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0" documentId="13_ncr:1_{6AB95058-00AA-4A0E-9511-AA8A334AB8C0}" xr6:coauthVersionLast="47" xr6:coauthVersionMax="47" xr10:uidLastSave="{00000000-0000-0000-0000-000000000000}"/>
  <bookViews>
    <workbookView xWindow="-28920" yWindow="-3330" windowWidth="29040" windowHeight="17520" xr2:uid="{00000000-000D-0000-FFFF-FFFF00000000}"/>
  </bookViews>
  <sheets>
    <sheet name="README" sheetId="29" r:id="rId1"/>
    <sheet name="Core Inputs" sheetId="26" r:id="rId2"/>
    <sheet name="Portfolio" sheetId="13" r:id="rId3"/>
    <sheet name="Index size" sheetId="24" r:id="rId4"/>
    <sheet name="MSCI Data -&gt;" sheetId="17" r:id="rId5"/>
    <sheet name="Disclaimer" sheetId="19" r:id="rId6"/>
    <sheet name="ACWI" sheetId="20" r:id="rId7"/>
    <sheet name="World" sheetId="21" r:id="rId8"/>
    <sheet name="EM" sheetId="22" r:id="rId9"/>
    <sheet name="FM" sheetId="23" r:id="rId10"/>
    <sheet name="Other input data -&gt;" sheetId="3" r:id="rId11"/>
    <sheet name="ISO2-ISO3" sheetId="18" r:id="rId12"/>
    <sheet name="ISO3-Names" sheetId="12" r:id="rId13"/>
    <sheet name="ISO3s in META" sheetId="10" r:id="rId14"/>
    <sheet name="WB Country Groups" sheetId="27" r:id="rId15"/>
    <sheet name="Damodaran_ReturnsByYear" sheetId="30" r:id="rId16"/>
    <sheet name="Damodaran CRPs" sheetId="31" r:id="rId17"/>
    <sheet name="US Inflation" sheetId="9" r:id="rId18"/>
    <sheet name="WB WDI Market Cap" sheetId="1" r:id="rId19"/>
  </sheets>
  <definedNames>
    <definedName name="_xlnm._FilterDatabase" localSheetId="6" hidden="1">ACWI!$AI$1:$AJ$1</definedName>
    <definedName name="_xlnm._FilterDatabase" localSheetId="8" hidden="1">EM!$A$1:$AG$1422</definedName>
    <definedName name="_xlnm._FilterDatabase" localSheetId="9" hidden="1">FM!$A$1:$AG$123</definedName>
    <definedName name="_xlnm._FilterDatabase" localSheetId="12" hidden="1">'ISO3-Names'!$A$1:$B$275</definedName>
    <definedName name="_xlnm._FilterDatabase" localSheetId="14" hidden="1">'WB Country Groups'!$A$1:$J$219</definedName>
    <definedName name="_xlnm._FilterDatabase" localSheetId="18" hidden="1">'WB WDI Market Cap'!$Q$1:$S$268</definedName>
    <definedName name="_xlnm._FilterDatabase" localSheetId="7" hidden="1">World!$A$1:$AG$1514</definedName>
    <definedName name="HTML_CodePage" hidden="1">1252</definedName>
    <definedName name="HTML_Control" localSheetId="16" hidden="1">{"'Sheet1'!$A$1:$H$145"}</definedName>
    <definedName name="HTML_Control" localSheetId="15" hidden="1">{"'Sheet1'!$A$1:$G$85"}</definedName>
    <definedName name="HTML_Control" hidden="1">{"'Sheet1'!$A$1:$H$145"}</definedName>
    <definedName name="HTML_Description" hidden="1">""</definedName>
    <definedName name="HTML_Email" hidden="1">""</definedName>
    <definedName name="HTML_Header" localSheetId="15" hidden="1">"Sheet1"</definedName>
    <definedName name="HTML_Header" hidden="1">"Country Risk Premiums"</definedName>
    <definedName name="HTML_LastUpdate" localSheetId="15" hidden="1">"2/24/99"</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localSheetId="15" hidden="1">"Macintosh HD:HomePageStuff:New_Home_Page:datafile:histret.html"</definedName>
    <definedName name="HTML_PathFileMac" hidden="1">"Macintosh HD:HomePageStuff:New_Home_Page:datafile:ctryprem.html"</definedName>
    <definedName name="HTML_Title" localSheetId="15" hidden="1">"Historical Returns on Stocks, Bonds and Bills"</definedName>
    <definedName name="HTML_Title" hidden="1">"Country Risk Premiums"</definedName>
    <definedName name="HTML1_1" localSheetId="15" hidden="1">"[ReturnsHistorical]Sheet1!$A$1:$D$77"</definedName>
    <definedName name="HTML1_1" hidden="1">"[RiskPremiumUS]Sheet1!$A$1:$M$38"</definedName>
    <definedName name="HTML1_10" hidden="1">""</definedName>
    <definedName name="HTML1_11" hidden="1">1</definedName>
    <definedName name="HTML1_12" localSheetId="15" hidden="1">"Zip 100:New_Home_Page:datafile:histret.html"</definedName>
    <definedName name="HTML1_12" hidden="1">"Zip 100:New_Home_Page:datafile:implpr.html"</definedName>
    <definedName name="HTML1_2" hidden="1">1</definedName>
    <definedName name="HTML1_3" localSheetId="15" hidden="1">"ReturnsHistorical"</definedName>
    <definedName name="HTML1_3" hidden="1">"RiskPremiumUS"</definedName>
    <definedName name="HTML1_4" localSheetId="15" hidden="1">"Historical Returns on Stocks, Bonds and Bills"</definedName>
    <definedName name="HTML1_4" hidden="1">"Implied Risk Premiums for US"</definedName>
    <definedName name="HTML1_5" localSheetId="15" hidden="1">"Ibbotson Data"</definedName>
    <definedName name="HTML1_5" hidden="1">""</definedName>
    <definedName name="HTML1_6" hidden="1">-4146</definedName>
    <definedName name="HTML1_7" hidden="1">-4146</definedName>
    <definedName name="HTML1_8" localSheetId="15" hidden="1">"3/17/97"</definedName>
    <definedName name="HTML1_8" hidden="1">"3/19/97"</definedName>
    <definedName name="HTML1_9" hidden="1">"Aswath Damodaran"</definedName>
    <definedName name="HTML2_1" hidden="1">"[histret.xls]Sheet1!$A$1:$G$85"</definedName>
    <definedName name="HTML2_10" hidden="1">""</definedName>
    <definedName name="HTML2_11" hidden="1">1</definedName>
    <definedName name="HTML2_12" hidden="1">"Macintosh HD:New_Home_Page:datafile:histret.html"</definedName>
    <definedName name="HTML2_2" hidden="1">1</definedName>
    <definedName name="HTML2_3" hidden="1">"Historical Returns"</definedName>
    <definedName name="HTML2_4" hidden="1">"Historical Returns on Stocks, Bonds and Bills"</definedName>
    <definedName name="HTML2_5" hidden="1">""</definedName>
    <definedName name="HTML2_6" hidden="1">1</definedName>
    <definedName name="HTML2_7" hidden="1">1</definedName>
    <definedName name="HTML2_8" hidden="1">"2/3/98"</definedName>
    <definedName name="HTML2_9" hidden="1">"Aswath Damodaran"</definedName>
    <definedName name="HTMLCount" localSheetId="15" hidden="1">2</definedName>
    <definedName name="HTMLCount" hidden="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73" i="31" l="1"/>
  <c r="N173" i="31" s="1"/>
  <c r="O173" i="31"/>
  <c r="M174" i="31"/>
  <c r="N174" i="31"/>
  <c r="O174" i="31"/>
  <c r="M175" i="31"/>
  <c r="N175" i="31"/>
  <c r="O175" i="31"/>
  <c r="M176" i="31"/>
  <c r="N176" i="31" s="1"/>
  <c r="O176" i="31"/>
  <c r="M177" i="31"/>
  <c r="N177" i="31"/>
  <c r="O177" i="31"/>
  <c r="M178" i="31"/>
  <c r="N178" i="31" s="1"/>
  <c r="O178" i="31"/>
  <c r="M179" i="31"/>
  <c r="N179" i="31" s="1"/>
  <c r="O179" i="31"/>
  <c r="M180" i="31"/>
  <c r="N180" i="31" s="1"/>
  <c r="O180" i="31"/>
  <c r="M181" i="31"/>
  <c r="N181" i="31"/>
  <c r="O181" i="31"/>
  <c r="M182" i="31"/>
  <c r="N182" i="31" s="1"/>
  <c r="O182" i="31"/>
  <c r="M183" i="31"/>
  <c r="N183" i="31" s="1"/>
  <c r="O183" i="31"/>
  <c r="M184" i="31"/>
  <c r="N184" i="31" s="1"/>
  <c r="O184" i="31"/>
  <c r="M185" i="31"/>
  <c r="N185" i="31" s="1"/>
  <c r="O185" i="31"/>
  <c r="M186" i="31"/>
  <c r="N186" i="31" s="1"/>
  <c r="O186" i="31"/>
  <c r="M167" i="31"/>
  <c r="N167" i="31" s="1"/>
  <c r="O167" i="31"/>
  <c r="M168" i="31"/>
  <c r="N168" i="31"/>
  <c r="O168" i="31"/>
  <c r="M169" i="31"/>
  <c r="N169" i="31"/>
  <c r="O169" i="31"/>
  <c r="M170" i="31"/>
  <c r="N170" i="31" s="1"/>
  <c r="O170" i="31"/>
  <c r="M171" i="31"/>
  <c r="N171" i="31"/>
  <c r="O171" i="31"/>
  <c r="M172" i="31"/>
  <c r="N172" i="31" s="1"/>
  <c r="O172" i="31"/>
  <c r="O166" i="31"/>
  <c r="M166" i="31"/>
  <c r="N166" i="31" s="1"/>
  <c r="F4" i="13"/>
  <c r="F8" i="13"/>
  <c r="F11" i="13"/>
  <c r="F20" i="13"/>
  <c r="F27" i="13"/>
  <c r="F32" i="13"/>
  <c r="O9" i="31"/>
  <c r="O10" i="31"/>
  <c r="O11" i="31"/>
  <c r="O12" i="31"/>
  <c r="O13" i="31"/>
  <c r="O14" i="31"/>
  <c r="O15" i="31"/>
  <c r="O16" i="31"/>
  <c r="O17" i="31"/>
  <c r="O18" i="31"/>
  <c r="O19" i="31"/>
  <c r="O20" i="31"/>
  <c r="O21" i="31"/>
  <c r="O22" i="31"/>
  <c r="O23" i="31"/>
  <c r="O24" i="31"/>
  <c r="O25" i="31"/>
  <c r="O26" i="31"/>
  <c r="O27" i="31"/>
  <c r="O28" i="31"/>
  <c r="O29" i="31"/>
  <c r="O30" i="31"/>
  <c r="O31" i="31"/>
  <c r="O32" i="31"/>
  <c r="O33" i="31"/>
  <c r="O34" i="31"/>
  <c r="O35" i="31"/>
  <c r="O36" i="31"/>
  <c r="O37" i="31"/>
  <c r="O38" i="31"/>
  <c r="O39" i="31"/>
  <c r="O40" i="31"/>
  <c r="O41" i="31"/>
  <c r="O42" i="31"/>
  <c r="O43" i="31"/>
  <c r="O44" i="31"/>
  <c r="O45" i="31"/>
  <c r="O46" i="31"/>
  <c r="O47" i="31"/>
  <c r="O48" i="31"/>
  <c r="O49" i="31"/>
  <c r="O50" i="31"/>
  <c r="O51" i="31"/>
  <c r="O52" i="31"/>
  <c r="O53" i="31"/>
  <c r="O54" i="31"/>
  <c r="O55" i="31"/>
  <c r="O56" i="31"/>
  <c r="O57" i="31"/>
  <c r="O58" i="31"/>
  <c r="O59" i="31"/>
  <c r="O60" i="31"/>
  <c r="O61" i="31"/>
  <c r="O62" i="31"/>
  <c r="O63" i="31"/>
  <c r="O64" i="31"/>
  <c r="O65" i="31"/>
  <c r="O66" i="31"/>
  <c r="O67" i="31"/>
  <c r="O68" i="31"/>
  <c r="O69" i="31"/>
  <c r="O70" i="31"/>
  <c r="O71" i="31"/>
  <c r="O72" i="31"/>
  <c r="O73" i="31"/>
  <c r="O74" i="31"/>
  <c r="O75" i="31"/>
  <c r="O76" i="31"/>
  <c r="O77" i="31"/>
  <c r="O78" i="31"/>
  <c r="O79" i="31"/>
  <c r="O80" i="31"/>
  <c r="O81" i="31"/>
  <c r="O82" i="31"/>
  <c r="O83" i="31"/>
  <c r="O84" i="31"/>
  <c r="O85" i="31"/>
  <c r="O86" i="31"/>
  <c r="O87" i="31"/>
  <c r="O88" i="31"/>
  <c r="O89" i="31"/>
  <c r="O90" i="31"/>
  <c r="O91" i="31"/>
  <c r="O92" i="31"/>
  <c r="O93" i="31"/>
  <c r="O94" i="31"/>
  <c r="O95" i="31"/>
  <c r="O96" i="31"/>
  <c r="O97" i="31"/>
  <c r="O98" i="31"/>
  <c r="O99" i="31"/>
  <c r="O100" i="31"/>
  <c r="O101" i="31"/>
  <c r="O102" i="31"/>
  <c r="O103" i="31"/>
  <c r="O104" i="31"/>
  <c r="O105" i="31"/>
  <c r="O106" i="31"/>
  <c r="O107" i="31"/>
  <c r="O108" i="31"/>
  <c r="O109" i="31"/>
  <c r="O110" i="31"/>
  <c r="O111" i="31"/>
  <c r="O112" i="31"/>
  <c r="O113" i="31"/>
  <c r="O114" i="31"/>
  <c r="O115" i="31"/>
  <c r="O116" i="31"/>
  <c r="O117" i="31"/>
  <c r="O118" i="31"/>
  <c r="O119" i="31"/>
  <c r="O120" i="31"/>
  <c r="O121" i="31"/>
  <c r="O122" i="31"/>
  <c r="O123" i="31"/>
  <c r="O124" i="31"/>
  <c r="O125" i="31"/>
  <c r="O126" i="31"/>
  <c r="O127" i="31"/>
  <c r="O128" i="31"/>
  <c r="O129" i="31"/>
  <c r="O130" i="31"/>
  <c r="O131" i="31"/>
  <c r="O132" i="31"/>
  <c r="O133" i="31"/>
  <c r="O134" i="31"/>
  <c r="O135" i="31"/>
  <c r="O136" i="31"/>
  <c r="O137" i="31"/>
  <c r="O138" i="31"/>
  <c r="O139" i="31"/>
  <c r="O140" i="31"/>
  <c r="O141" i="31"/>
  <c r="O142" i="31"/>
  <c r="O143" i="31"/>
  <c r="O144" i="31"/>
  <c r="O145" i="31"/>
  <c r="O146" i="31"/>
  <c r="O147" i="31"/>
  <c r="O148" i="31"/>
  <c r="O149" i="31"/>
  <c r="O150" i="31"/>
  <c r="O151" i="31"/>
  <c r="O152" i="31"/>
  <c r="O153" i="31"/>
  <c r="O154" i="31"/>
  <c r="O155" i="31"/>
  <c r="O156" i="31"/>
  <c r="O157" i="31"/>
  <c r="O158" i="31"/>
  <c r="O159" i="31"/>
  <c r="O160" i="31"/>
  <c r="O161" i="31"/>
  <c r="O162" i="31"/>
  <c r="O163" i="31"/>
  <c r="O8" i="31"/>
  <c r="N64" i="31"/>
  <c r="N128" i="31"/>
  <c r="N160" i="31"/>
  <c r="M9" i="31"/>
  <c r="N9" i="31" s="1"/>
  <c r="N10" i="31"/>
  <c r="F12" i="13" s="1"/>
  <c r="M11" i="31"/>
  <c r="N11" i="31" s="1"/>
  <c r="M12" i="31"/>
  <c r="N12" i="31" s="1"/>
  <c r="M13" i="31"/>
  <c r="N13" i="31" s="1"/>
  <c r="M14" i="31"/>
  <c r="N14" i="31" s="1"/>
  <c r="M15" i="31"/>
  <c r="N15" i="31" s="1"/>
  <c r="M16" i="31"/>
  <c r="N16" i="31" s="1"/>
  <c r="M17" i="31"/>
  <c r="N17" i="31" s="1"/>
  <c r="M18" i="31"/>
  <c r="N18" i="31" s="1"/>
  <c r="M19" i="31"/>
  <c r="N19" i="31" s="1"/>
  <c r="M20" i="31"/>
  <c r="N20" i="31" s="1"/>
  <c r="M21" i="31"/>
  <c r="N21" i="31" s="1"/>
  <c r="M22" i="31"/>
  <c r="N22" i="31" s="1"/>
  <c r="M23" i="31"/>
  <c r="N23" i="31" s="1"/>
  <c r="M24" i="31"/>
  <c r="N24" i="31" s="1"/>
  <c r="M25" i="31"/>
  <c r="N25" i="31" s="1"/>
  <c r="M26" i="31"/>
  <c r="N26" i="31" s="1"/>
  <c r="N27" i="31"/>
  <c r="M28" i="31"/>
  <c r="N28" i="31" s="1"/>
  <c r="M29" i="31"/>
  <c r="N29" i="31" s="1"/>
  <c r="M30" i="31"/>
  <c r="N30" i="31" s="1"/>
  <c r="M31" i="31"/>
  <c r="N31" i="31" s="1"/>
  <c r="M32" i="31"/>
  <c r="N32" i="31" s="1"/>
  <c r="M33" i="31"/>
  <c r="N33" i="31" s="1"/>
  <c r="M34" i="31"/>
  <c r="N34" i="31" s="1"/>
  <c r="M35" i="31"/>
  <c r="N35" i="31" s="1"/>
  <c r="N36" i="31"/>
  <c r="M37" i="31"/>
  <c r="N37" i="31" s="1"/>
  <c r="M38" i="31"/>
  <c r="N38" i="31" s="1"/>
  <c r="M39" i="31"/>
  <c r="N39" i="31" s="1"/>
  <c r="M40" i="31"/>
  <c r="N40" i="31" s="1"/>
  <c r="N41" i="31"/>
  <c r="N42" i="31"/>
  <c r="M43" i="31"/>
  <c r="N43" i="31" s="1"/>
  <c r="M44" i="31"/>
  <c r="N44" i="31" s="1"/>
  <c r="N45" i="31"/>
  <c r="M46" i="31"/>
  <c r="N46" i="31" s="1"/>
  <c r="M47" i="31"/>
  <c r="N47" i="31" s="1"/>
  <c r="M48" i="31"/>
  <c r="N48" i="31" s="1"/>
  <c r="M49" i="31"/>
  <c r="N49" i="31" s="1"/>
  <c r="N50" i="31"/>
  <c r="M51" i="31"/>
  <c r="N51" i="31" s="1"/>
  <c r="M52" i="31"/>
  <c r="N52" i="31" s="1"/>
  <c r="M53" i="31"/>
  <c r="N53" i="31" s="1"/>
  <c r="M54" i="31"/>
  <c r="N54" i="31" s="1"/>
  <c r="M55" i="31"/>
  <c r="N55" i="31" s="1"/>
  <c r="M56" i="31"/>
  <c r="N56" i="31" s="1"/>
  <c r="M57" i="31"/>
  <c r="N57" i="31" s="1"/>
  <c r="M58" i="31"/>
  <c r="N58" i="31" s="1"/>
  <c r="M59" i="31"/>
  <c r="N59" i="31" s="1"/>
  <c r="M60" i="31"/>
  <c r="N60" i="31" s="1"/>
  <c r="M61" i="31"/>
  <c r="N61" i="31" s="1"/>
  <c r="M62" i="31"/>
  <c r="N62" i="31" s="1"/>
  <c r="M63" i="31"/>
  <c r="N63" i="31" s="1"/>
  <c r="M64" i="31"/>
  <c r="M65" i="31"/>
  <c r="N65" i="31" s="1"/>
  <c r="M66" i="31"/>
  <c r="N66" i="31" s="1"/>
  <c r="M67" i="31"/>
  <c r="N67" i="31" s="1"/>
  <c r="M68" i="31"/>
  <c r="N68" i="31" s="1"/>
  <c r="N69" i="31"/>
  <c r="M70" i="31"/>
  <c r="N70" i="31" s="1"/>
  <c r="M71" i="31"/>
  <c r="N71" i="31" s="1"/>
  <c r="M72" i="31"/>
  <c r="N72" i="31" s="1"/>
  <c r="M73" i="31"/>
  <c r="N73" i="31" s="1"/>
  <c r="M74" i="31"/>
  <c r="N74" i="31" s="1"/>
  <c r="M75" i="31"/>
  <c r="N75" i="31" s="1"/>
  <c r="M76" i="31"/>
  <c r="N76" i="31" s="1"/>
  <c r="M77" i="31"/>
  <c r="N77" i="31" s="1"/>
  <c r="M78" i="31"/>
  <c r="N78" i="31" s="1"/>
  <c r="M79" i="31"/>
  <c r="N79" i="31" s="1"/>
  <c r="M80" i="31"/>
  <c r="N80" i="31" s="1"/>
  <c r="M81" i="31"/>
  <c r="N81" i="31" s="1"/>
  <c r="M82" i="31"/>
  <c r="N82" i="31" s="1"/>
  <c r="M83" i="31"/>
  <c r="N83" i="31" s="1"/>
  <c r="M84" i="31"/>
  <c r="N84" i="31" s="1"/>
  <c r="N85" i="31"/>
  <c r="M86" i="31"/>
  <c r="N86" i="31" s="1"/>
  <c r="M87" i="31"/>
  <c r="N87" i="31" s="1"/>
  <c r="N88" i="31"/>
  <c r="M89" i="31"/>
  <c r="N89" i="31" s="1"/>
  <c r="M90" i="31"/>
  <c r="N90" i="31" s="1"/>
  <c r="M91" i="31"/>
  <c r="N91" i="31" s="1"/>
  <c r="M92" i="31"/>
  <c r="N92" i="31" s="1"/>
  <c r="M93" i="31"/>
  <c r="N93" i="31" s="1"/>
  <c r="M94" i="31"/>
  <c r="N94" i="31" s="1"/>
  <c r="M95" i="31"/>
  <c r="N95" i="31" s="1"/>
  <c r="M96" i="31"/>
  <c r="N96" i="31" s="1"/>
  <c r="M97" i="31"/>
  <c r="N97" i="31" s="1"/>
  <c r="M98" i="31"/>
  <c r="N98" i="31" s="1"/>
  <c r="M99" i="31"/>
  <c r="N99" i="31" s="1"/>
  <c r="M100" i="31"/>
  <c r="N100" i="31" s="1"/>
  <c r="M101" i="31"/>
  <c r="N101" i="31" s="1"/>
  <c r="N102" i="31"/>
  <c r="M103" i="31"/>
  <c r="N103" i="31" s="1"/>
  <c r="M104" i="31"/>
  <c r="N104" i="31" s="1"/>
  <c r="M105" i="31"/>
  <c r="N105" i="31" s="1"/>
  <c r="M106" i="31"/>
  <c r="N106" i="31" s="1"/>
  <c r="M107" i="31"/>
  <c r="N107" i="31" s="1"/>
  <c r="M108" i="31"/>
  <c r="N108" i="31" s="1"/>
  <c r="M109" i="31"/>
  <c r="N109" i="31" s="1"/>
  <c r="M110" i="31"/>
  <c r="N110" i="31" s="1"/>
  <c r="M111" i="31"/>
  <c r="N111" i="31" s="1"/>
  <c r="M112" i="31"/>
  <c r="N112" i="31" s="1"/>
  <c r="M113" i="31"/>
  <c r="N113" i="31" s="1"/>
  <c r="M114" i="31"/>
  <c r="N114" i="31" s="1"/>
  <c r="M115" i="31"/>
  <c r="N115" i="31" s="1"/>
  <c r="M116" i="31"/>
  <c r="N116" i="31" s="1"/>
  <c r="M117" i="31"/>
  <c r="N117" i="31" s="1"/>
  <c r="M118" i="31"/>
  <c r="N118" i="31" s="1"/>
  <c r="M119" i="31"/>
  <c r="N119" i="31" s="1"/>
  <c r="M120" i="31"/>
  <c r="N120" i="31" s="1"/>
  <c r="M121" i="31"/>
  <c r="N121" i="31" s="1"/>
  <c r="M122" i="31"/>
  <c r="N122" i="31" s="1"/>
  <c r="M123" i="31"/>
  <c r="N123" i="31" s="1"/>
  <c r="M124" i="31"/>
  <c r="N124" i="31" s="1"/>
  <c r="M125" i="31"/>
  <c r="N125" i="31" s="1"/>
  <c r="M126" i="31"/>
  <c r="N126" i="31" s="1"/>
  <c r="M127" i="31"/>
  <c r="N127" i="31" s="1"/>
  <c r="M128" i="31"/>
  <c r="M129" i="31"/>
  <c r="N129" i="31" s="1"/>
  <c r="M130" i="31"/>
  <c r="N130" i="31" s="1"/>
  <c r="M131" i="31"/>
  <c r="N131" i="31" s="1"/>
  <c r="M132" i="31"/>
  <c r="N132" i="31" s="1"/>
  <c r="M133" i="31"/>
  <c r="N133" i="31" s="1"/>
  <c r="M134" i="31"/>
  <c r="N134" i="31" s="1"/>
  <c r="M135" i="31"/>
  <c r="N135" i="31" s="1"/>
  <c r="M136" i="31"/>
  <c r="N136" i="31" s="1"/>
  <c r="M137" i="31"/>
  <c r="N137" i="31" s="1"/>
  <c r="M138" i="31"/>
  <c r="N138" i="31" s="1"/>
  <c r="M139" i="31"/>
  <c r="N139" i="31" s="1"/>
  <c r="M140" i="31"/>
  <c r="N140" i="31" s="1"/>
  <c r="M141" i="31"/>
  <c r="N141" i="31" s="1"/>
  <c r="M142" i="31"/>
  <c r="N142" i="31" s="1"/>
  <c r="M143" i="31"/>
  <c r="N143" i="31" s="1"/>
  <c r="M144" i="31"/>
  <c r="N144" i="31" s="1"/>
  <c r="N145" i="31"/>
  <c r="M146" i="31"/>
  <c r="N146" i="31" s="1"/>
  <c r="N147" i="31"/>
  <c r="M148" i="31"/>
  <c r="N148" i="31" s="1"/>
  <c r="M149" i="31"/>
  <c r="N149" i="31" s="1"/>
  <c r="M150" i="31"/>
  <c r="N150" i="31" s="1"/>
  <c r="M151" i="31"/>
  <c r="N151" i="31" s="1"/>
  <c r="N152" i="31"/>
  <c r="M153" i="31"/>
  <c r="N153" i="31" s="1"/>
  <c r="M154" i="31"/>
  <c r="N154" i="31" s="1"/>
  <c r="M155" i="31"/>
  <c r="N155" i="31" s="1"/>
  <c r="M156" i="31"/>
  <c r="N156" i="31" s="1"/>
  <c r="M157" i="31"/>
  <c r="N157" i="31" s="1"/>
  <c r="N158" i="31"/>
  <c r="M159" i="31"/>
  <c r="N159" i="31" s="1"/>
  <c r="M160" i="31"/>
  <c r="N161" i="31"/>
  <c r="N162" i="31"/>
  <c r="M163" i="31"/>
  <c r="N163" i="31" s="1"/>
  <c r="M8" i="31"/>
  <c r="N8" i="31" s="1"/>
  <c r="F87" i="13" l="1"/>
  <c r="F135" i="13"/>
  <c r="F43" i="13"/>
  <c r="F194" i="13"/>
  <c r="F187" i="13"/>
  <c r="F131" i="13"/>
  <c r="F84" i="13"/>
  <c r="F173" i="13"/>
  <c r="F123" i="13"/>
  <c r="F73" i="13"/>
  <c r="F171" i="13"/>
  <c r="F119" i="13"/>
  <c r="F66" i="13"/>
  <c r="F18" i="13"/>
  <c r="F159" i="13"/>
  <c r="F109" i="13"/>
  <c r="F59" i="13"/>
  <c r="F156" i="13"/>
  <c r="F106" i="13"/>
  <c r="F57" i="13"/>
  <c r="F146" i="13"/>
  <c r="F95" i="13"/>
  <c r="F45" i="13"/>
  <c r="F142" i="13"/>
  <c r="F93" i="13"/>
  <c r="F193" i="13"/>
  <c r="F172" i="13"/>
  <c r="F157" i="13"/>
  <c r="F143" i="13"/>
  <c r="F132" i="13"/>
  <c r="F120" i="13"/>
  <c r="F108" i="13"/>
  <c r="F94" i="13"/>
  <c r="F85" i="13"/>
  <c r="F67" i="13"/>
  <c r="F58" i="13"/>
  <c r="F44" i="13"/>
  <c r="F30" i="13"/>
  <c r="F19" i="13"/>
  <c r="F10" i="13"/>
  <c r="F185" i="13"/>
  <c r="F168" i="13"/>
  <c r="F154" i="13"/>
  <c r="F140" i="13"/>
  <c r="F130" i="13"/>
  <c r="F118" i="13"/>
  <c r="F105" i="13"/>
  <c r="F92" i="13"/>
  <c r="F83" i="13"/>
  <c r="F65" i="13"/>
  <c r="F54" i="13"/>
  <c r="F40" i="13"/>
  <c r="F26" i="13"/>
  <c r="F17" i="13"/>
  <c r="F7" i="13"/>
  <c r="F184" i="13"/>
  <c r="F167" i="13"/>
  <c r="F153" i="13"/>
  <c r="F139" i="13"/>
  <c r="F129" i="13"/>
  <c r="F116" i="13"/>
  <c r="F102" i="13"/>
  <c r="F91" i="13"/>
  <c r="F82" i="13"/>
  <c r="F64" i="13"/>
  <c r="F53" i="13"/>
  <c r="F37" i="13"/>
  <c r="F24" i="13"/>
  <c r="F16" i="13"/>
  <c r="F6" i="13"/>
  <c r="F183" i="13"/>
  <c r="F166" i="13"/>
  <c r="F151" i="13"/>
  <c r="F138" i="13"/>
  <c r="F128" i="13"/>
  <c r="F114" i="13"/>
  <c r="F100" i="13"/>
  <c r="F90" i="13"/>
  <c r="F80" i="13"/>
  <c r="F62" i="13"/>
  <c r="F51" i="13"/>
  <c r="F35" i="13"/>
  <c r="F23" i="13"/>
  <c r="F15" i="13"/>
  <c r="F178" i="13"/>
  <c r="F165" i="13"/>
  <c r="F149" i="13"/>
  <c r="F137" i="13"/>
  <c r="F126" i="13"/>
  <c r="F111" i="13"/>
  <c r="F97" i="13"/>
  <c r="F89" i="13"/>
  <c r="F79" i="13"/>
  <c r="F61" i="13"/>
  <c r="F50" i="13"/>
  <c r="F34" i="13"/>
  <c r="F22" i="13"/>
  <c r="F14" i="13"/>
  <c r="F3" i="13"/>
  <c r="F177" i="13"/>
  <c r="F162" i="13"/>
  <c r="F147" i="13"/>
  <c r="F136" i="13"/>
  <c r="F125" i="13"/>
  <c r="F110" i="13"/>
  <c r="F96" i="13"/>
  <c r="F88" i="13"/>
  <c r="F75" i="13"/>
  <c r="F60" i="13"/>
  <c r="F47" i="13"/>
  <c r="F33" i="13"/>
  <c r="F21" i="13"/>
  <c r="F52" i="13"/>
  <c r="F38" i="13"/>
  <c r="F46" i="13"/>
  <c r="F70" i="13"/>
  <c r="F78" i="13"/>
  <c r="F86" i="13"/>
  <c r="F134" i="13"/>
  <c r="F150" i="13"/>
  <c r="F158" i="13"/>
  <c r="F174" i="13"/>
  <c r="F182" i="13"/>
  <c r="F190" i="13"/>
  <c r="F99" i="13"/>
  <c r="F179" i="13"/>
  <c r="F117" i="13"/>
  <c r="F31" i="13"/>
  <c r="F39" i="13"/>
  <c r="F55" i="13"/>
  <c r="F63" i="13"/>
  <c r="F71" i="13"/>
  <c r="F103" i="13"/>
  <c r="F127" i="13"/>
  <c r="F175" i="13"/>
  <c r="F191" i="13"/>
  <c r="F115" i="13"/>
  <c r="F163" i="13"/>
  <c r="F69" i="13"/>
  <c r="F133" i="13"/>
  <c r="F189" i="13"/>
  <c r="F48" i="13"/>
  <c r="F56" i="13"/>
  <c r="F72" i="13"/>
  <c r="F104" i="13"/>
  <c r="F112" i="13"/>
  <c r="F144" i="13"/>
  <c r="F152" i="13"/>
  <c r="F160" i="13"/>
  <c r="F176" i="13"/>
  <c r="F192" i="13"/>
  <c r="F155" i="13"/>
  <c r="F195" i="13"/>
  <c r="F9" i="13"/>
  <c r="F25" i="13"/>
  <c r="F41" i="13"/>
  <c r="F49" i="13"/>
  <c r="F81" i="13"/>
  <c r="F113" i="13"/>
  <c r="F121" i="13"/>
  <c r="F145" i="13"/>
  <c r="F161" i="13"/>
  <c r="F169" i="13"/>
  <c r="F101" i="13"/>
  <c r="F181" i="13"/>
  <c r="F42" i="13"/>
  <c r="F74" i="13"/>
  <c r="F98" i="13"/>
  <c r="F122" i="13"/>
  <c r="F170" i="13"/>
  <c r="F186" i="13"/>
  <c r="F107" i="13"/>
  <c r="F77" i="13"/>
  <c r="F141" i="13"/>
  <c r="F28" i="13"/>
  <c r="F36" i="13"/>
  <c r="F68" i="13"/>
  <c r="F76" i="13"/>
  <c r="F124" i="13"/>
  <c r="F148" i="13"/>
  <c r="F164" i="13"/>
  <c r="F180" i="13"/>
  <c r="F188" i="13"/>
  <c r="F2" i="13"/>
  <c r="F5" i="13"/>
  <c r="F13" i="13"/>
  <c r="F29" i="13"/>
  <c r="A2" i="26" l="1"/>
  <c r="BR7" i="9"/>
  <c r="BS7" i="9"/>
  <c r="BT7" i="9"/>
  <c r="BS6" i="9"/>
  <c r="BT6" i="9"/>
  <c r="BR6" i="9"/>
  <c r="BR3" i="9"/>
  <c r="BT4" i="9"/>
  <c r="BT3" i="9"/>
  <c r="W116" i="30"/>
  <c r="V116" i="30"/>
  <c r="T116" i="30"/>
  <c r="U115" i="30"/>
  <c r="X115" i="30"/>
  <c r="W115" i="30"/>
  <c r="V115" i="30"/>
  <c r="P115" i="30"/>
  <c r="X114" i="30"/>
  <c r="W114" i="30"/>
  <c r="U114" i="30"/>
  <c r="T114" i="30"/>
  <c r="U113" i="30"/>
  <c r="T113" i="30"/>
  <c r="O112" i="30"/>
  <c r="X111" i="30"/>
  <c r="V111" i="30"/>
  <c r="U111" i="30"/>
  <c r="T111" i="30"/>
  <c r="P111" i="30"/>
  <c r="X110" i="30"/>
  <c r="W110" i="30"/>
  <c r="V110" i="30"/>
  <c r="U110" i="30"/>
  <c r="T110" i="30"/>
  <c r="S110" i="30"/>
  <c r="P109" i="30"/>
  <c r="U109" i="30"/>
  <c r="S109" i="30"/>
  <c r="V108" i="30"/>
  <c r="W108" i="30"/>
  <c r="T108" i="30"/>
  <c r="V107" i="30"/>
  <c r="U107" i="30"/>
  <c r="P107" i="30"/>
  <c r="X106" i="30"/>
  <c r="W106" i="30"/>
  <c r="U106" i="30"/>
  <c r="T106" i="30"/>
  <c r="U105" i="30"/>
  <c r="T105" i="30"/>
  <c r="V104" i="30"/>
  <c r="U104" i="30"/>
  <c r="T104" i="30"/>
  <c r="O104" i="30"/>
  <c r="W103" i="30"/>
  <c r="X103" i="30"/>
  <c r="U103" i="30"/>
  <c r="O103" i="30"/>
  <c r="V102" i="30"/>
  <c r="U102" i="30"/>
  <c r="T102" i="30"/>
  <c r="S102" i="30"/>
  <c r="U101" i="30"/>
  <c r="X101" i="30"/>
  <c r="W101" i="30"/>
  <c r="P101" i="30"/>
  <c r="T101" i="30"/>
  <c r="S101" i="30"/>
  <c r="T100" i="30"/>
  <c r="X100" i="30"/>
  <c r="W100" i="30"/>
  <c r="V100" i="30"/>
  <c r="U100" i="30"/>
  <c r="V99" i="30"/>
  <c r="T99" i="30"/>
  <c r="U99" i="30"/>
  <c r="P99" i="30"/>
  <c r="W97" i="30"/>
  <c r="T97" i="30"/>
  <c r="P96" i="30"/>
  <c r="X95" i="30"/>
  <c r="W95" i="30"/>
  <c r="V95" i="30"/>
  <c r="U95" i="30"/>
  <c r="T95" i="30"/>
  <c r="P95" i="30"/>
  <c r="N94" i="30"/>
  <c r="X94" i="30"/>
  <c r="W94" i="30"/>
  <c r="V94" i="30"/>
  <c r="T94" i="30"/>
  <c r="S94" i="30"/>
  <c r="U93" i="30"/>
  <c r="V93" i="30"/>
  <c r="T93" i="30"/>
  <c r="O93" i="30"/>
  <c r="X92" i="30"/>
  <c r="W92" i="30"/>
  <c r="V92" i="30"/>
  <c r="U92" i="30"/>
  <c r="T92" i="30"/>
  <c r="O92" i="30"/>
  <c r="X91" i="30"/>
  <c r="W91" i="30"/>
  <c r="V91" i="30"/>
  <c r="U91" i="30"/>
  <c r="N91" i="30"/>
  <c r="S91" i="30"/>
  <c r="P90" i="30"/>
  <c r="X90" i="30"/>
  <c r="W90" i="30"/>
  <c r="V90" i="30"/>
  <c r="T90" i="30"/>
  <c r="O89" i="30"/>
  <c r="X88" i="30"/>
  <c r="V88" i="30"/>
  <c r="W86" i="30"/>
  <c r="V86" i="30"/>
  <c r="T86" i="30"/>
  <c r="S86" i="30"/>
  <c r="X85" i="30"/>
  <c r="W85" i="30"/>
  <c r="V85" i="30"/>
  <c r="U85" i="30"/>
  <c r="T85" i="30"/>
  <c r="S85" i="30"/>
  <c r="V84" i="30"/>
  <c r="T84" i="30"/>
  <c r="S83" i="30"/>
  <c r="U83" i="30"/>
  <c r="X82" i="30"/>
  <c r="W81" i="30"/>
  <c r="X81" i="30"/>
  <c r="V81" i="30"/>
  <c r="U81" i="30"/>
  <c r="T81" i="30"/>
  <c r="P81" i="30"/>
  <c r="W80" i="30"/>
  <c r="V80" i="30"/>
  <c r="U80" i="30"/>
  <c r="T80" i="30"/>
  <c r="P80" i="30"/>
  <c r="X79" i="30"/>
  <c r="W79" i="30"/>
  <c r="V79" i="30"/>
  <c r="U79" i="30"/>
  <c r="T79" i="30"/>
  <c r="W78" i="30"/>
  <c r="V78" i="30"/>
  <c r="V77" i="30"/>
  <c r="U77" i="30"/>
  <c r="T77" i="30"/>
  <c r="P77" i="30"/>
  <c r="U76" i="30"/>
  <c r="X76" i="30"/>
  <c r="W76" i="30"/>
  <c r="T76" i="30"/>
  <c r="N76" i="30"/>
  <c r="W75" i="30"/>
  <c r="X75" i="30"/>
  <c r="V75" i="30"/>
  <c r="U75" i="30"/>
  <c r="T75" i="30"/>
  <c r="P75" i="30"/>
  <c r="X74" i="30"/>
  <c r="W74" i="30"/>
  <c r="V74" i="30"/>
  <c r="S74" i="30"/>
  <c r="X73" i="30"/>
  <c r="U73" i="30"/>
  <c r="N73" i="30"/>
  <c r="X72" i="30"/>
  <c r="W72" i="30"/>
  <c r="V72" i="30"/>
  <c r="S72" i="30"/>
  <c r="T71" i="30"/>
  <c r="X71" i="30"/>
  <c r="V71" i="30"/>
  <c r="V70" i="30"/>
  <c r="T70" i="30"/>
  <c r="W70" i="30"/>
  <c r="U70" i="30"/>
  <c r="N70" i="30"/>
  <c r="X69" i="30"/>
  <c r="W69" i="30"/>
  <c r="V69" i="30"/>
  <c r="U69" i="30"/>
  <c r="T69" i="30"/>
  <c r="O69" i="30"/>
  <c r="X68" i="30"/>
  <c r="W68" i="30"/>
  <c r="U68" i="30"/>
  <c r="W67" i="30"/>
  <c r="P67" i="30"/>
  <c r="O66" i="30"/>
  <c r="S66" i="30"/>
  <c r="N65" i="30"/>
  <c r="W65" i="30"/>
  <c r="V64" i="30"/>
  <c r="X64" i="30"/>
  <c r="W64" i="30"/>
  <c r="O64" i="30"/>
  <c r="S64" i="30"/>
  <c r="N63" i="30"/>
  <c r="X63" i="30"/>
  <c r="T63" i="30"/>
  <c r="S63" i="30"/>
  <c r="T62" i="30"/>
  <c r="N62" i="30"/>
  <c r="W62" i="30"/>
  <c r="V62" i="30"/>
  <c r="T61" i="30"/>
  <c r="O61" i="30"/>
  <c r="W59" i="30"/>
  <c r="X59" i="30"/>
  <c r="V59" i="30"/>
  <c r="S59" i="30"/>
  <c r="X58" i="30"/>
  <c r="P58" i="30"/>
  <c r="W57" i="30"/>
  <c r="V57" i="30"/>
  <c r="U57" i="30"/>
  <c r="P57" i="30"/>
  <c r="T56" i="30"/>
  <c r="N56" i="30"/>
  <c r="X56" i="30"/>
  <c r="W56" i="30"/>
  <c r="N55" i="30"/>
  <c r="X54" i="30"/>
  <c r="U54" i="30"/>
  <c r="P54" i="30"/>
  <c r="W54" i="30"/>
  <c r="V54" i="30"/>
  <c r="O54" i="30"/>
  <c r="T53" i="30"/>
  <c r="W53" i="30"/>
  <c r="U53" i="30"/>
  <c r="N53" i="30"/>
  <c r="X52" i="30"/>
  <c r="W52" i="30"/>
  <c r="V52" i="30"/>
  <c r="U52" i="30"/>
  <c r="T52" i="30"/>
  <c r="S52" i="30"/>
  <c r="X51" i="30"/>
  <c r="W51" i="30"/>
  <c r="V51" i="30"/>
  <c r="T51" i="30"/>
  <c r="S51" i="30"/>
  <c r="X50" i="30"/>
  <c r="W50" i="30"/>
  <c r="V50" i="30"/>
  <c r="U50" i="30"/>
  <c r="T50" i="30"/>
  <c r="P50" i="30"/>
  <c r="X49" i="30"/>
  <c r="W49" i="30"/>
  <c r="V49" i="30"/>
  <c r="T49" i="30"/>
  <c r="P49" i="30"/>
  <c r="N48" i="30"/>
  <c r="X48" i="30"/>
  <c r="W48" i="30"/>
  <c r="V48" i="30"/>
  <c r="U48" i="30"/>
  <c r="T48" i="30"/>
  <c r="S48" i="30"/>
  <c r="P47" i="30"/>
  <c r="X47" i="30"/>
  <c r="W47" i="30"/>
  <c r="V47" i="30"/>
  <c r="U47" i="30"/>
  <c r="T47" i="30"/>
  <c r="S47" i="30"/>
  <c r="X45" i="30"/>
  <c r="W45" i="30"/>
  <c r="V45" i="30"/>
  <c r="U45" i="30"/>
  <c r="T45" i="30"/>
  <c r="N45" i="30"/>
  <c r="N44" i="30"/>
  <c r="W44" i="30"/>
  <c r="V44" i="30"/>
  <c r="U44" i="30"/>
  <c r="T44" i="30"/>
  <c r="S44" i="30"/>
  <c r="T43" i="30"/>
  <c r="P43" i="30"/>
  <c r="W42" i="30"/>
  <c r="U41" i="30"/>
  <c r="N41" i="30"/>
  <c r="U39" i="30"/>
  <c r="P39" i="30"/>
  <c r="W38" i="30"/>
  <c r="P37" i="30"/>
  <c r="X37" i="30"/>
  <c r="W37" i="30"/>
  <c r="U37" i="30"/>
  <c r="T37" i="30"/>
  <c r="N37" i="30"/>
  <c r="S36" i="30"/>
  <c r="X36" i="30"/>
  <c r="W36" i="30"/>
  <c r="V36" i="30"/>
  <c r="U36" i="30"/>
  <c r="T36" i="30"/>
  <c r="P35" i="30"/>
  <c r="U33" i="30"/>
  <c r="P33" i="30"/>
  <c r="V33" i="30"/>
  <c r="N33" i="30"/>
  <c r="V32" i="30"/>
  <c r="X32" i="30"/>
  <c r="U32" i="30"/>
  <c r="T32" i="30"/>
  <c r="S32" i="30"/>
  <c r="X31" i="30"/>
  <c r="U31" i="30"/>
  <c r="T31" i="30"/>
  <c r="S31" i="30"/>
  <c r="W30" i="30"/>
  <c r="V30" i="30"/>
  <c r="U30" i="30"/>
  <c r="T30" i="30"/>
  <c r="O29" i="30"/>
  <c r="T28" i="30"/>
  <c r="W27" i="30"/>
  <c r="P27" i="30"/>
  <c r="O27" i="30"/>
  <c r="S27" i="30"/>
  <c r="T26" i="30"/>
  <c r="X26" i="30"/>
  <c r="W26" i="30"/>
  <c r="V26" i="30"/>
  <c r="U26" i="30"/>
  <c r="T25" i="30"/>
  <c r="X25" i="30"/>
  <c r="W25" i="30"/>
  <c r="V25" i="30"/>
  <c r="U25" i="30"/>
  <c r="S25" i="30"/>
  <c r="T24" i="30"/>
  <c r="X24" i="30"/>
  <c r="W24" i="30"/>
  <c r="V24" i="30"/>
  <c r="U24" i="30"/>
  <c r="S24" i="30"/>
  <c r="T23" i="30"/>
  <c r="X23" i="30"/>
  <c r="W23" i="30"/>
  <c r="V23" i="30"/>
  <c r="U23" i="30"/>
  <c r="S22" i="30"/>
  <c r="T22" i="30"/>
  <c r="N22" i="30"/>
  <c r="X22" i="30"/>
  <c r="W22" i="30"/>
  <c r="V22" i="30"/>
  <c r="U22" i="30"/>
  <c r="P22" i="30"/>
  <c r="T21" i="30"/>
  <c r="M21" i="30"/>
  <c r="L21" i="30"/>
  <c r="L22" i="30" s="1"/>
  <c r="L23" i="30" s="1"/>
  <c r="L24" i="30" s="1"/>
  <c r="L25" i="30" s="1"/>
  <c r="L26" i="30" s="1"/>
  <c r="L27" i="30" s="1"/>
  <c r="L28" i="30" s="1"/>
  <c r="L29" i="30" s="1"/>
  <c r="L30" i="30" s="1"/>
  <c r="L31" i="30" s="1"/>
  <c r="L32" i="30" s="1"/>
  <c r="L33" i="30" s="1"/>
  <c r="L34" i="30" s="1"/>
  <c r="L35" i="30" s="1"/>
  <c r="L36" i="30" s="1"/>
  <c r="L37" i="30" s="1"/>
  <c r="L38" i="30" s="1"/>
  <c r="L39" i="30" s="1"/>
  <c r="L40" i="30" s="1"/>
  <c r="L41" i="30" s="1"/>
  <c r="L42" i="30" s="1"/>
  <c r="L43" i="30" s="1"/>
  <c r="L44" i="30" s="1"/>
  <c r="L45" i="30" s="1"/>
  <c r="L46" i="30" s="1"/>
  <c r="L47" i="30" s="1"/>
  <c r="L48" i="30" s="1"/>
  <c r="L49" i="30" s="1"/>
  <c r="L50" i="30" s="1"/>
  <c r="L51" i="30" s="1"/>
  <c r="L52" i="30" s="1"/>
  <c r="L53" i="30" s="1"/>
  <c r="L54" i="30" s="1"/>
  <c r="L55" i="30" s="1"/>
  <c r="L56" i="30" s="1"/>
  <c r="L57" i="30" s="1"/>
  <c r="L58" i="30" s="1"/>
  <c r="L59" i="30" s="1"/>
  <c r="L60" i="30" s="1"/>
  <c r="L61" i="30" s="1"/>
  <c r="L62" i="30" s="1"/>
  <c r="L63" i="30" s="1"/>
  <c r="L64" i="30" s="1"/>
  <c r="L65" i="30" s="1"/>
  <c r="L66" i="30" s="1"/>
  <c r="L67" i="30" s="1"/>
  <c r="L68" i="30" s="1"/>
  <c r="L69" i="30" s="1"/>
  <c r="L70" i="30" s="1"/>
  <c r="L71" i="30" s="1"/>
  <c r="L72" i="30" s="1"/>
  <c r="L73" i="30" s="1"/>
  <c r="L74" i="30" s="1"/>
  <c r="L75" i="30" s="1"/>
  <c r="L76" i="30" s="1"/>
  <c r="L77" i="30" s="1"/>
  <c r="L78" i="30" s="1"/>
  <c r="L79" i="30" s="1"/>
  <c r="L80" i="30" s="1"/>
  <c r="L81" i="30" s="1"/>
  <c r="L82" i="30" s="1"/>
  <c r="L83" i="30" s="1"/>
  <c r="L84" i="30" s="1"/>
  <c r="L85" i="30" s="1"/>
  <c r="L86" i="30" s="1"/>
  <c r="L87" i="30" s="1"/>
  <c r="L88" i="30" s="1"/>
  <c r="L89" i="30" s="1"/>
  <c r="L90" i="30" s="1"/>
  <c r="L91" i="30" s="1"/>
  <c r="L92" i="30" s="1"/>
  <c r="K21" i="30"/>
  <c r="K22" i="30" s="1"/>
  <c r="K23" i="30" s="1"/>
  <c r="I21" i="30"/>
  <c r="I22" i="30" s="1"/>
  <c r="I23" i="30" s="1"/>
  <c r="I24" i="30" s="1"/>
  <c r="I25" i="30" s="1"/>
  <c r="I26" i="30" s="1"/>
  <c r="I27" i="30" s="1"/>
  <c r="I28" i="30" s="1"/>
  <c r="I29" i="30" s="1"/>
  <c r="I30" i="30" s="1"/>
  <c r="I31" i="30" s="1"/>
  <c r="I32" i="30" s="1"/>
  <c r="I33" i="30" s="1"/>
  <c r="I34" i="30" s="1"/>
  <c r="I35" i="30" s="1"/>
  <c r="I36" i="30" s="1"/>
  <c r="I37" i="30" s="1"/>
  <c r="I38" i="30" s="1"/>
  <c r="I39" i="30" s="1"/>
  <c r="I40" i="30" s="1"/>
  <c r="I41" i="30" s="1"/>
  <c r="I42" i="30" s="1"/>
  <c r="I43" i="30" s="1"/>
  <c r="I44" i="30" s="1"/>
  <c r="I45" i="30" s="1"/>
  <c r="I46" i="30" s="1"/>
  <c r="I47" i="30" s="1"/>
  <c r="I48" i="30" s="1"/>
  <c r="I49" i="30" s="1"/>
  <c r="I50" i="30" s="1"/>
  <c r="I51" i="30" s="1"/>
  <c r="I52" i="30" s="1"/>
  <c r="I53" i="30" s="1"/>
  <c r="I54" i="30" s="1"/>
  <c r="I55" i="30" s="1"/>
  <c r="I56" i="30" s="1"/>
  <c r="I57" i="30" s="1"/>
  <c r="I58" i="30" s="1"/>
  <c r="I59" i="30" s="1"/>
  <c r="I60" i="30" s="1"/>
  <c r="I61" i="30" s="1"/>
  <c r="I62" i="30" s="1"/>
  <c r="I63" i="30" s="1"/>
  <c r="I64" i="30" s="1"/>
  <c r="I65" i="30" s="1"/>
  <c r="I66" i="30" s="1"/>
  <c r="I67" i="30" s="1"/>
  <c r="I68" i="30" s="1"/>
  <c r="I69" i="30" s="1"/>
  <c r="I70" i="30" s="1"/>
  <c r="I71" i="30" s="1"/>
  <c r="I72" i="30" s="1"/>
  <c r="I73" i="30" s="1"/>
  <c r="I74" i="30" s="1"/>
  <c r="I75" i="30" s="1"/>
  <c r="I76" i="30" s="1"/>
  <c r="I77" i="30" s="1"/>
  <c r="I78" i="30" s="1"/>
  <c r="I79" i="30" s="1"/>
  <c r="I80" i="30" s="1"/>
  <c r="I81" i="30" s="1"/>
  <c r="I82" i="30" s="1"/>
  <c r="I83" i="30" s="1"/>
  <c r="I84" i="30" s="1"/>
  <c r="I85" i="30" s="1"/>
  <c r="I86" i="30" s="1"/>
  <c r="I87" i="30" s="1"/>
  <c r="I88" i="30" s="1"/>
  <c r="I89" i="30" s="1"/>
  <c r="I90" i="30" s="1"/>
  <c r="I91" i="30" s="1"/>
  <c r="I92" i="30" s="1"/>
  <c r="AC2" i="13"/>
  <c r="AC3" i="13"/>
  <c r="AC4" i="13"/>
  <c r="AC5" i="13"/>
  <c r="AC6" i="13"/>
  <c r="AC7" i="13"/>
  <c r="AC8" i="13"/>
  <c r="AC9" i="13"/>
  <c r="AC10" i="13"/>
  <c r="AC11" i="13"/>
  <c r="AC12" i="13"/>
  <c r="AC13" i="13"/>
  <c r="AC14" i="13"/>
  <c r="AC15" i="13"/>
  <c r="AC16" i="13"/>
  <c r="AC17" i="13"/>
  <c r="AC18" i="13"/>
  <c r="AC19" i="13"/>
  <c r="AC20" i="13"/>
  <c r="AC21" i="13"/>
  <c r="AC22" i="13"/>
  <c r="AC23" i="13"/>
  <c r="AC24" i="13"/>
  <c r="AC25" i="13"/>
  <c r="AC26" i="13"/>
  <c r="AC27" i="13"/>
  <c r="AC28" i="13"/>
  <c r="AC29" i="13"/>
  <c r="AC30" i="13"/>
  <c r="AC31" i="13"/>
  <c r="AC32" i="13"/>
  <c r="AC33" i="13"/>
  <c r="AC34" i="13"/>
  <c r="AC35" i="13"/>
  <c r="AC36" i="13"/>
  <c r="AC37" i="13"/>
  <c r="AC38" i="13"/>
  <c r="AC39" i="13"/>
  <c r="AC40" i="13"/>
  <c r="AC41" i="13"/>
  <c r="AC42" i="13"/>
  <c r="AC43" i="13"/>
  <c r="AC44" i="13"/>
  <c r="AC45" i="13"/>
  <c r="AC46" i="13"/>
  <c r="AC47" i="13"/>
  <c r="AC48" i="13"/>
  <c r="AC49" i="13"/>
  <c r="AC50" i="13"/>
  <c r="AC51" i="13"/>
  <c r="AC52" i="13"/>
  <c r="AC53" i="13"/>
  <c r="AC54" i="13"/>
  <c r="AC55" i="13"/>
  <c r="AC56" i="13"/>
  <c r="AC57" i="13"/>
  <c r="AC58" i="13"/>
  <c r="AC59" i="13"/>
  <c r="AC60" i="13"/>
  <c r="AC61" i="13"/>
  <c r="AC62" i="13"/>
  <c r="AC63" i="13"/>
  <c r="AC64" i="13"/>
  <c r="AC65" i="13"/>
  <c r="AC66" i="13"/>
  <c r="AC67" i="13"/>
  <c r="AC68" i="13"/>
  <c r="AC69" i="13"/>
  <c r="AC70" i="13"/>
  <c r="AC71" i="13"/>
  <c r="AC72" i="13"/>
  <c r="AC73" i="13"/>
  <c r="AC74" i="13"/>
  <c r="AC75" i="13"/>
  <c r="AC76" i="13"/>
  <c r="AC77" i="13"/>
  <c r="AC78" i="13"/>
  <c r="AC79" i="13"/>
  <c r="AC80" i="13"/>
  <c r="AC81" i="13"/>
  <c r="AC82" i="13"/>
  <c r="AC83" i="13"/>
  <c r="AC84" i="13"/>
  <c r="AC85" i="13"/>
  <c r="AC86" i="13"/>
  <c r="AC87" i="13"/>
  <c r="AC88" i="13"/>
  <c r="AC89" i="13"/>
  <c r="AC90" i="13"/>
  <c r="AC91" i="13"/>
  <c r="AC92" i="13"/>
  <c r="AC93" i="13"/>
  <c r="AC94" i="13"/>
  <c r="AC95" i="13"/>
  <c r="AC96" i="13"/>
  <c r="AC97" i="13"/>
  <c r="AC98" i="13"/>
  <c r="AC99" i="13"/>
  <c r="AC100" i="13"/>
  <c r="AC101" i="13"/>
  <c r="AC102" i="13"/>
  <c r="AC103" i="13"/>
  <c r="AC104" i="13"/>
  <c r="AC105" i="13"/>
  <c r="AC106" i="13"/>
  <c r="AC107" i="13"/>
  <c r="AC108" i="13"/>
  <c r="AC109" i="13"/>
  <c r="AC110" i="13"/>
  <c r="AC111" i="13"/>
  <c r="AC112" i="13"/>
  <c r="AC113" i="13"/>
  <c r="AC114" i="13"/>
  <c r="AC115" i="13"/>
  <c r="AC116" i="13"/>
  <c r="AC117" i="13"/>
  <c r="AC118" i="13"/>
  <c r="AC119" i="13"/>
  <c r="AC120" i="13"/>
  <c r="AC121" i="13"/>
  <c r="AC122" i="13"/>
  <c r="AC123" i="13"/>
  <c r="AC124" i="13"/>
  <c r="AC125" i="13"/>
  <c r="AC126" i="13"/>
  <c r="AC127" i="13"/>
  <c r="AC128" i="13"/>
  <c r="AC129" i="13"/>
  <c r="AC130" i="13"/>
  <c r="AC131" i="13"/>
  <c r="AC132" i="13"/>
  <c r="AC133" i="13"/>
  <c r="AC134" i="13"/>
  <c r="AC135" i="13"/>
  <c r="AC136" i="13"/>
  <c r="AC137" i="13"/>
  <c r="AC138" i="13"/>
  <c r="AC139" i="13"/>
  <c r="AC140" i="13"/>
  <c r="AC141" i="13"/>
  <c r="AC142" i="13"/>
  <c r="AC143" i="13"/>
  <c r="AC144" i="13"/>
  <c r="AC145" i="13"/>
  <c r="AC146" i="13"/>
  <c r="AC147" i="13"/>
  <c r="AC148" i="13"/>
  <c r="AC149" i="13"/>
  <c r="AC150" i="13"/>
  <c r="AC151" i="13"/>
  <c r="AC152" i="13"/>
  <c r="AC153" i="13"/>
  <c r="AC154" i="13"/>
  <c r="AC155" i="13"/>
  <c r="AC156" i="13"/>
  <c r="AC157" i="13"/>
  <c r="AC158" i="13"/>
  <c r="AC159" i="13"/>
  <c r="AC160" i="13"/>
  <c r="AC161" i="13"/>
  <c r="AC162" i="13"/>
  <c r="AC163" i="13"/>
  <c r="AC164" i="13"/>
  <c r="AC165" i="13"/>
  <c r="AC166" i="13"/>
  <c r="AC167" i="13"/>
  <c r="AC168" i="13"/>
  <c r="AC169" i="13"/>
  <c r="AC170" i="13"/>
  <c r="AC171" i="13"/>
  <c r="AC172" i="13"/>
  <c r="AC173" i="13"/>
  <c r="AC174" i="13"/>
  <c r="AC175" i="13"/>
  <c r="AC176" i="13"/>
  <c r="AC177" i="13"/>
  <c r="AC178" i="13"/>
  <c r="AC179" i="13"/>
  <c r="AC180" i="13"/>
  <c r="AC181" i="13"/>
  <c r="AC182" i="13"/>
  <c r="AC183" i="13"/>
  <c r="AC184" i="13"/>
  <c r="AC185" i="13"/>
  <c r="AC186" i="13"/>
  <c r="AC187" i="13"/>
  <c r="AC188" i="13"/>
  <c r="AC189" i="13"/>
  <c r="AC190" i="13"/>
  <c r="AC191" i="13"/>
  <c r="AC192" i="13"/>
  <c r="AC193" i="13"/>
  <c r="AC194" i="13"/>
  <c r="AC195" i="13"/>
  <c r="M2" i="13"/>
  <c r="Y202" i="13"/>
  <c r="Y203" i="13" s="1"/>
  <c r="BS4" i="9"/>
  <c r="BR4" i="9"/>
  <c r="BS3" i="9"/>
  <c r="Y195" i="13"/>
  <c r="B5" i="24"/>
  <c r="D5" i="24" s="1"/>
  <c r="B4" i="24"/>
  <c r="D4" i="24" s="1"/>
  <c r="B3" i="24"/>
  <c r="D3" i="24" s="1"/>
  <c r="B2" i="24"/>
  <c r="D2" i="24" s="1"/>
  <c r="E7" i="13"/>
  <c r="E8" i="13"/>
  <c r="E15" i="13"/>
  <c r="E16" i="13"/>
  <c r="E23" i="13"/>
  <c r="E24" i="13"/>
  <c r="E31" i="13"/>
  <c r="E32" i="13"/>
  <c r="E39" i="13"/>
  <c r="E40" i="13"/>
  <c r="E47" i="13"/>
  <c r="E48" i="13"/>
  <c r="E55" i="13"/>
  <c r="E56" i="13"/>
  <c r="E63" i="13"/>
  <c r="E64" i="13"/>
  <c r="E71" i="13"/>
  <c r="E72" i="13"/>
  <c r="E79" i="13"/>
  <c r="E80" i="13"/>
  <c r="E87" i="13"/>
  <c r="E88" i="13"/>
  <c r="E95" i="13"/>
  <c r="E96" i="13"/>
  <c r="E103" i="13"/>
  <c r="E104" i="13"/>
  <c r="E111" i="13"/>
  <c r="E112" i="13"/>
  <c r="E119" i="13"/>
  <c r="E120" i="13"/>
  <c r="E127" i="13"/>
  <c r="E128" i="13"/>
  <c r="E136" i="13"/>
  <c r="E144" i="13"/>
  <c r="E152" i="13"/>
  <c r="E160" i="13"/>
  <c r="E168" i="13"/>
  <c r="E176" i="13"/>
  <c r="E184" i="13"/>
  <c r="E192" i="13"/>
  <c r="D3" i="13"/>
  <c r="E3" i="13" s="1"/>
  <c r="D4" i="13"/>
  <c r="E4" i="13" s="1"/>
  <c r="D5" i="13"/>
  <c r="E5" i="13" s="1"/>
  <c r="D6" i="13"/>
  <c r="E6" i="13" s="1"/>
  <c r="D7" i="13"/>
  <c r="D8" i="13"/>
  <c r="D9" i="13"/>
  <c r="E9" i="13" s="1"/>
  <c r="D10" i="13"/>
  <c r="E10" i="13" s="1"/>
  <c r="D11" i="13"/>
  <c r="E11" i="13" s="1"/>
  <c r="D12" i="13"/>
  <c r="E12" i="13" s="1"/>
  <c r="D13" i="13"/>
  <c r="E13" i="13" s="1"/>
  <c r="D14" i="13"/>
  <c r="E14" i="13" s="1"/>
  <c r="D15" i="13"/>
  <c r="D16" i="13"/>
  <c r="D17" i="13"/>
  <c r="E17" i="13" s="1"/>
  <c r="D18" i="13"/>
  <c r="E18" i="13" s="1"/>
  <c r="D19" i="13"/>
  <c r="E19" i="13" s="1"/>
  <c r="D20" i="13"/>
  <c r="E20" i="13" s="1"/>
  <c r="D21" i="13"/>
  <c r="E21" i="13" s="1"/>
  <c r="D22" i="13"/>
  <c r="E22" i="13" s="1"/>
  <c r="D23" i="13"/>
  <c r="D24" i="13"/>
  <c r="D25" i="13"/>
  <c r="E25" i="13" s="1"/>
  <c r="D26" i="13"/>
  <c r="E26" i="13" s="1"/>
  <c r="D27" i="13"/>
  <c r="E27" i="13" s="1"/>
  <c r="D28" i="13"/>
  <c r="E28" i="13" s="1"/>
  <c r="D29" i="13"/>
  <c r="E29" i="13" s="1"/>
  <c r="D30" i="13"/>
  <c r="E30" i="13" s="1"/>
  <c r="D31" i="13"/>
  <c r="D32" i="13"/>
  <c r="D33" i="13"/>
  <c r="E33" i="13" s="1"/>
  <c r="D34" i="13"/>
  <c r="E34" i="13" s="1"/>
  <c r="D35" i="13"/>
  <c r="E35" i="13" s="1"/>
  <c r="D36" i="13"/>
  <c r="E36" i="13" s="1"/>
  <c r="D37" i="13"/>
  <c r="E37" i="13" s="1"/>
  <c r="D38" i="13"/>
  <c r="E38" i="13" s="1"/>
  <c r="D39" i="13"/>
  <c r="D40" i="13"/>
  <c r="D41" i="13"/>
  <c r="E41" i="13" s="1"/>
  <c r="D42" i="13"/>
  <c r="E42" i="13" s="1"/>
  <c r="D43" i="13"/>
  <c r="E43" i="13" s="1"/>
  <c r="D44" i="13"/>
  <c r="E44" i="13" s="1"/>
  <c r="D45" i="13"/>
  <c r="E45" i="13" s="1"/>
  <c r="D46" i="13"/>
  <c r="E46" i="13" s="1"/>
  <c r="D47" i="13"/>
  <c r="D48" i="13"/>
  <c r="D49" i="13"/>
  <c r="E49" i="13" s="1"/>
  <c r="D50" i="13"/>
  <c r="E50" i="13" s="1"/>
  <c r="D51" i="13"/>
  <c r="E51" i="13" s="1"/>
  <c r="D52" i="13"/>
  <c r="E52" i="13" s="1"/>
  <c r="D53" i="13"/>
  <c r="E53" i="13" s="1"/>
  <c r="D54" i="13"/>
  <c r="E54" i="13" s="1"/>
  <c r="D55" i="13"/>
  <c r="D56" i="13"/>
  <c r="D57" i="13"/>
  <c r="E57" i="13" s="1"/>
  <c r="D58" i="13"/>
  <c r="E58" i="13" s="1"/>
  <c r="D59" i="13"/>
  <c r="E59" i="13" s="1"/>
  <c r="D60" i="13"/>
  <c r="E60" i="13" s="1"/>
  <c r="D61" i="13"/>
  <c r="E61" i="13" s="1"/>
  <c r="D62" i="13"/>
  <c r="E62" i="13" s="1"/>
  <c r="D63" i="13"/>
  <c r="D64" i="13"/>
  <c r="D65" i="13"/>
  <c r="E65" i="13" s="1"/>
  <c r="D66" i="13"/>
  <c r="E66" i="13" s="1"/>
  <c r="D67" i="13"/>
  <c r="E67" i="13" s="1"/>
  <c r="D68" i="13"/>
  <c r="E68" i="13" s="1"/>
  <c r="D69" i="13"/>
  <c r="E69" i="13" s="1"/>
  <c r="D70" i="13"/>
  <c r="E70" i="13" s="1"/>
  <c r="D71" i="13"/>
  <c r="D72" i="13"/>
  <c r="D73" i="13"/>
  <c r="E73" i="13" s="1"/>
  <c r="D74" i="13"/>
  <c r="E74" i="13" s="1"/>
  <c r="D75" i="13"/>
  <c r="E75" i="13" s="1"/>
  <c r="D76" i="13"/>
  <c r="E76" i="13" s="1"/>
  <c r="D77" i="13"/>
  <c r="E77" i="13" s="1"/>
  <c r="D78" i="13"/>
  <c r="E78" i="13" s="1"/>
  <c r="D79" i="13"/>
  <c r="D80" i="13"/>
  <c r="D81" i="13"/>
  <c r="E81" i="13" s="1"/>
  <c r="D82" i="13"/>
  <c r="E82" i="13" s="1"/>
  <c r="D83" i="13"/>
  <c r="E83" i="13" s="1"/>
  <c r="D84" i="13"/>
  <c r="E84" i="13" s="1"/>
  <c r="D85" i="13"/>
  <c r="E85" i="13" s="1"/>
  <c r="D86" i="13"/>
  <c r="E86" i="13" s="1"/>
  <c r="D87" i="13"/>
  <c r="D88" i="13"/>
  <c r="D89" i="13"/>
  <c r="E89" i="13" s="1"/>
  <c r="D90" i="13"/>
  <c r="E90" i="13" s="1"/>
  <c r="D91" i="13"/>
  <c r="E91" i="13" s="1"/>
  <c r="D92" i="13"/>
  <c r="E92" i="13" s="1"/>
  <c r="D93" i="13"/>
  <c r="E93" i="13" s="1"/>
  <c r="D94" i="13"/>
  <c r="E94" i="13" s="1"/>
  <c r="D95" i="13"/>
  <c r="D96" i="13"/>
  <c r="D97" i="13"/>
  <c r="E97" i="13" s="1"/>
  <c r="D98" i="13"/>
  <c r="E98" i="13" s="1"/>
  <c r="D99" i="13"/>
  <c r="E99" i="13" s="1"/>
  <c r="D100" i="13"/>
  <c r="E100" i="13" s="1"/>
  <c r="D101" i="13"/>
  <c r="E101" i="13" s="1"/>
  <c r="D102" i="13"/>
  <c r="E102" i="13" s="1"/>
  <c r="D103" i="13"/>
  <c r="D104" i="13"/>
  <c r="D105" i="13"/>
  <c r="E105" i="13" s="1"/>
  <c r="D106" i="13"/>
  <c r="E106" i="13" s="1"/>
  <c r="D107" i="13"/>
  <c r="E107" i="13" s="1"/>
  <c r="D108" i="13"/>
  <c r="E108" i="13" s="1"/>
  <c r="D109" i="13"/>
  <c r="E109" i="13" s="1"/>
  <c r="D110" i="13"/>
  <c r="E110" i="13" s="1"/>
  <c r="D111" i="13"/>
  <c r="D112" i="13"/>
  <c r="D113" i="13"/>
  <c r="E113" i="13" s="1"/>
  <c r="D114" i="13"/>
  <c r="E114" i="13" s="1"/>
  <c r="D115" i="13"/>
  <c r="E115" i="13" s="1"/>
  <c r="D116" i="13"/>
  <c r="E116" i="13" s="1"/>
  <c r="D117" i="13"/>
  <c r="E117" i="13" s="1"/>
  <c r="D118" i="13"/>
  <c r="E118" i="13" s="1"/>
  <c r="D119" i="13"/>
  <c r="D120" i="13"/>
  <c r="D121" i="13"/>
  <c r="E121" i="13" s="1"/>
  <c r="D122" i="13"/>
  <c r="E122" i="13" s="1"/>
  <c r="D123" i="13"/>
  <c r="E123" i="13" s="1"/>
  <c r="D124" i="13"/>
  <c r="E124" i="13" s="1"/>
  <c r="D125" i="13"/>
  <c r="E125" i="13" s="1"/>
  <c r="D126" i="13"/>
  <c r="E126" i="13" s="1"/>
  <c r="D127" i="13"/>
  <c r="D128" i="13"/>
  <c r="D129" i="13"/>
  <c r="E129" i="13" s="1"/>
  <c r="D130" i="13"/>
  <c r="E130" i="13" s="1"/>
  <c r="D131" i="13"/>
  <c r="E131" i="13" s="1"/>
  <c r="D132" i="13"/>
  <c r="E132" i="13" s="1"/>
  <c r="D133" i="13"/>
  <c r="E133" i="13" s="1"/>
  <c r="D134" i="13"/>
  <c r="E134" i="13" s="1"/>
  <c r="D135" i="13"/>
  <c r="E135" i="13" s="1"/>
  <c r="T135" i="13" s="1"/>
  <c r="D136" i="13"/>
  <c r="D137" i="13"/>
  <c r="E137" i="13" s="1"/>
  <c r="D138" i="13"/>
  <c r="E138" i="13" s="1"/>
  <c r="D139" i="13"/>
  <c r="E139" i="13" s="1"/>
  <c r="D140" i="13"/>
  <c r="E140" i="13" s="1"/>
  <c r="D141" i="13"/>
  <c r="E141" i="13" s="1"/>
  <c r="D142" i="13"/>
  <c r="E142" i="13" s="1"/>
  <c r="D143" i="13"/>
  <c r="E143" i="13" s="1"/>
  <c r="D144" i="13"/>
  <c r="D145" i="13"/>
  <c r="E145" i="13" s="1"/>
  <c r="D146" i="13"/>
  <c r="E146" i="13" s="1"/>
  <c r="D147" i="13"/>
  <c r="E147" i="13" s="1"/>
  <c r="D148" i="13"/>
  <c r="E148" i="13" s="1"/>
  <c r="D149" i="13"/>
  <c r="E149" i="13" s="1"/>
  <c r="D150" i="13"/>
  <c r="E150" i="13" s="1"/>
  <c r="D151" i="13"/>
  <c r="E151" i="13" s="1"/>
  <c r="D152" i="13"/>
  <c r="D153" i="13"/>
  <c r="E153" i="13" s="1"/>
  <c r="D154" i="13"/>
  <c r="E154" i="13" s="1"/>
  <c r="D155" i="13"/>
  <c r="E155" i="13" s="1"/>
  <c r="D156" i="13"/>
  <c r="E156" i="13" s="1"/>
  <c r="D157" i="13"/>
  <c r="E157" i="13" s="1"/>
  <c r="D158" i="13"/>
  <c r="E158" i="13" s="1"/>
  <c r="D159" i="13"/>
  <c r="E159" i="13" s="1"/>
  <c r="T159" i="13" s="1"/>
  <c r="D160" i="13"/>
  <c r="D161" i="13"/>
  <c r="E161" i="13" s="1"/>
  <c r="D162" i="13"/>
  <c r="E162" i="13" s="1"/>
  <c r="D163" i="13"/>
  <c r="E163" i="13" s="1"/>
  <c r="D164" i="13"/>
  <c r="E164" i="13" s="1"/>
  <c r="D165" i="13"/>
  <c r="E165" i="13" s="1"/>
  <c r="D166" i="13"/>
  <c r="E166" i="13" s="1"/>
  <c r="D167" i="13"/>
  <c r="E167" i="13" s="1"/>
  <c r="D168" i="13"/>
  <c r="D169" i="13"/>
  <c r="E169" i="13" s="1"/>
  <c r="D170" i="13"/>
  <c r="E170" i="13" s="1"/>
  <c r="D171" i="13"/>
  <c r="E171" i="13" s="1"/>
  <c r="D172" i="13"/>
  <c r="E172" i="13" s="1"/>
  <c r="D173" i="13"/>
  <c r="E173" i="13" s="1"/>
  <c r="D174" i="13"/>
  <c r="E174" i="13" s="1"/>
  <c r="D175" i="13"/>
  <c r="E175" i="13" s="1"/>
  <c r="D176" i="13"/>
  <c r="D177" i="13"/>
  <c r="E177" i="13" s="1"/>
  <c r="D178" i="13"/>
  <c r="E178" i="13" s="1"/>
  <c r="D179" i="13"/>
  <c r="E179" i="13" s="1"/>
  <c r="D180" i="13"/>
  <c r="E180" i="13" s="1"/>
  <c r="D181" i="13"/>
  <c r="E181" i="13" s="1"/>
  <c r="D182" i="13"/>
  <c r="E182" i="13" s="1"/>
  <c r="D183" i="13"/>
  <c r="E183" i="13" s="1"/>
  <c r="D184" i="13"/>
  <c r="D185" i="13"/>
  <c r="E185" i="13" s="1"/>
  <c r="D186" i="13"/>
  <c r="E186" i="13" s="1"/>
  <c r="T186" i="13" s="1"/>
  <c r="D187" i="13"/>
  <c r="E187" i="13" s="1"/>
  <c r="D188" i="13"/>
  <c r="E188" i="13" s="1"/>
  <c r="D189" i="13"/>
  <c r="E189" i="13" s="1"/>
  <c r="D190" i="13"/>
  <c r="E190" i="13" s="1"/>
  <c r="D191" i="13"/>
  <c r="E191" i="13" s="1"/>
  <c r="D192" i="13"/>
  <c r="D193" i="13"/>
  <c r="E193" i="13" s="1"/>
  <c r="D194" i="13"/>
  <c r="E194" i="13" s="1"/>
  <c r="D195" i="13"/>
  <c r="E195" i="13" s="1"/>
  <c r="D2" i="13"/>
  <c r="E2" i="13" s="1"/>
  <c r="R31" i="13"/>
  <c r="R55" i="13"/>
  <c r="S63" i="13"/>
  <c r="S71" i="13"/>
  <c r="S127" i="13"/>
  <c r="AJ3" i="20"/>
  <c r="AJ4" i="20"/>
  <c r="AJ5" i="20"/>
  <c r="AJ6" i="20"/>
  <c r="AJ7" i="20"/>
  <c r="AJ8" i="20"/>
  <c r="AJ9" i="20"/>
  <c r="AJ10" i="20"/>
  <c r="AJ11" i="20"/>
  <c r="AJ12" i="20"/>
  <c r="AJ13" i="20"/>
  <c r="AJ14" i="20"/>
  <c r="AJ15" i="20"/>
  <c r="AJ16" i="20"/>
  <c r="AJ17" i="20"/>
  <c r="AJ18" i="20"/>
  <c r="AJ19" i="20"/>
  <c r="AJ20" i="20"/>
  <c r="AJ21" i="20"/>
  <c r="AJ22" i="20"/>
  <c r="AJ23" i="20"/>
  <c r="AJ24" i="20"/>
  <c r="AJ25" i="20"/>
  <c r="AJ26" i="20"/>
  <c r="AJ27" i="20"/>
  <c r="AJ28" i="20"/>
  <c r="AJ29" i="20"/>
  <c r="AJ30" i="20"/>
  <c r="AJ31" i="20"/>
  <c r="AJ32" i="20"/>
  <c r="AJ33" i="20"/>
  <c r="AJ34" i="20"/>
  <c r="AJ35" i="20"/>
  <c r="AJ36" i="20"/>
  <c r="AJ37" i="20"/>
  <c r="AJ38" i="20"/>
  <c r="AJ39" i="20"/>
  <c r="AJ40" i="20"/>
  <c r="AJ41" i="20"/>
  <c r="AJ42" i="20"/>
  <c r="AJ43" i="20"/>
  <c r="AJ44" i="20"/>
  <c r="AJ45" i="20"/>
  <c r="AJ46" i="20"/>
  <c r="AJ47" i="20"/>
  <c r="AJ48" i="20"/>
  <c r="AJ49" i="20"/>
  <c r="AJ50" i="20"/>
  <c r="AJ51" i="20"/>
  <c r="AJ52" i="20"/>
  <c r="AJ53" i="20"/>
  <c r="AJ54" i="20"/>
  <c r="AJ55" i="20"/>
  <c r="AJ56" i="20"/>
  <c r="AJ57" i="20"/>
  <c r="AJ58" i="20"/>
  <c r="AJ59" i="20"/>
  <c r="AJ60" i="20"/>
  <c r="AJ61" i="20"/>
  <c r="AJ62" i="20"/>
  <c r="AJ63" i="20"/>
  <c r="AJ64" i="20"/>
  <c r="AJ65" i="20"/>
  <c r="AJ66" i="20"/>
  <c r="AJ67" i="20"/>
  <c r="AJ68" i="20"/>
  <c r="AJ69" i="20"/>
  <c r="AJ70" i="20"/>
  <c r="AJ71" i="20"/>
  <c r="AJ72" i="20"/>
  <c r="AJ73" i="20"/>
  <c r="AJ74" i="20"/>
  <c r="AJ75" i="20"/>
  <c r="AJ76" i="20"/>
  <c r="AJ77" i="20"/>
  <c r="AJ78" i="20"/>
  <c r="AJ79" i="20"/>
  <c r="AJ80" i="20"/>
  <c r="AJ81" i="20"/>
  <c r="AJ82" i="20"/>
  <c r="AJ83" i="20"/>
  <c r="AJ84" i="20"/>
  <c r="AJ85" i="20"/>
  <c r="AJ86" i="20"/>
  <c r="AJ87" i="20"/>
  <c r="AJ88" i="20"/>
  <c r="AJ89" i="20"/>
  <c r="AJ90" i="20"/>
  <c r="AJ91" i="20"/>
  <c r="AJ92" i="20"/>
  <c r="AJ93" i="20"/>
  <c r="AJ94" i="20"/>
  <c r="AJ95" i="20"/>
  <c r="AJ96" i="20"/>
  <c r="AJ97" i="20"/>
  <c r="AJ98" i="20"/>
  <c r="AJ99" i="20"/>
  <c r="AJ100" i="20"/>
  <c r="AJ101" i="20"/>
  <c r="AJ102" i="20"/>
  <c r="AJ103" i="20"/>
  <c r="AJ104" i="20"/>
  <c r="AJ105" i="20"/>
  <c r="AJ106" i="20"/>
  <c r="AJ107" i="20"/>
  <c r="AJ108" i="20"/>
  <c r="AJ109" i="20"/>
  <c r="AJ110" i="20"/>
  <c r="AJ111" i="20"/>
  <c r="AJ112" i="20"/>
  <c r="AJ113" i="20"/>
  <c r="AJ114" i="20"/>
  <c r="AJ115" i="20"/>
  <c r="AJ116" i="20"/>
  <c r="AJ117" i="20"/>
  <c r="AJ118" i="20"/>
  <c r="AJ119" i="20"/>
  <c r="AJ120" i="20"/>
  <c r="AJ121" i="20"/>
  <c r="AJ122" i="20"/>
  <c r="AJ123" i="20"/>
  <c r="AJ124" i="20"/>
  <c r="AJ125" i="20"/>
  <c r="AJ126" i="20"/>
  <c r="AJ127" i="20"/>
  <c r="AJ128" i="20"/>
  <c r="AJ129" i="20"/>
  <c r="AJ130" i="20"/>
  <c r="AJ131" i="20"/>
  <c r="AJ132" i="20"/>
  <c r="AJ133" i="20"/>
  <c r="AJ134" i="20"/>
  <c r="AJ135" i="20"/>
  <c r="AJ136" i="20"/>
  <c r="AJ137" i="20"/>
  <c r="AJ138" i="20"/>
  <c r="AJ139" i="20"/>
  <c r="AJ140" i="20"/>
  <c r="AJ141" i="20"/>
  <c r="AJ142" i="20"/>
  <c r="AJ143" i="20"/>
  <c r="AJ144" i="20"/>
  <c r="AJ145" i="20"/>
  <c r="AJ146" i="20"/>
  <c r="AJ147" i="20"/>
  <c r="AJ148" i="20"/>
  <c r="AJ149" i="20"/>
  <c r="AJ150" i="20"/>
  <c r="AJ151" i="20"/>
  <c r="AJ152" i="20"/>
  <c r="AJ153" i="20"/>
  <c r="AJ154" i="20"/>
  <c r="AJ155" i="20"/>
  <c r="AJ156" i="20"/>
  <c r="AJ157" i="20"/>
  <c r="AJ158" i="20"/>
  <c r="AJ159" i="20"/>
  <c r="AJ160" i="20"/>
  <c r="AJ161" i="20"/>
  <c r="AJ162" i="20"/>
  <c r="AJ163" i="20"/>
  <c r="AJ164" i="20"/>
  <c r="AJ165" i="20"/>
  <c r="AJ166" i="20"/>
  <c r="AJ167" i="20"/>
  <c r="AJ168" i="20"/>
  <c r="AJ169" i="20"/>
  <c r="AJ170" i="20"/>
  <c r="AJ171" i="20"/>
  <c r="AJ172" i="20"/>
  <c r="AJ173" i="20"/>
  <c r="AJ174" i="20"/>
  <c r="AJ175" i="20"/>
  <c r="AJ176" i="20"/>
  <c r="AJ177" i="20"/>
  <c r="AJ178" i="20"/>
  <c r="AJ179" i="20"/>
  <c r="AJ180" i="20"/>
  <c r="AJ181" i="20"/>
  <c r="AJ182" i="20"/>
  <c r="AJ183" i="20"/>
  <c r="AJ184" i="20"/>
  <c r="AJ185" i="20"/>
  <c r="AJ186" i="20"/>
  <c r="AJ187" i="20"/>
  <c r="AJ188" i="20"/>
  <c r="AJ189" i="20"/>
  <c r="AJ190" i="20"/>
  <c r="AJ191" i="20"/>
  <c r="AJ192" i="20"/>
  <c r="AJ193" i="20"/>
  <c r="AJ194" i="20"/>
  <c r="AJ195" i="20"/>
  <c r="AJ196" i="20"/>
  <c r="AJ197" i="20"/>
  <c r="AJ198" i="20"/>
  <c r="AJ199" i="20"/>
  <c r="AJ200" i="20"/>
  <c r="AJ201" i="20"/>
  <c r="AJ202" i="20"/>
  <c r="AJ203" i="20"/>
  <c r="AJ204" i="20"/>
  <c r="AJ205" i="20"/>
  <c r="AJ206" i="20"/>
  <c r="AJ207" i="20"/>
  <c r="AJ208" i="20"/>
  <c r="AJ209" i="20"/>
  <c r="AJ210" i="20"/>
  <c r="AJ211" i="20"/>
  <c r="AJ212" i="20"/>
  <c r="AJ213" i="20"/>
  <c r="AJ214" i="20"/>
  <c r="AJ215" i="20"/>
  <c r="AJ216" i="20"/>
  <c r="AJ217" i="20"/>
  <c r="AJ218" i="20"/>
  <c r="AJ219" i="20"/>
  <c r="AJ220" i="20"/>
  <c r="AJ221" i="20"/>
  <c r="AJ222" i="20"/>
  <c r="AJ223" i="20"/>
  <c r="AJ224" i="20"/>
  <c r="AJ225" i="20"/>
  <c r="AJ226" i="20"/>
  <c r="AJ227" i="20"/>
  <c r="AJ228" i="20"/>
  <c r="AJ229" i="20"/>
  <c r="AJ230" i="20"/>
  <c r="AJ231" i="20"/>
  <c r="AJ232" i="20"/>
  <c r="AJ233" i="20"/>
  <c r="AJ234" i="20"/>
  <c r="AJ235" i="20"/>
  <c r="AJ236" i="20"/>
  <c r="AJ237" i="20"/>
  <c r="AJ238" i="20"/>
  <c r="AJ239" i="20"/>
  <c r="AJ240" i="20"/>
  <c r="AJ241" i="20"/>
  <c r="AJ242" i="20"/>
  <c r="AJ243" i="20"/>
  <c r="AJ244" i="20"/>
  <c r="AJ245" i="20"/>
  <c r="AJ246" i="20"/>
  <c r="AJ247" i="20"/>
  <c r="AJ248" i="20"/>
  <c r="AJ249" i="20"/>
  <c r="AJ250" i="20"/>
  <c r="AJ251" i="20"/>
  <c r="AJ252" i="20"/>
  <c r="AJ253" i="20"/>
  <c r="AJ254" i="20"/>
  <c r="AJ255" i="20"/>
  <c r="AJ256" i="20"/>
  <c r="AJ257" i="20"/>
  <c r="AJ258" i="20"/>
  <c r="AJ259" i="20"/>
  <c r="AJ260" i="20"/>
  <c r="AJ261" i="20"/>
  <c r="AJ262" i="20"/>
  <c r="AJ263" i="20"/>
  <c r="AJ264" i="20"/>
  <c r="AJ265" i="20"/>
  <c r="AJ266" i="20"/>
  <c r="AJ267" i="20"/>
  <c r="AJ268" i="20"/>
  <c r="AJ269" i="20"/>
  <c r="AJ270" i="20"/>
  <c r="AJ271" i="20"/>
  <c r="AJ272" i="20"/>
  <c r="AJ273" i="20"/>
  <c r="AJ274" i="20"/>
  <c r="AJ275" i="20"/>
  <c r="AJ276" i="20"/>
  <c r="AJ277" i="20"/>
  <c r="AJ278" i="20"/>
  <c r="AJ279" i="20"/>
  <c r="AJ280" i="20"/>
  <c r="AJ281" i="20"/>
  <c r="AJ282" i="20"/>
  <c r="AJ283" i="20"/>
  <c r="AJ284" i="20"/>
  <c r="AJ285" i="20"/>
  <c r="AJ286" i="20"/>
  <c r="AJ287" i="20"/>
  <c r="AJ288" i="20"/>
  <c r="AJ289" i="20"/>
  <c r="AJ290" i="20"/>
  <c r="AJ291" i="20"/>
  <c r="AJ292" i="20"/>
  <c r="AJ293" i="20"/>
  <c r="AJ294" i="20"/>
  <c r="AJ295" i="20"/>
  <c r="AJ296" i="20"/>
  <c r="AJ297" i="20"/>
  <c r="AJ298" i="20"/>
  <c r="AJ299" i="20"/>
  <c r="AJ300" i="20"/>
  <c r="AJ301" i="20"/>
  <c r="AJ302" i="20"/>
  <c r="AJ303" i="20"/>
  <c r="AJ304" i="20"/>
  <c r="AJ305" i="20"/>
  <c r="AJ306" i="20"/>
  <c r="AJ307" i="20"/>
  <c r="AJ308" i="20"/>
  <c r="AJ309" i="20"/>
  <c r="AJ310" i="20"/>
  <c r="AJ311" i="20"/>
  <c r="AJ312" i="20"/>
  <c r="AJ313" i="20"/>
  <c r="AJ314" i="20"/>
  <c r="AJ315" i="20"/>
  <c r="AJ316" i="20"/>
  <c r="AJ317" i="20"/>
  <c r="AJ318" i="20"/>
  <c r="AJ319" i="20"/>
  <c r="AJ320" i="20"/>
  <c r="AJ321" i="20"/>
  <c r="AJ322" i="20"/>
  <c r="AJ323" i="20"/>
  <c r="AJ324" i="20"/>
  <c r="AJ325" i="20"/>
  <c r="AJ326" i="20"/>
  <c r="AJ327" i="20"/>
  <c r="AJ328" i="20"/>
  <c r="AJ329" i="20"/>
  <c r="AJ330" i="20"/>
  <c r="AJ331" i="20"/>
  <c r="AJ332" i="20"/>
  <c r="AJ333" i="20"/>
  <c r="AJ334" i="20"/>
  <c r="AJ335" i="20"/>
  <c r="AJ336" i="20"/>
  <c r="AJ337" i="20"/>
  <c r="AJ338" i="20"/>
  <c r="AJ339" i="20"/>
  <c r="AJ340" i="20"/>
  <c r="AJ341" i="20"/>
  <c r="AJ342" i="20"/>
  <c r="AJ343" i="20"/>
  <c r="AJ344" i="20"/>
  <c r="AJ345" i="20"/>
  <c r="AJ346" i="20"/>
  <c r="AJ347" i="20"/>
  <c r="AJ348" i="20"/>
  <c r="AJ349" i="20"/>
  <c r="AJ350" i="20"/>
  <c r="AJ351" i="20"/>
  <c r="AJ352" i="20"/>
  <c r="AJ353" i="20"/>
  <c r="AJ354" i="20"/>
  <c r="AJ355" i="20"/>
  <c r="AJ356" i="20"/>
  <c r="AJ357" i="20"/>
  <c r="AJ358" i="20"/>
  <c r="AJ359" i="20"/>
  <c r="AJ360" i="20"/>
  <c r="AJ361" i="20"/>
  <c r="AJ362" i="20"/>
  <c r="AJ363" i="20"/>
  <c r="AJ364" i="20"/>
  <c r="AJ365" i="20"/>
  <c r="AJ366" i="20"/>
  <c r="AJ367" i="20"/>
  <c r="AJ368" i="20"/>
  <c r="AJ369" i="20"/>
  <c r="AJ370" i="20"/>
  <c r="AJ371" i="20"/>
  <c r="AJ372" i="20"/>
  <c r="AJ373" i="20"/>
  <c r="AJ374" i="20"/>
  <c r="AJ375" i="20"/>
  <c r="AJ376" i="20"/>
  <c r="AJ377" i="20"/>
  <c r="AJ378" i="20"/>
  <c r="AJ379" i="20"/>
  <c r="AJ380" i="20"/>
  <c r="AJ381" i="20"/>
  <c r="AJ382" i="20"/>
  <c r="AJ383" i="20"/>
  <c r="AJ384" i="20"/>
  <c r="AJ385" i="20"/>
  <c r="AJ386" i="20"/>
  <c r="AJ387" i="20"/>
  <c r="AJ388" i="20"/>
  <c r="AJ389" i="20"/>
  <c r="AJ390" i="20"/>
  <c r="AJ391" i="20"/>
  <c r="AJ392" i="20"/>
  <c r="AJ393" i="20"/>
  <c r="AJ394" i="20"/>
  <c r="AJ395" i="20"/>
  <c r="AJ396" i="20"/>
  <c r="AJ397" i="20"/>
  <c r="AJ398" i="20"/>
  <c r="AJ399" i="20"/>
  <c r="AJ400" i="20"/>
  <c r="AJ401" i="20"/>
  <c r="AJ402" i="20"/>
  <c r="AJ403" i="20"/>
  <c r="AJ404" i="20"/>
  <c r="AJ405" i="20"/>
  <c r="AJ406" i="20"/>
  <c r="AJ407" i="20"/>
  <c r="AJ408" i="20"/>
  <c r="AJ409" i="20"/>
  <c r="AJ410" i="20"/>
  <c r="AJ411" i="20"/>
  <c r="AJ412" i="20"/>
  <c r="AJ413" i="20"/>
  <c r="AJ414" i="20"/>
  <c r="AJ415" i="20"/>
  <c r="AJ416" i="20"/>
  <c r="AJ417" i="20"/>
  <c r="AJ418" i="20"/>
  <c r="AJ419" i="20"/>
  <c r="AJ420" i="20"/>
  <c r="AJ421" i="20"/>
  <c r="AJ422" i="20"/>
  <c r="AJ423" i="20"/>
  <c r="AJ424" i="20"/>
  <c r="AJ425" i="20"/>
  <c r="AJ426" i="20"/>
  <c r="AJ427" i="20"/>
  <c r="AJ428" i="20"/>
  <c r="AJ429" i="20"/>
  <c r="AJ430" i="20"/>
  <c r="AJ431" i="20"/>
  <c r="AJ432" i="20"/>
  <c r="AJ433" i="20"/>
  <c r="AJ434" i="20"/>
  <c r="AJ435" i="20"/>
  <c r="AJ436" i="20"/>
  <c r="AJ437" i="20"/>
  <c r="AJ438" i="20"/>
  <c r="AJ439" i="20"/>
  <c r="AJ440" i="20"/>
  <c r="AJ441" i="20"/>
  <c r="AJ442" i="20"/>
  <c r="AJ443" i="20"/>
  <c r="AJ444" i="20"/>
  <c r="AJ445" i="20"/>
  <c r="AJ446" i="20"/>
  <c r="AJ447" i="20"/>
  <c r="AJ448" i="20"/>
  <c r="AJ449" i="20"/>
  <c r="AJ450" i="20"/>
  <c r="AJ451" i="20"/>
  <c r="AJ452" i="20"/>
  <c r="AJ453" i="20"/>
  <c r="AJ454" i="20"/>
  <c r="AJ455" i="20"/>
  <c r="AJ456" i="20"/>
  <c r="AJ457" i="20"/>
  <c r="AJ458" i="20"/>
  <c r="AJ459" i="20"/>
  <c r="AJ460" i="20"/>
  <c r="AJ461" i="20"/>
  <c r="AJ462" i="20"/>
  <c r="AJ463" i="20"/>
  <c r="AJ464" i="20"/>
  <c r="AJ465" i="20"/>
  <c r="AJ466" i="20"/>
  <c r="AJ467" i="20"/>
  <c r="AJ468" i="20"/>
  <c r="AJ469" i="20"/>
  <c r="AJ470" i="20"/>
  <c r="AJ471" i="20"/>
  <c r="AJ472" i="20"/>
  <c r="AJ473" i="20"/>
  <c r="AJ474" i="20"/>
  <c r="AJ475" i="20"/>
  <c r="AJ476" i="20"/>
  <c r="AJ477" i="20"/>
  <c r="AJ478" i="20"/>
  <c r="AJ479" i="20"/>
  <c r="AJ480" i="20"/>
  <c r="AJ481" i="20"/>
  <c r="AJ482" i="20"/>
  <c r="AJ483" i="20"/>
  <c r="AJ484" i="20"/>
  <c r="AJ485" i="20"/>
  <c r="AJ486" i="20"/>
  <c r="AJ487" i="20"/>
  <c r="AJ488" i="20"/>
  <c r="AJ489" i="20"/>
  <c r="AJ490" i="20"/>
  <c r="AJ491" i="20"/>
  <c r="AJ492" i="20"/>
  <c r="AJ493" i="20"/>
  <c r="AJ494" i="20"/>
  <c r="AJ495" i="20"/>
  <c r="AJ496" i="20"/>
  <c r="AJ497" i="20"/>
  <c r="AJ498" i="20"/>
  <c r="AJ499" i="20"/>
  <c r="AJ500" i="20"/>
  <c r="AJ501" i="20"/>
  <c r="AJ502" i="20"/>
  <c r="AJ503" i="20"/>
  <c r="AJ504" i="20"/>
  <c r="AJ505" i="20"/>
  <c r="AJ506" i="20"/>
  <c r="AJ507" i="20"/>
  <c r="AJ508" i="20"/>
  <c r="AJ509" i="20"/>
  <c r="AJ510" i="20"/>
  <c r="AJ511" i="20"/>
  <c r="AJ512" i="20"/>
  <c r="AJ513" i="20"/>
  <c r="AJ514" i="20"/>
  <c r="AJ515" i="20"/>
  <c r="AJ516" i="20"/>
  <c r="AJ517" i="20"/>
  <c r="AJ518" i="20"/>
  <c r="AJ519" i="20"/>
  <c r="AJ520" i="20"/>
  <c r="AJ521" i="20"/>
  <c r="AJ522" i="20"/>
  <c r="AJ523" i="20"/>
  <c r="AJ524" i="20"/>
  <c r="AJ525" i="20"/>
  <c r="AJ526" i="20"/>
  <c r="AJ527" i="20"/>
  <c r="AJ528" i="20"/>
  <c r="AJ529" i="20"/>
  <c r="AJ530" i="20"/>
  <c r="AJ531" i="20"/>
  <c r="AJ532" i="20"/>
  <c r="AJ533" i="20"/>
  <c r="AJ534" i="20"/>
  <c r="AJ535" i="20"/>
  <c r="AJ536" i="20"/>
  <c r="AJ537" i="20"/>
  <c r="AJ538" i="20"/>
  <c r="AJ539" i="20"/>
  <c r="AJ540" i="20"/>
  <c r="AJ541" i="20"/>
  <c r="AJ542" i="20"/>
  <c r="AJ543" i="20"/>
  <c r="AJ544" i="20"/>
  <c r="AJ545" i="20"/>
  <c r="AJ546" i="20"/>
  <c r="AJ547" i="20"/>
  <c r="AJ548" i="20"/>
  <c r="AJ549" i="20"/>
  <c r="AJ550" i="20"/>
  <c r="AJ551" i="20"/>
  <c r="AJ552" i="20"/>
  <c r="AJ553" i="20"/>
  <c r="AJ554" i="20"/>
  <c r="AJ555" i="20"/>
  <c r="AJ556" i="20"/>
  <c r="AJ557" i="20"/>
  <c r="AJ558" i="20"/>
  <c r="AJ559" i="20"/>
  <c r="AJ560" i="20"/>
  <c r="AJ561" i="20"/>
  <c r="AJ562" i="20"/>
  <c r="AJ563" i="20"/>
  <c r="AJ564" i="20"/>
  <c r="AJ565" i="20"/>
  <c r="AJ566" i="20"/>
  <c r="AJ567" i="20"/>
  <c r="AJ568" i="20"/>
  <c r="AJ569" i="20"/>
  <c r="AJ570" i="20"/>
  <c r="AJ571" i="20"/>
  <c r="AJ572" i="20"/>
  <c r="AJ573" i="20"/>
  <c r="AJ574" i="20"/>
  <c r="AJ575" i="20"/>
  <c r="AJ576" i="20"/>
  <c r="AJ577" i="20"/>
  <c r="AJ578" i="20"/>
  <c r="AJ579" i="20"/>
  <c r="AJ580" i="20"/>
  <c r="AJ581" i="20"/>
  <c r="AJ582" i="20"/>
  <c r="AJ583" i="20"/>
  <c r="AJ584" i="20"/>
  <c r="AJ585" i="20"/>
  <c r="AJ586" i="20"/>
  <c r="AJ587" i="20"/>
  <c r="AJ588" i="20"/>
  <c r="AJ589" i="20"/>
  <c r="AJ590" i="20"/>
  <c r="AJ591" i="20"/>
  <c r="AJ592" i="20"/>
  <c r="AJ593" i="20"/>
  <c r="AJ594" i="20"/>
  <c r="AJ595" i="20"/>
  <c r="AJ596" i="20"/>
  <c r="AJ597" i="20"/>
  <c r="AJ598" i="20"/>
  <c r="AJ599" i="20"/>
  <c r="AJ600" i="20"/>
  <c r="AJ601" i="20"/>
  <c r="AJ602" i="20"/>
  <c r="AJ603" i="20"/>
  <c r="AJ604" i="20"/>
  <c r="AJ605" i="20"/>
  <c r="AJ606" i="20"/>
  <c r="AJ607" i="20"/>
  <c r="AJ608" i="20"/>
  <c r="AJ609" i="20"/>
  <c r="AJ610" i="20"/>
  <c r="AJ611" i="20"/>
  <c r="AJ612" i="20"/>
  <c r="AJ613" i="20"/>
  <c r="AJ614" i="20"/>
  <c r="AJ615" i="20"/>
  <c r="AJ616" i="20"/>
  <c r="AJ617" i="20"/>
  <c r="AJ618" i="20"/>
  <c r="AJ619" i="20"/>
  <c r="AJ620" i="20"/>
  <c r="AJ621" i="20"/>
  <c r="AJ622" i="20"/>
  <c r="AJ623" i="20"/>
  <c r="AJ624" i="20"/>
  <c r="AJ625" i="20"/>
  <c r="AJ626" i="20"/>
  <c r="AJ627" i="20"/>
  <c r="AJ628" i="20"/>
  <c r="AJ629" i="20"/>
  <c r="AJ630" i="20"/>
  <c r="AJ631" i="20"/>
  <c r="AJ632" i="20"/>
  <c r="AJ633" i="20"/>
  <c r="AJ634" i="20"/>
  <c r="AJ635" i="20"/>
  <c r="AJ636" i="20"/>
  <c r="AJ637" i="20"/>
  <c r="AJ638" i="20"/>
  <c r="AJ639" i="20"/>
  <c r="AJ640" i="20"/>
  <c r="AJ641" i="20"/>
  <c r="AJ642" i="20"/>
  <c r="AJ643" i="20"/>
  <c r="AJ644" i="20"/>
  <c r="AJ645" i="20"/>
  <c r="AJ646" i="20"/>
  <c r="AJ647" i="20"/>
  <c r="AJ648" i="20"/>
  <c r="AJ649" i="20"/>
  <c r="AJ650" i="20"/>
  <c r="AJ651" i="20"/>
  <c r="AJ652" i="20"/>
  <c r="AJ653" i="20"/>
  <c r="AJ654" i="20"/>
  <c r="AJ655" i="20"/>
  <c r="AJ656" i="20"/>
  <c r="AJ657" i="20"/>
  <c r="AJ658" i="20"/>
  <c r="AJ659" i="20"/>
  <c r="AJ660" i="20"/>
  <c r="AJ661" i="20"/>
  <c r="AJ662" i="20"/>
  <c r="AJ663" i="20"/>
  <c r="AJ664" i="20"/>
  <c r="AJ665" i="20"/>
  <c r="AJ666" i="20"/>
  <c r="AJ667" i="20"/>
  <c r="AJ668" i="20"/>
  <c r="AJ669" i="20"/>
  <c r="AJ670" i="20"/>
  <c r="AJ671" i="20"/>
  <c r="AJ672" i="20"/>
  <c r="AJ673" i="20"/>
  <c r="AJ674" i="20"/>
  <c r="AJ675" i="20"/>
  <c r="AJ676" i="20"/>
  <c r="AJ677" i="20"/>
  <c r="AJ678" i="20"/>
  <c r="AJ679" i="20"/>
  <c r="AJ680" i="20"/>
  <c r="AJ681" i="20"/>
  <c r="AJ682" i="20"/>
  <c r="AJ683" i="20"/>
  <c r="AJ684" i="20"/>
  <c r="AJ685" i="20"/>
  <c r="AJ686" i="20"/>
  <c r="AJ687" i="20"/>
  <c r="AJ688" i="20"/>
  <c r="AJ689" i="20"/>
  <c r="AJ690" i="20"/>
  <c r="AJ691" i="20"/>
  <c r="AJ692" i="20"/>
  <c r="AJ693" i="20"/>
  <c r="AJ694" i="20"/>
  <c r="AJ695" i="20"/>
  <c r="AJ696" i="20"/>
  <c r="AJ697" i="20"/>
  <c r="AJ698" i="20"/>
  <c r="AJ699" i="20"/>
  <c r="AJ700" i="20"/>
  <c r="AJ701" i="20"/>
  <c r="AJ702" i="20"/>
  <c r="AJ703" i="20"/>
  <c r="AJ704" i="20"/>
  <c r="AJ705" i="20"/>
  <c r="AJ706" i="20"/>
  <c r="AJ707" i="20"/>
  <c r="AJ708" i="20"/>
  <c r="AJ709" i="20"/>
  <c r="AJ710" i="20"/>
  <c r="AJ711" i="20"/>
  <c r="AJ712" i="20"/>
  <c r="AJ713" i="20"/>
  <c r="AJ714" i="20"/>
  <c r="AJ715" i="20"/>
  <c r="AJ716" i="20"/>
  <c r="AJ717" i="20"/>
  <c r="AJ718" i="20"/>
  <c r="AJ719" i="20"/>
  <c r="AJ720" i="20"/>
  <c r="AJ721" i="20"/>
  <c r="AJ722" i="20"/>
  <c r="AJ723" i="20"/>
  <c r="AJ724" i="20"/>
  <c r="AJ725" i="20"/>
  <c r="AJ726" i="20"/>
  <c r="AJ727" i="20"/>
  <c r="AJ728" i="20"/>
  <c r="AJ729" i="20"/>
  <c r="AJ730" i="20"/>
  <c r="AJ731" i="20"/>
  <c r="AJ732" i="20"/>
  <c r="AJ733" i="20"/>
  <c r="AJ734" i="20"/>
  <c r="AJ735" i="20"/>
  <c r="AJ736" i="20"/>
  <c r="AJ737" i="20"/>
  <c r="AJ738" i="20"/>
  <c r="AJ739" i="20"/>
  <c r="AJ740" i="20"/>
  <c r="AJ741" i="20"/>
  <c r="AJ742" i="20"/>
  <c r="AJ743" i="20"/>
  <c r="AJ744" i="20"/>
  <c r="AJ745" i="20"/>
  <c r="AJ746" i="20"/>
  <c r="AJ747" i="20"/>
  <c r="AJ748" i="20"/>
  <c r="AJ749" i="20"/>
  <c r="AJ750" i="20"/>
  <c r="AJ751" i="20"/>
  <c r="AJ752" i="20"/>
  <c r="AJ753" i="20"/>
  <c r="AJ754" i="20"/>
  <c r="AJ755" i="20"/>
  <c r="AJ756" i="20"/>
  <c r="AJ757" i="20"/>
  <c r="AJ758" i="20"/>
  <c r="AJ759" i="20"/>
  <c r="AJ760" i="20"/>
  <c r="AJ761" i="20"/>
  <c r="AJ762" i="20"/>
  <c r="AJ763" i="20"/>
  <c r="AJ764" i="20"/>
  <c r="AJ765" i="20"/>
  <c r="AJ766" i="20"/>
  <c r="AJ767" i="20"/>
  <c r="AJ768" i="20"/>
  <c r="AJ769" i="20"/>
  <c r="AJ770" i="20"/>
  <c r="AJ771" i="20"/>
  <c r="AJ772" i="20"/>
  <c r="AJ773" i="20"/>
  <c r="AJ774" i="20"/>
  <c r="AJ775" i="20"/>
  <c r="AJ776" i="20"/>
  <c r="AJ777" i="20"/>
  <c r="AJ778" i="20"/>
  <c r="AJ779" i="20"/>
  <c r="AJ780" i="20"/>
  <c r="AJ781" i="20"/>
  <c r="AJ782" i="20"/>
  <c r="AJ783" i="20"/>
  <c r="AJ784" i="20"/>
  <c r="AJ785" i="20"/>
  <c r="AJ786" i="20"/>
  <c r="AJ787" i="20"/>
  <c r="AJ788" i="20"/>
  <c r="AJ789" i="20"/>
  <c r="AJ790" i="20"/>
  <c r="AJ791" i="20"/>
  <c r="AJ792" i="20"/>
  <c r="AJ793" i="20"/>
  <c r="AJ794" i="20"/>
  <c r="AJ795" i="20"/>
  <c r="AJ796" i="20"/>
  <c r="AJ797" i="20"/>
  <c r="AJ798" i="20"/>
  <c r="AJ799" i="20"/>
  <c r="AJ800" i="20"/>
  <c r="AJ801" i="20"/>
  <c r="AJ802" i="20"/>
  <c r="AJ803" i="20"/>
  <c r="AJ804" i="20"/>
  <c r="AJ805" i="20"/>
  <c r="AJ806" i="20"/>
  <c r="AJ807" i="20"/>
  <c r="AJ808" i="20"/>
  <c r="AJ809" i="20"/>
  <c r="AJ810" i="20"/>
  <c r="AJ811" i="20"/>
  <c r="AJ812" i="20"/>
  <c r="AJ813" i="20"/>
  <c r="AJ814" i="20"/>
  <c r="AJ815" i="20"/>
  <c r="AJ816" i="20"/>
  <c r="AJ817" i="20"/>
  <c r="AJ818" i="20"/>
  <c r="AJ819" i="20"/>
  <c r="AJ820" i="20"/>
  <c r="AJ821" i="20"/>
  <c r="AJ822" i="20"/>
  <c r="AJ823" i="20"/>
  <c r="AJ824" i="20"/>
  <c r="AJ825" i="20"/>
  <c r="AJ826" i="20"/>
  <c r="AJ827" i="20"/>
  <c r="AJ828" i="20"/>
  <c r="AJ829" i="20"/>
  <c r="AJ830" i="20"/>
  <c r="AJ831" i="20"/>
  <c r="AJ832" i="20"/>
  <c r="AJ833" i="20"/>
  <c r="AJ834" i="20"/>
  <c r="AJ835" i="20"/>
  <c r="AJ836" i="20"/>
  <c r="AJ837" i="20"/>
  <c r="AJ838" i="20"/>
  <c r="AJ839" i="20"/>
  <c r="AJ840" i="20"/>
  <c r="AJ841" i="20"/>
  <c r="AJ842" i="20"/>
  <c r="AJ843" i="20"/>
  <c r="AJ844" i="20"/>
  <c r="AJ845" i="20"/>
  <c r="AJ846" i="20"/>
  <c r="AJ847" i="20"/>
  <c r="AJ848" i="20"/>
  <c r="AJ849" i="20"/>
  <c r="AJ850" i="20"/>
  <c r="AJ851" i="20"/>
  <c r="AJ852" i="20"/>
  <c r="AJ853" i="20"/>
  <c r="AJ854" i="20"/>
  <c r="AJ855" i="20"/>
  <c r="AJ856" i="20"/>
  <c r="AJ857" i="20"/>
  <c r="AJ858" i="20"/>
  <c r="AJ859" i="20"/>
  <c r="AJ860" i="20"/>
  <c r="AJ861" i="20"/>
  <c r="AJ862" i="20"/>
  <c r="AJ863" i="20"/>
  <c r="AJ864" i="20"/>
  <c r="AJ865" i="20"/>
  <c r="AJ866" i="20"/>
  <c r="AJ867" i="20"/>
  <c r="AJ868" i="20"/>
  <c r="AJ869" i="20"/>
  <c r="AJ870" i="20"/>
  <c r="AJ871" i="20"/>
  <c r="AJ872" i="20"/>
  <c r="AJ873" i="20"/>
  <c r="AJ874" i="20"/>
  <c r="AJ875" i="20"/>
  <c r="AJ876" i="20"/>
  <c r="AJ877" i="20"/>
  <c r="AJ878" i="20"/>
  <c r="AJ879" i="20"/>
  <c r="AJ880" i="20"/>
  <c r="AJ881" i="20"/>
  <c r="AJ882" i="20"/>
  <c r="AJ883" i="20"/>
  <c r="AJ884" i="20"/>
  <c r="AJ885" i="20"/>
  <c r="AJ886" i="20"/>
  <c r="AJ887" i="20"/>
  <c r="AJ888" i="20"/>
  <c r="AJ889" i="20"/>
  <c r="AJ890" i="20"/>
  <c r="AJ891" i="20"/>
  <c r="AJ892" i="20"/>
  <c r="AJ893" i="20"/>
  <c r="AJ894" i="20"/>
  <c r="AJ895" i="20"/>
  <c r="AJ896" i="20"/>
  <c r="AJ897" i="20"/>
  <c r="AJ898" i="20"/>
  <c r="AJ899" i="20"/>
  <c r="AJ900" i="20"/>
  <c r="AJ901" i="20"/>
  <c r="AJ902" i="20"/>
  <c r="AJ903" i="20"/>
  <c r="AJ904" i="20"/>
  <c r="AJ905" i="20"/>
  <c r="AJ906" i="20"/>
  <c r="AJ907" i="20"/>
  <c r="AJ908" i="20"/>
  <c r="AJ909" i="20"/>
  <c r="AJ910" i="20"/>
  <c r="AJ911" i="20"/>
  <c r="AJ912" i="20"/>
  <c r="AJ913" i="20"/>
  <c r="AJ914" i="20"/>
  <c r="AJ915" i="20"/>
  <c r="AJ916" i="20"/>
  <c r="AJ917" i="20"/>
  <c r="AJ918" i="20"/>
  <c r="AJ919" i="20"/>
  <c r="AJ920" i="20"/>
  <c r="AJ921" i="20"/>
  <c r="AJ922" i="20"/>
  <c r="AJ923" i="20"/>
  <c r="AJ924" i="20"/>
  <c r="AJ925" i="20"/>
  <c r="AJ926" i="20"/>
  <c r="AJ927" i="20"/>
  <c r="AJ928" i="20"/>
  <c r="AJ929" i="20"/>
  <c r="AJ930" i="20"/>
  <c r="AJ931" i="20"/>
  <c r="AJ932" i="20"/>
  <c r="AJ933" i="20"/>
  <c r="AJ934" i="20"/>
  <c r="AJ935" i="20"/>
  <c r="AJ936" i="20"/>
  <c r="AJ937" i="20"/>
  <c r="AJ938" i="20"/>
  <c r="AJ939" i="20"/>
  <c r="AJ940" i="20"/>
  <c r="AJ941" i="20"/>
  <c r="AJ942" i="20"/>
  <c r="AJ943" i="20"/>
  <c r="AJ944" i="20"/>
  <c r="AJ945" i="20"/>
  <c r="AJ946" i="20"/>
  <c r="AJ947" i="20"/>
  <c r="AJ948" i="20"/>
  <c r="AJ949" i="20"/>
  <c r="AJ950" i="20"/>
  <c r="AJ951" i="20"/>
  <c r="AJ952" i="20"/>
  <c r="AJ953" i="20"/>
  <c r="AJ954" i="20"/>
  <c r="AJ955" i="20"/>
  <c r="AJ956" i="20"/>
  <c r="AJ957" i="20"/>
  <c r="AJ958" i="20"/>
  <c r="AJ959" i="20"/>
  <c r="AJ960" i="20"/>
  <c r="AJ961" i="20"/>
  <c r="AJ962" i="20"/>
  <c r="AJ963" i="20"/>
  <c r="AJ964" i="20"/>
  <c r="AJ965" i="20"/>
  <c r="AJ966" i="20"/>
  <c r="AJ967" i="20"/>
  <c r="AJ968" i="20"/>
  <c r="AJ969" i="20"/>
  <c r="AJ970" i="20"/>
  <c r="AJ971" i="20"/>
  <c r="AJ972" i="20"/>
  <c r="AJ973" i="20"/>
  <c r="AJ974" i="20"/>
  <c r="AJ975" i="20"/>
  <c r="AJ976" i="20"/>
  <c r="AJ977" i="20"/>
  <c r="AJ978" i="20"/>
  <c r="AJ979" i="20"/>
  <c r="AJ980" i="20"/>
  <c r="AJ981" i="20"/>
  <c r="AJ982" i="20"/>
  <c r="AJ983" i="20"/>
  <c r="AJ984" i="20"/>
  <c r="AJ985" i="20"/>
  <c r="AJ986" i="20"/>
  <c r="AJ987" i="20"/>
  <c r="AJ988" i="20"/>
  <c r="AJ989" i="20"/>
  <c r="AJ990" i="20"/>
  <c r="AJ991" i="20"/>
  <c r="AJ992" i="20"/>
  <c r="AJ993" i="20"/>
  <c r="AJ994" i="20"/>
  <c r="AJ995" i="20"/>
  <c r="AJ996" i="20"/>
  <c r="AJ997" i="20"/>
  <c r="AJ998" i="20"/>
  <c r="AJ999" i="20"/>
  <c r="AJ1000" i="20"/>
  <c r="AJ1001" i="20"/>
  <c r="AJ1002" i="20"/>
  <c r="AJ1003" i="20"/>
  <c r="AJ1004" i="20"/>
  <c r="AJ1005" i="20"/>
  <c r="AJ1006" i="20"/>
  <c r="AJ1007" i="20"/>
  <c r="AJ1008" i="20"/>
  <c r="AJ1009" i="20"/>
  <c r="AJ1010" i="20"/>
  <c r="AJ1011" i="20"/>
  <c r="AJ1012" i="20"/>
  <c r="AJ1013" i="20"/>
  <c r="AJ1014" i="20"/>
  <c r="AJ1015" i="20"/>
  <c r="AJ1016" i="20"/>
  <c r="AJ1017" i="20"/>
  <c r="AJ1018" i="20"/>
  <c r="AJ1019" i="20"/>
  <c r="AJ1020" i="20"/>
  <c r="AJ1021" i="20"/>
  <c r="AJ1022" i="20"/>
  <c r="AJ1023" i="20"/>
  <c r="AJ1024" i="20"/>
  <c r="AJ1025" i="20"/>
  <c r="AJ1026" i="20"/>
  <c r="AJ1027" i="20"/>
  <c r="AJ1028" i="20"/>
  <c r="AJ1029" i="20"/>
  <c r="AJ1030" i="20"/>
  <c r="AJ1031" i="20"/>
  <c r="AJ1032" i="20"/>
  <c r="AJ1033" i="20"/>
  <c r="AJ1034" i="20"/>
  <c r="AJ1035" i="20"/>
  <c r="AJ1036" i="20"/>
  <c r="AJ1037" i="20"/>
  <c r="AJ1038" i="20"/>
  <c r="AJ1039" i="20"/>
  <c r="AJ1040" i="20"/>
  <c r="AJ1041" i="20"/>
  <c r="AJ1042" i="20"/>
  <c r="AJ1043" i="20"/>
  <c r="AJ1044" i="20"/>
  <c r="AJ1045" i="20"/>
  <c r="AJ1046" i="20"/>
  <c r="AJ1047" i="20"/>
  <c r="AJ1048" i="20"/>
  <c r="AJ1049" i="20"/>
  <c r="AJ1050" i="20"/>
  <c r="AJ1051" i="20"/>
  <c r="AJ1052" i="20"/>
  <c r="AJ1053" i="20"/>
  <c r="AJ1054" i="20"/>
  <c r="AJ1055" i="20"/>
  <c r="AJ1056" i="20"/>
  <c r="AJ1057" i="20"/>
  <c r="AJ1058" i="20"/>
  <c r="AJ1059" i="20"/>
  <c r="AJ1060" i="20"/>
  <c r="AJ1061" i="20"/>
  <c r="AJ1062" i="20"/>
  <c r="AJ1063" i="20"/>
  <c r="AJ1064" i="20"/>
  <c r="AJ1065" i="20"/>
  <c r="AJ1066" i="20"/>
  <c r="AJ1067" i="20"/>
  <c r="AJ1068" i="20"/>
  <c r="AJ1069" i="20"/>
  <c r="AJ1070" i="20"/>
  <c r="AJ1071" i="20"/>
  <c r="AJ1072" i="20"/>
  <c r="AJ1073" i="20"/>
  <c r="AJ1074" i="20"/>
  <c r="AJ1075" i="20"/>
  <c r="AJ1076" i="20"/>
  <c r="AJ1077" i="20"/>
  <c r="AJ1078" i="20"/>
  <c r="AJ1079" i="20"/>
  <c r="AJ1080" i="20"/>
  <c r="AJ1081" i="20"/>
  <c r="AJ1082" i="20"/>
  <c r="AJ1083" i="20"/>
  <c r="AJ1084" i="20"/>
  <c r="AJ1085" i="20"/>
  <c r="AJ1086" i="20"/>
  <c r="AJ1087" i="20"/>
  <c r="AJ1088" i="20"/>
  <c r="AJ1089" i="20"/>
  <c r="AJ1090" i="20"/>
  <c r="AJ1091" i="20"/>
  <c r="AJ1092" i="20"/>
  <c r="AJ1093" i="20"/>
  <c r="AJ1094" i="20"/>
  <c r="AJ1095" i="20"/>
  <c r="AJ1096" i="20"/>
  <c r="AJ1097" i="20"/>
  <c r="AJ1098" i="20"/>
  <c r="AJ1099" i="20"/>
  <c r="AJ1100" i="20"/>
  <c r="AJ1101" i="20"/>
  <c r="AJ1102" i="20"/>
  <c r="AJ1103" i="20"/>
  <c r="AJ1104" i="20"/>
  <c r="AJ1105" i="20"/>
  <c r="AJ1106" i="20"/>
  <c r="AJ1107" i="20"/>
  <c r="AJ1108" i="20"/>
  <c r="AJ1109" i="20"/>
  <c r="AJ1110" i="20"/>
  <c r="AJ1111" i="20"/>
  <c r="AJ1112" i="20"/>
  <c r="AJ1113" i="20"/>
  <c r="AJ1114" i="20"/>
  <c r="AJ1115" i="20"/>
  <c r="AJ1116" i="20"/>
  <c r="AJ1117" i="20"/>
  <c r="AJ1118" i="20"/>
  <c r="AJ1119" i="20"/>
  <c r="AJ1120" i="20"/>
  <c r="AJ1121" i="20"/>
  <c r="AJ1122" i="20"/>
  <c r="AJ1123" i="20"/>
  <c r="AJ1124" i="20"/>
  <c r="AJ1125" i="20"/>
  <c r="AJ1126" i="20"/>
  <c r="AJ1127" i="20"/>
  <c r="AJ1128" i="20"/>
  <c r="AJ1129" i="20"/>
  <c r="AJ1130" i="20"/>
  <c r="AJ1131" i="20"/>
  <c r="AJ1132" i="20"/>
  <c r="AJ1133" i="20"/>
  <c r="AJ1134" i="20"/>
  <c r="AJ1135" i="20"/>
  <c r="AJ1136" i="20"/>
  <c r="AJ1137" i="20"/>
  <c r="AJ1138" i="20"/>
  <c r="AJ1139" i="20"/>
  <c r="AJ1140" i="20"/>
  <c r="AJ1141" i="20"/>
  <c r="AJ1142" i="20"/>
  <c r="AJ1143" i="20"/>
  <c r="AJ1144" i="20"/>
  <c r="AJ1145" i="20"/>
  <c r="AJ1146" i="20"/>
  <c r="AJ1147" i="20"/>
  <c r="AJ1148" i="20"/>
  <c r="AJ1149" i="20"/>
  <c r="AJ1150" i="20"/>
  <c r="AJ1151" i="20"/>
  <c r="AJ1152" i="20"/>
  <c r="AJ1153" i="20"/>
  <c r="AJ1154" i="20"/>
  <c r="AJ1155" i="20"/>
  <c r="AJ1156" i="20"/>
  <c r="AJ1157" i="20"/>
  <c r="AJ1158" i="20"/>
  <c r="AJ1159" i="20"/>
  <c r="AJ1160" i="20"/>
  <c r="AJ1161" i="20"/>
  <c r="AJ1162" i="20"/>
  <c r="AJ1163" i="20"/>
  <c r="AJ1164" i="20"/>
  <c r="AJ1165" i="20"/>
  <c r="AJ1166" i="20"/>
  <c r="AJ1167" i="20"/>
  <c r="AJ1168" i="20"/>
  <c r="AJ1169" i="20"/>
  <c r="AJ1170" i="20"/>
  <c r="AJ1171" i="20"/>
  <c r="AJ1172" i="20"/>
  <c r="AJ1173" i="20"/>
  <c r="AJ1174" i="20"/>
  <c r="AJ1175" i="20"/>
  <c r="AJ1176" i="20"/>
  <c r="AJ1177" i="20"/>
  <c r="AJ1178" i="20"/>
  <c r="AJ1179" i="20"/>
  <c r="AJ1180" i="20"/>
  <c r="AJ1181" i="20"/>
  <c r="AJ1182" i="20"/>
  <c r="AJ1183" i="20"/>
  <c r="AJ1184" i="20"/>
  <c r="AJ1185" i="20"/>
  <c r="AJ1186" i="20"/>
  <c r="AJ1187" i="20"/>
  <c r="AJ1188" i="20"/>
  <c r="AJ1189" i="20"/>
  <c r="AJ1190" i="20"/>
  <c r="AJ1191" i="20"/>
  <c r="AJ1192" i="20"/>
  <c r="AJ1193" i="20"/>
  <c r="AJ1194" i="20"/>
  <c r="AJ1195" i="20"/>
  <c r="AJ1196" i="20"/>
  <c r="AJ1197" i="20"/>
  <c r="AJ1198" i="20"/>
  <c r="AJ1199" i="20"/>
  <c r="AJ1200" i="20"/>
  <c r="AJ1201" i="20"/>
  <c r="AJ1202" i="20"/>
  <c r="AJ1203" i="20"/>
  <c r="AJ1204" i="20"/>
  <c r="AJ1205" i="20"/>
  <c r="AJ1206" i="20"/>
  <c r="AJ1207" i="20"/>
  <c r="AJ1208" i="20"/>
  <c r="AJ1209" i="20"/>
  <c r="AJ1210" i="20"/>
  <c r="AJ1211" i="20"/>
  <c r="AJ1212" i="20"/>
  <c r="AJ1213" i="20"/>
  <c r="AJ1214" i="20"/>
  <c r="AJ1215" i="20"/>
  <c r="AJ1216" i="20"/>
  <c r="AJ1217" i="20"/>
  <c r="AJ1218" i="20"/>
  <c r="AJ1219" i="20"/>
  <c r="AJ1220" i="20"/>
  <c r="AJ1221" i="20"/>
  <c r="AJ1222" i="20"/>
  <c r="AJ1223" i="20"/>
  <c r="AJ1224" i="20"/>
  <c r="AJ1225" i="20"/>
  <c r="AJ1226" i="20"/>
  <c r="AJ1227" i="20"/>
  <c r="AJ1228" i="20"/>
  <c r="AJ1229" i="20"/>
  <c r="AJ1230" i="20"/>
  <c r="AJ1231" i="20"/>
  <c r="AJ1232" i="20"/>
  <c r="AJ1233" i="20"/>
  <c r="AJ1234" i="20"/>
  <c r="AJ1235" i="20"/>
  <c r="AJ1236" i="20"/>
  <c r="AJ1237" i="20"/>
  <c r="AJ1238" i="20"/>
  <c r="AJ1239" i="20"/>
  <c r="AJ1240" i="20"/>
  <c r="AJ1241" i="20"/>
  <c r="AJ1242" i="20"/>
  <c r="AJ1243" i="20"/>
  <c r="AJ1244" i="20"/>
  <c r="AJ1245" i="20"/>
  <c r="AJ1246" i="20"/>
  <c r="AJ1247" i="20"/>
  <c r="AJ1248" i="20"/>
  <c r="AJ1249" i="20"/>
  <c r="AJ1250" i="20"/>
  <c r="AJ1251" i="20"/>
  <c r="AJ1252" i="20"/>
  <c r="AJ1253" i="20"/>
  <c r="AJ1254" i="20"/>
  <c r="AJ1255" i="20"/>
  <c r="AJ1256" i="20"/>
  <c r="AJ1257" i="20"/>
  <c r="AJ1258" i="20"/>
  <c r="AJ1259" i="20"/>
  <c r="AJ1260" i="20"/>
  <c r="AJ1261" i="20"/>
  <c r="AJ1262" i="20"/>
  <c r="AJ1263" i="20"/>
  <c r="AJ1264" i="20"/>
  <c r="AJ1265" i="20"/>
  <c r="AJ1266" i="20"/>
  <c r="AJ1267" i="20"/>
  <c r="AJ1268" i="20"/>
  <c r="AJ1269" i="20"/>
  <c r="AJ1270" i="20"/>
  <c r="AJ1271" i="20"/>
  <c r="AJ1272" i="20"/>
  <c r="AJ1273" i="20"/>
  <c r="AJ1274" i="20"/>
  <c r="AJ1275" i="20"/>
  <c r="AJ1276" i="20"/>
  <c r="AJ1277" i="20"/>
  <c r="AJ1278" i="20"/>
  <c r="AJ1279" i="20"/>
  <c r="AJ1280" i="20"/>
  <c r="AJ1281" i="20"/>
  <c r="AJ1282" i="20"/>
  <c r="AJ1283" i="20"/>
  <c r="AJ1284" i="20"/>
  <c r="AJ1285" i="20"/>
  <c r="AJ1286" i="20"/>
  <c r="AJ1287" i="20"/>
  <c r="AJ1288" i="20"/>
  <c r="AJ1289" i="20"/>
  <c r="AJ1290" i="20"/>
  <c r="AJ1291" i="20"/>
  <c r="AJ1292" i="20"/>
  <c r="AJ1293" i="20"/>
  <c r="AJ1294" i="20"/>
  <c r="AJ1295" i="20"/>
  <c r="AJ1296" i="20"/>
  <c r="AJ1297" i="20"/>
  <c r="AJ1298" i="20"/>
  <c r="AJ1299" i="20"/>
  <c r="AJ1300" i="20"/>
  <c r="AJ1301" i="20"/>
  <c r="AJ1302" i="20"/>
  <c r="AJ1303" i="20"/>
  <c r="AJ1304" i="20"/>
  <c r="AJ1305" i="20"/>
  <c r="AJ1306" i="20"/>
  <c r="AJ1307" i="20"/>
  <c r="AJ1308" i="20"/>
  <c r="AJ1309" i="20"/>
  <c r="AJ1310" i="20"/>
  <c r="AJ1311" i="20"/>
  <c r="AJ1312" i="20"/>
  <c r="AJ1313" i="20"/>
  <c r="AJ1314" i="20"/>
  <c r="AJ1315" i="20"/>
  <c r="AJ1316" i="20"/>
  <c r="AJ1317" i="20"/>
  <c r="AJ1318" i="20"/>
  <c r="AJ1319" i="20"/>
  <c r="AJ1320" i="20"/>
  <c r="AJ1321" i="20"/>
  <c r="AJ1322" i="20"/>
  <c r="AJ1323" i="20"/>
  <c r="AJ1324" i="20"/>
  <c r="AJ1325" i="20"/>
  <c r="AJ1326" i="20"/>
  <c r="AJ1327" i="20"/>
  <c r="AJ1328" i="20"/>
  <c r="AJ1329" i="20"/>
  <c r="AJ1330" i="20"/>
  <c r="AJ1331" i="20"/>
  <c r="AJ1332" i="20"/>
  <c r="AJ1333" i="20"/>
  <c r="AJ1334" i="20"/>
  <c r="AJ1335" i="20"/>
  <c r="AJ1336" i="20"/>
  <c r="AJ1337" i="20"/>
  <c r="AJ1338" i="20"/>
  <c r="AJ1339" i="20"/>
  <c r="AJ1340" i="20"/>
  <c r="AJ1341" i="20"/>
  <c r="AJ1342" i="20"/>
  <c r="AJ1343" i="20"/>
  <c r="AJ1344" i="20"/>
  <c r="AJ1345" i="20"/>
  <c r="AJ1346" i="20"/>
  <c r="AJ1347" i="20"/>
  <c r="AJ1348" i="20"/>
  <c r="AJ1349" i="20"/>
  <c r="AJ1350" i="20"/>
  <c r="AJ1351" i="20"/>
  <c r="AJ1352" i="20"/>
  <c r="AJ1353" i="20"/>
  <c r="AJ1354" i="20"/>
  <c r="AJ1355" i="20"/>
  <c r="AJ1356" i="20"/>
  <c r="AJ1357" i="20"/>
  <c r="AJ1358" i="20"/>
  <c r="AJ1359" i="20"/>
  <c r="AJ1360" i="20"/>
  <c r="AJ1361" i="20"/>
  <c r="AJ1362" i="20"/>
  <c r="AJ1363" i="20"/>
  <c r="AJ1364" i="20"/>
  <c r="AJ1365" i="20"/>
  <c r="AJ1366" i="20"/>
  <c r="AJ1367" i="20"/>
  <c r="AJ1368" i="20"/>
  <c r="AJ1369" i="20"/>
  <c r="AJ1370" i="20"/>
  <c r="AJ1371" i="20"/>
  <c r="AJ1372" i="20"/>
  <c r="AJ1373" i="20"/>
  <c r="AJ1374" i="20"/>
  <c r="AJ1375" i="20"/>
  <c r="AJ1376" i="20"/>
  <c r="AJ1377" i="20"/>
  <c r="AJ1378" i="20"/>
  <c r="AJ1379" i="20"/>
  <c r="AJ1380" i="20"/>
  <c r="AJ1381" i="20"/>
  <c r="AJ1382" i="20"/>
  <c r="AJ1383" i="20"/>
  <c r="AJ1384" i="20"/>
  <c r="AJ1385" i="20"/>
  <c r="AJ1386" i="20"/>
  <c r="AJ1387" i="20"/>
  <c r="AJ1388" i="20"/>
  <c r="AJ1389" i="20"/>
  <c r="AJ1390" i="20"/>
  <c r="AJ1391" i="20"/>
  <c r="AJ1392" i="20"/>
  <c r="AJ1393" i="20"/>
  <c r="AJ1394" i="20"/>
  <c r="AJ1395" i="20"/>
  <c r="AJ1396" i="20"/>
  <c r="AJ1397" i="20"/>
  <c r="AJ1398" i="20"/>
  <c r="AJ1399" i="20"/>
  <c r="AJ1400" i="20"/>
  <c r="AJ1401" i="20"/>
  <c r="AJ1402" i="20"/>
  <c r="AJ1403" i="20"/>
  <c r="AJ1404" i="20"/>
  <c r="AJ1405" i="20"/>
  <c r="AJ1406" i="20"/>
  <c r="AJ1407" i="20"/>
  <c r="AJ1408" i="20"/>
  <c r="AJ1409" i="20"/>
  <c r="AJ1410" i="20"/>
  <c r="AJ1411" i="20"/>
  <c r="AJ1412" i="20"/>
  <c r="AJ1413" i="20"/>
  <c r="AJ1414" i="20"/>
  <c r="AJ1415" i="20"/>
  <c r="AJ1416" i="20"/>
  <c r="AJ1417" i="20"/>
  <c r="AJ1418" i="20"/>
  <c r="AJ1419" i="20"/>
  <c r="AJ1420" i="20"/>
  <c r="AJ1421" i="20"/>
  <c r="AJ1422" i="20"/>
  <c r="AJ1423" i="20"/>
  <c r="AJ1424" i="20"/>
  <c r="AJ1425" i="20"/>
  <c r="AJ1426" i="20"/>
  <c r="AJ1427" i="20"/>
  <c r="AJ1428" i="20"/>
  <c r="AJ1429" i="20"/>
  <c r="AJ1430" i="20"/>
  <c r="AJ1431" i="20"/>
  <c r="AJ1432" i="20"/>
  <c r="AJ1433" i="20"/>
  <c r="AJ1434" i="20"/>
  <c r="AJ1435" i="20"/>
  <c r="AJ1436" i="20"/>
  <c r="AJ1437" i="20"/>
  <c r="AJ1438" i="20"/>
  <c r="AJ1439" i="20"/>
  <c r="AJ1440" i="20"/>
  <c r="AJ1441" i="20"/>
  <c r="AJ1442" i="20"/>
  <c r="AJ1443" i="20"/>
  <c r="AJ1444" i="20"/>
  <c r="AJ1445" i="20"/>
  <c r="AJ1446" i="20"/>
  <c r="AJ1447" i="20"/>
  <c r="AJ1448" i="20"/>
  <c r="AJ1449" i="20"/>
  <c r="AJ1450" i="20"/>
  <c r="AJ1451" i="20"/>
  <c r="AJ1452" i="20"/>
  <c r="AJ1453" i="20"/>
  <c r="AJ1454" i="20"/>
  <c r="AJ1455" i="20"/>
  <c r="AJ1456" i="20"/>
  <c r="AJ1457" i="20"/>
  <c r="AJ1458" i="20"/>
  <c r="AJ1459" i="20"/>
  <c r="AJ1460" i="20"/>
  <c r="AJ1461" i="20"/>
  <c r="AJ1462" i="20"/>
  <c r="AJ1463" i="20"/>
  <c r="AJ1464" i="20"/>
  <c r="AJ1465" i="20"/>
  <c r="AJ1466" i="20"/>
  <c r="AJ1467" i="20"/>
  <c r="AJ1468" i="20"/>
  <c r="AJ1469" i="20"/>
  <c r="AJ1470" i="20"/>
  <c r="AJ1471" i="20"/>
  <c r="AJ1472" i="20"/>
  <c r="AJ1473" i="20"/>
  <c r="AJ1474" i="20"/>
  <c r="AJ1475" i="20"/>
  <c r="AJ1476" i="20"/>
  <c r="AJ1477" i="20"/>
  <c r="AJ1478" i="20"/>
  <c r="AJ1479" i="20"/>
  <c r="AJ1480" i="20"/>
  <c r="AJ1481" i="20"/>
  <c r="AJ1482" i="20"/>
  <c r="AJ1483" i="20"/>
  <c r="AJ1484" i="20"/>
  <c r="AJ1485" i="20"/>
  <c r="AJ1486" i="20"/>
  <c r="AJ1487" i="20"/>
  <c r="AJ1488" i="20"/>
  <c r="AJ1489" i="20"/>
  <c r="AJ1490" i="20"/>
  <c r="AJ1491" i="20"/>
  <c r="AJ1492" i="20"/>
  <c r="AJ1493" i="20"/>
  <c r="AJ1494" i="20"/>
  <c r="AJ1495" i="20"/>
  <c r="AJ1496" i="20"/>
  <c r="AJ1497" i="20"/>
  <c r="AJ1498" i="20"/>
  <c r="AJ1499" i="20"/>
  <c r="AJ1500" i="20"/>
  <c r="AJ1501" i="20"/>
  <c r="AJ1502" i="20"/>
  <c r="AJ1503" i="20"/>
  <c r="AJ1504" i="20"/>
  <c r="AJ1505" i="20"/>
  <c r="AJ1506" i="20"/>
  <c r="AJ1507" i="20"/>
  <c r="AJ1508" i="20"/>
  <c r="AJ1509" i="20"/>
  <c r="AJ1510" i="20"/>
  <c r="AJ1511" i="20"/>
  <c r="AJ1512" i="20"/>
  <c r="AJ1513" i="20"/>
  <c r="AJ1514" i="20"/>
  <c r="AJ1515" i="20"/>
  <c r="AJ1516" i="20"/>
  <c r="AJ1517" i="20"/>
  <c r="AJ1518" i="20"/>
  <c r="AJ1519" i="20"/>
  <c r="AJ1520" i="20"/>
  <c r="AJ1521" i="20"/>
  <c r="AJ1522" i="20"/>
  <c r="AJ1523" i="20"/>
  <c r="AJ1524" i="20"/>
  <c r="AJ1525" i="20"/>
  <c r="AJ1526" i="20"/>
  <c r="AJ1527" i="20"/>
  <c r="AJ1528" i="20"/>
  <c r="AJ1529" i="20"/>
  <c r="AJ1530" i="20"/>
  <c r="AJ1531" i="20"/>
  <c r="AJ1532" i="20"/>
  <c r="AJ1533" i="20"/>
  <c r="AJ1534" i="20"/>
  <c r="AJ1535" i="20"/>
  <c r="AJ1536" i="20"/>
  <c r="AJ1537" i="20"/>
  <c r="AJ1538" i="20"/>
  <c r="AJ1539" i="20"/>
  <c r="AJ1540" i="20"/>
  <c r="AJ1541" i="20"/>
  <c r="AJ1542" i="20"/>
  <c r="AJ1543" i="20"/>
  <c r="AJ1544" i="20"/>
  <c r="AJ1545" i="20"/>
  <c r="AJ1546" i="20"/>
  <c r="AJ1547" i="20"/>
  <c r="AJ1548" i="20"/>
  <c r="AJ1549" i="20"/>
  <c r="AJ1550" i="20"/>
  <c r="AJ1551" i="20"/>
  <c r="AJ1552" i="20"/>
  <c r="AJ1553" i="20"/>
  <c r="AJ1554" i="20"/>
  <c r="AJ1555" i="20"/>
  <c r="AJ1556" i="20"/>
  <c r="AJ1557" i="20"/>
  <c r="AJ1558" i="20"/>
  <c r="AJ1559" i="20"/>
  <c r="AJ1560" i="20"/>
  <c r="AJ1561" i="20"/>
  <c r="AJ1562" i="20"/>
  <c r="AJ1563" i="20"/>
  <c r="AJ1564" i="20"/>
  <c r="AJ1565" i="20"/>
  <c r="AJ1566" i="20"/>
  <c r="AJ1567" i="20"/>
  <c r="AJ1568" i="20"/>
  <c r="AJ1569" i="20"/>
  <c r="AJ1570" i="20"/>
  <c r="AJ1571" i="20"/>
  <c r="AJ1572" i="20"/>
  <c r="AJ1573" i="20"/>
  <c r="AJ1574" i="20"/>
  <c r="AJ1575" i="20"/>
  <c r="AJ1576" i="20"/>
  <c r="AJ1577" i="20"/>
  <c r="AJ1578" i="20"/>
  <c r="AJ1579" i="20"/>
  <c r="AJ1580" i="20"/>
  <c r="AJ1581" i="20"/>
  <c r="AJ1582" i="20"/>
  <c r="AJ1583" i="20"/>
  <c r="AJ1584" i="20"/>
  <c r="AJ1585" i="20"/>
  <c r="AJ1586" i="20"/>
  <c r="AJ1587" i="20"/>
  <c r="AJ1588" i="20"/>
  <c r="AJ1589" i="20"/>
  <c r="AJ1590" i="20"/>
  <c r="AJ1591" i="20"/>
  <c r="AJ1592" i="20"/>
  <c r="AJ1593" i="20"/>
  <c r="AJ1594" i="20"/>
  <c r="AJ1595" i="20"/>
  <c r="AJ1596" i="20"/>
  <c r="AJ1597" i="20"/>
  <c r="AJ1598" i="20"/>
  <c r="AJ1599" i="20"/>
  <c r="AJ1600" i="20"/>
  <c r="AJ1601" i="20"/>
  <c r="AJ1602" i="20"/>
  <c r="AJ1603" i="20"/>
  <c r="AJ1604" i="20"/>
  <c r="AJ1605" i="20"/>
  <c r="AJ1606" i="20"/>
  <c r="AJ1607" i="20"/>
  <c r="AJ1608" i="20"/>
  <c r="AJ1609" i="20"/>
  <c r="AJ1610" i="20"/>
  <c r="AJ1611" i="20"/>
  <c r="AJ1612" i="20"/>
  <c r="AJ1613" i="20"/>
  <c r="AJ1614" i="20"/>
  <c r="AJ1615" i="20"/>
  <c r="AJ1616" i="20"/>
  <c r="AJ1617" i="20"/>
  <c r="AJ1618" i="20"/>
  <c r="AJ1619" i="20"/>
  <c r="AJ1620" i="20"/>
  <c r="AJ1621" i="20"/>
  <c r="AJ1622" i="20"/>
  <c r="AJ1623" i="20"/>
  <c r="AJ1624" i="20"/>
  <c r="AJ1625" i="20"/>
  <c r="AJ1626" i="20"/>
  <c r="AJ1627" i="20"/>
  <c r="AJ1628" i="20"/>
  <c r="AJ1629" i="20"/>
  <c r="AJ1630" i="20"/>
  <c r="AJ1631" i="20"/>
  <c r="AJ1632" i="20"/>
  <c r="AJ1633" i="20"/>
  <c r="AJ1634" i="20"/>
  <c r="AJ1635" i="20"/>
  <c r="AJ1636" i="20"/>
  <c r="AJ1637" i="20"/>
  <c r="AJ1638" i="20"/>
  <c r="AJ1639" i="20"/>
  <c r="AJ1640" i="20"/>
  <c r="AJ1641" i="20"/>
  <c r="AJ1642" i="20"/>
  <c r="AJ1643" i="20"/>
  <c r="AJ1644" i="20"/>
  <c r="AJ1645" i="20"/>
  <c r="AJ1646" i="20"/>
  <c r="AJ1647" i="20"/>
  <c r="AJ1648" i="20"/>
  <c r="AJ1649" i="20"/>
  <c r="AJ1650" i="20"/>
  <c r="AJ1651" i="20"/>
  <c r="AJ1652" i="20"/>
  <c r="AJ1653" i="20"/>
  <c r="AJ1654" i="20"/>
  <c r="AJ1655" i="20"/>
  <c r="AJ1656" i="20"/>
  <c r="AJ1657" i="20"/>
  <c r="AJ1658" i="20"/>
  <c r="AJ1659" i="20"/>
  <c r="AJ1660" i="20"/>
  <c r="AJ1661" i="20"/>
  <c r="AJ1662" i="20"/>
  <c r="AJ1663" i="20"/>
  <c r="AJ1664" i="20"/>
  <c r="AJ1665" i="20"/>
  <c r="AJ1666" i="20"/>
  <c r="AJ1667" i="20"/>
  <c r="AJ1668" i="20"/>
  <c r="AJ1669" i="20"/>
  <c r="AJ1670" i="20"/>
  <c r="AJ1671" i="20"/>
  <c r="AJ1672" i="20"/>
  <c r="AJ1673" i="20"/>
  <c r="AJ1674" i="20"/>
  <c r="AJ1675" i="20"/>
  <c r="AJ1676" i="20"/>
  <c r="AJ1677" i="20"/>
  <c r="AJ1678" i="20"/>
  <c r="AJ1679" i="20"/>
  <c r="AJ1680" i="20"/>
  <c r="AJ1681" i="20"/>
  <c r="AJ1682" i="20"/>
  <c r="AJ1683" i="20"/>
  <c r="AJ1684" i="20"/>
  <c r="AJ1685" i="20"/>
  <c r="AJ1686" i="20"/>
  <c r="AJ1687" i="20"/>
  <c r="AJ1688" i="20"/>
  <c r="AJ1689" i="20"/>
  <c r="AJ1690" i="20"/>
  <c r="AJ1691" i="20"/>
  <c r="AJ1692" i="20"/>
  <c r="AJ1693" i="20"/>
  <c r="AJ1694" i="20"/>
  <c r="AJ1695" i="20"/>
  <c r="AJ1696" i="20"/>
  <c r="AJ1697" i="20"/>
  <c r="AJ1698" i="20"/>
  <c r="AJ1699" i="20"/>
  <c r="AJ1700" i="20"/>
  <c r="AJ1701" i="20"/>
  <c r="AJ1702" i="20"/>
  <c r="AJ1703" i="20"/>
  <c r="AJ1704" i="20"/>
  <c r="AJ1705" i="20"/>
  <c r="AJ1706" i="20"/>
  <c r="AJ1707" i="20"/>
  <c r="AJ1708" i="20"/>
  <c r="AJ1709" i="20"/>
  <c r="AJ1710" i="20"/>
  <c r="AJ1711" i="20"/>
  <c r="AJ1712" i="20"/>
  <c r="AJ1713" i="20"/>
  <c r="AJ1714" i="20"/>
  <c r="AJ1715" i="20"/>
  <c r="AJ1716" i="20"/>
  <c r="AJ1717" i="20"/>
  <c r="AJ1718" i="20"/>
  <c r="AJ1719" i="20"/>
  <c r="AJ1720" i="20"/>
  <c r="AJ1721" i="20"/>
  <c r="AJ1722" i="20"/>
  <c r="AJ1723" i="20"/>
  <c r="AJ1724" i="20"/>
  <c r="AJ1725" i="20"/>
  <c r="AJ1726" i="20"/>
  <c r="AJ1727" i="20"/>
  <c r="AJ1728" i="20"/>
  <c r="AJ1729" i="20"/>
  <c r="AJ1730" i="20"/>
  <c r="AJ1731" i="20"/>
  <c r="AJ1732" i="20"/>
  <c r="AJ1733" i="20"/>
  <c r="AJ1734" i="20"/>
  <c r="AJ1735" i="20"/>
  <c r="AJ1736" i="20"/>
  <c r="AJ1737" i="20"/>
  <c r="AJ1738" i="20"/>
  <c r="AJ1739" i="20"/>
  <c r="AJ1740" i="20"/>
  <c r="AJ1741" i="20"/>
  <c r="AJ1742" i="20"/>
  <c r="AJ1743" i="20"/>
  <c r="AJ1744" i="20"/>
  <c r="AJ1745" i="20"/>
  <c r="AJ1746" i="20"/>
  <c r="AJ1747" i="20"/>
  <c r="AJ1748" i="20"/>
  <c r="AJ1749" i="20"/>
  <c r="AJ1750" i="20"/>
  <c r="AJ1751" i="20"/>
  <c r="AJ1752" i="20"/>
  <c r="AJ1753" i="20"/>
  <c r="AJ1754" i="20"/>
  <c r="AJ1755" i="20"/>
  <c r="AJ1756" i="20"/>
  <c r="AJ1757" i="20"/>
  <c r="AJ1758" i="20"/>
  <c r="AJ1759" i="20"/>
  <c r="AJ1760" i="20"/>
  <c r="AJ1761" i="20"/>
  <c r="AJ1762" i="20"/>
  <c r="AJ1763" i="20"/>
  <c r="AJ1764" i="20"/>
  <c r="AJ1765" i="20"/>
  <c r="AJ1766" i="20"/>
  <c r="AJ1767" i="20"/>
  <c r="AJ1768" i="20"/>
  <c r="AJ1769" i="20"/>
  <c r="AJ1770" i="20"/>
  <c r="AJ1771" i="20"/>
  <c r="AJ1772" i="20"/>
  <c r="AJ1773" i="20"/>
  <c r="AJ1774" i="20"/>
  <c r="AJ1775" i="20"/>
  <c r="AJ1776" i="20"/>
  <c r="AJ1777" i="20"/>
  <c r="AJ1778" i="20"/>
  <c r="AJ1779" i="20"/>
  <c r="AJ1780" i="20"/>
  <c r="AJ1781" i="20"/>
  <c r="AJ1782" i="20"/>
  <c r="AJ1783" i="20"/>
  <c r="AJ1784" i="20"/>
  <c r="AJ1785" i="20"/>
  <c r="AJ1786" i="20"/>
  <c r="AJ1787" i="20"/>
  <c r="AJ1788" i="20"/>
  <c r="AJ1789" i="20"/>
  <c r="AJ1790" i="20"/>
  <c r="AJ1791" i="20"/>
  <c r="AJ1792" i="20"/>
  <c r="AJ1793" i="20"/>
  <c r="AJ1794" i="20"/>
  <c r="AJ1795" i="20"/>
  <c r="AJ1796" i="20"/>
  <c r="AJ1797" i="20"/>
  <c r="AJ1798" i="20"/>
  <c r="AJ1799" i="20"/>
  <c r="AJ1800" i="20"/>
  <c r="AJ1801" i="20"/>
  <c r="AJ1802" i="20"/>
  <c r="AJ1803" i="20"/>
  <c r="AJ1804" i="20"/>
  <c r="AJ1805" i="20"/>
  <c r="AJ1806" i="20"/>
  <c r="AJ1807" i="20"/>
  <c r="AJ1808" i="20"/>
  <c r="AJ1809" i="20"/>
  <c r="AJ1810" i="20"/>
  <c r="AJ1811" i="20"/>
  <c r="AJ1812" i="20"/>
  <c r="AJ1813" i="20"/>
  <c r="AJ1814" i="20"/>
  <c r="AJ1815" i="20"/>
  <c r="AJ1816" i="20"/>
  <c r="AJ1817" i="20"/>
  <c r="AJ1818" i="20"/>
  <c r="AJ1819" i="20"/>
  <c r="AJ1820" i="20"/>
  <c r="AJ1821" i="20"/>
  <c r="AJ1822" i="20"/>
  <c r="AJ1823" i="20"/>
  <c r="AJ1824" i="20"/>
  <c r="AJ1825" i="20"/>
  <c r="AJ1826" i="20"/>
  <c r="AJ1827" i="20"/>
  <c r="AJ1828" i="20"/>
  <c r="AJ1829" i="20"/>
  <c r="AJ1830" i="20"/>
  <c r="AJ1831" i="20"/>
  <c r="AJ1832" i="20"/>
  <c r="AJ1833" i="20"/>
  <c r="AJ1834" i="20"/>
  <c r="AJ1835" i="20"/>
  <c r="AJ1836" i="20"/>
  <c r="AJ1837" i="20"/>
  <c r="AJ1838" i="20"/>
  <c r="AJ1839" i="20"/>
  <c r="AJ1840" i="20"/>
  <c r="AJ1841" i="20"/>
  <c r="AJ1842" i="20"/>
  <c r="AJ1843" i="20"/>
  <c r="AJ1844" i="20"/>
  <c r="AJ1845" i="20"/>
  <c r="AJ1846" i="20"/>
  <c r="AJ1847" i="20"/>
  <c r="AJ1848" i="20"/>
  <c r="AJ1849" i="20"/>
  <c r="AJ1850" i="20"/>
  <c r="AJ1851" i="20"/>
  <c r="AJ1852" i="20"/>
  <c r="AJ1853" i="20"/>
  <c r="AJ1854" i="20"/>
  <c r="AJ1855" i="20"/>
  <c r="AJ1856" i="20"/>
  <c r="AJ1857" i="20"/>
  <c r="AJ1858" i="20"/>
  <c r="AJ1859" i="20"/>
  <c r="AJ1860" i="20"/>
  <c r="AJ1861" i="20"/>
  <c r="AJ1862" i="20"/>
  <c r="AJ1863" i="20"/>
  <c r="AJ1864" i="20"/>
  <c r="AJ1865" i="20"/>
  <c r="AJ1866" i="20"/>
  <c r="AJ1867" i="20"/>
  <c r="AJ1868" i="20"/>
  <c r="AJ1869" i="20"/>
  <c r="AJ1870" i="20"/>
  <c r="AJ1871" i="20"/>
  <c r="AJ1872" i="20"/>
  <c r="AJ1873" i="20"/>
  <c r="AJ1874" i="20"/>
  <c r="AJ1875" i="20"/>
  <c r="AJ1876" i="20"/>
  <c r="AJ1877" i="20"/>
  <c r="AJ1878" i="20"/>
  <c r="AJ1879" i="20"/>
  <c r="AJ1880" i="20"/>
  <c r="AJ1881" i="20"/>
  <c r="AJ1882" i="20"/>
  <c r="AJ1883" i="20"/>
  <c r="AJ1884" i="20"/>
  <c r="AJ1885" i="20"/>
  <c r="AJ1886" i="20"/>
  <c r="AJ1887" i="20"/>
  <c r="AJ1888" i="20"/>
  <c r="AJ1889" i="20"/>
  <c r="AJ1890" i="20"/>
  <c r="AJ1891" i="20"/>
  <c r="AJ1892" i="20"/>
  <c r="AJ1893" i="20"/>
  <c r="AJ1894" i="20"/>
  <c r="AJ1895" i="20"/>
  <c r="AJ1896" i="20"/>
  <c r="AJ1897" i="20"/>
  <c r="AJ1898" i="20"/>
  <c r="AJ1899" i="20"/>
  <c r="AJ1900" i="20"/>
  <c r="AJ1901" i="20"/>
  <c r="AJ1902" i="20"/>
  <c r="AJ1903" i="20"/>
  <c r="AJ1904" i="20"/>
  <c r="AJ1905" i="20"/>
  <c r="AJ1906" i="20"/>
  <c r="AJ1907" i="20"/>
  <c r="AJ1908" i="20"/>
  <c r="AJ1909" i="20"/>
  <c r="AJ1910" i="20"/>
  <c r="AJ1911" i="20"/>
  <c r="AJ1912" i="20"/>
  <c r="AJ1913" i="20"/>
  <c r="AJ1914" i="20"/>
  <c r="AJ1915" i="20"/>
  <c r="AJ1916" i="20"/>
  <c r="AJ1917" i="20"/>
  <c r="AJ1918" i="20"/>
  <c r="AJ1919" i="20"/>
  <c r="AJ1920" i="20"/>
  <c r="AJ1921" i="20"/>
  <c r="AJ1922" i="20"/>
  <c r="AJ1923" i="20"/>
  <c r="AJ1924" i="20"/>
  <c r="AJ1925" i="20"/>
  <c r="AJ1926" i="20"/>
  <c r="AJ1927" i="20"/>
  <c r="AJ1928" i="20"/>
  <c r="AJ1929" i="20"/>
  <c r="AJ1930" i="20"/>
  <c r="AJ1931" i="20"/>
  <c r="AJ1932" i="20"/>
  <c r="AJ1933" i="20"/>
  <c r="AJ1934" i="20"/>
  <c r="AJ1935" i="20"/>
  <c r="AJ1936" i="20"/>
  <c r="AJ1937" i="20"/>
  <c r="AJ1938" i="20"/>
  <c r="AJ1939" i="20"/>
  <c r="AJ1940" i="20"/>
  <c r="AJ1941" i="20"/>
  <c r="AJ1942" i="20"/>
  <c r="AJ1943" i="20"/>
  <c r="AJ1944" i="20"/>
  <c r="AJ1945" i="20"/>
  <c r="AJ1946" i="20"/>
  <c r="AJ1947" i="20"/>
  <c r="AJ1948" i="20"/>
  <c r="AJ1949" i="20"/>
  <c r="AJ1950" i="20"/>
  <c r="AJ1951" i="20"/>
  <c r="AJ1952" i="20"/>
  <c r="AJ1953" i="20"/>
  <c r="AJ1954" i="20"/>
  <c r="AJ1955" i="20"/>
  <c r="AJ1956" i="20"/>
  <c r="AJ1957" i="20"/>
  <c r="AJ1958" i="20"/>
  <c r="AJ1959" i="20"/>
  <c r="AJ1960" i="20"/>
  <c r="AJ1961" i="20"/>
  <c r="AJ1962" i="20"/>
  <c r="AJ1963" i="20"/>
  <c r="AJ1964" i="20"/>
  <c r="AJ1965" i="20"/>
  <c r="AJ1966" i="20"/>
  <c r="AJ1967" i="20"/>
  <c r="AJ1968" i="20"/>
  <c r="AJ1969" i="20"/>
  <c r="AJ1970" i="20"/>
  <c r="AJ1971" i="20"/>
  <c r="AJ1972" i="20"/>
  <c r="AJ1973" i="20"/>
  <c r="AJ1974" i="20"/>
  <c r="AJ1975" i="20"/>
  <c r="AJ1976" i="20"/>
  <c r="AJ1977" i="20"/>
  <c r="AJ1978" i="20"/>
  <c r="AJ1979" i="20"/>
  <c r="AJ1980" i="20"/>
  <c r="AJ1981" i="20"/>
  <c r="AJ1982" i="20"/>
  <c r="AJ1983" i="20"/>
  <c r="AJ1984" i="20"/>
  <c r="AJ1985" i="20"/>
  <c r="AJ1986" i="20"/>
  <c r="AJ1987" i="20"/>
  <c r="AJ1988" i="20"/>
  <c r="AJ1989" i="20"/>
  <c r="AJ1990" i="20"/>
  <c r="AJ1991" i="20"/>
  <c r="AJ1992" i="20"/>
  <c r="AJ1993" i="20"/>
  <c r="AJ1994" i="20"/>
  <c r="AJ1995" i="20"/>
  <c r="AJ1996" i="20"/>
  <c r="AJ1997" i="20"/>
  <c r="AJ1998" i="20"/>
  <c r="AJ1999" i="20"/>
  <c r="AJ2000" i="20"/>
  <c r="AJ2001" i="20"/>
  <c r="AJ2002" i="20"/>
  <c r="AJ2003" i="20"/>
  <c r="AJ2004" i="20"/>
  <c r="AJ2005" i="20"/>
  <c r="AJ2006" i="20"/>
  <c r="AJ2007" i="20"/>
  <c r="AJ2008" i="20"/>
  <c r="AJ2009" i="20"/>
  <c r="AJ2010" i="20"/>
  <c r="AJ2011" i="20"/>
  <c r="AJ2012" i="20"/>
  <c r="AJ2013" i="20"/>
  <c r="AJ2014" i="20"/>
  <c r="AJ2015" i="20"/>
  <c r="AJ2016" i="20"/>
  <c r="AJ2017" i="20"/>
  <c r="AJ2018" i="20"/>
  <c r="AJ2019" i="20"/>
  <c r="AJ2020" i="20"/>
  <c r="AJ2021" i="20"/>
  <c r="AJ2022" i="20"/>
  <c r="AJ2023" i="20"/>
  <c r="AJ2024" i="20"/>
  <c r="AJ2025" i="20"/>
  <c r="AJ2026" i="20"/>
  <c r="AJ2027" i="20"/>
  <c r="AJ2028" i="20"/>
  <c r="AJ2029" i="20"/>
  <c r="AJ2030" i="20"/>
  <c r="AJ2031" i="20"/>
  <c r="AJ2032" i="20"/>
  <c r="AJ2033" i="20"/>
  <c r="AJ2034" i="20"/>
  <c r="AJ2035" i="20"/>
  <c r="AJ2036" i="20"/>
  <c r="AJ2037" i="20"/>
  <c r="AJ2038" i="20"/>
  <c r="AJ2039" i="20"/>
  <c r="AJ2040" i="20"/>
  <c r="AJ2041" i="20"/>
  <c r="AJ2042" i="20"/>
  <c r="AJ2043" i="20"/>
  <c r="AJ2044" i="20"/>
  <c r="AJ2045" i="20"/>
  <c r="AJ2046" i="20"/>
  <c r="AJ2047" i="20"/>
  <c r="AJ2048" i="20"/>
  <c r="AJ2049" i="20"/>
  <c r="AJ2050" i="20"/>
  <c r="AJ2051" i="20"/>
  <c r="AJ2052" i="20"/>
  <c r="AJ2053" i="20"/>
  <c r="AJ2054" i="20"/>
  <c r="AJ2055" i="20"/>
  <c r="AJ2056" i="20"/>
  <c r="AJ2057" i="20"/>
  <c r="AJ2058" i="20"/>
  <c r="AJ2059" i="20"/>
  <c r="AJ2060" i="20"/>
  <c r="AJ2061" i="20"/>
  <c r="AJ2062" i="20"/>
  <c r="AJ2063" i="20"/>
  <c r="AJ2064" i="20"/>
  <c r="AJ2065" i="20"/>
  <c r="AJ2066" i="20"/>
  <c r="AJ2067" i="20"/>
  <c r="AJ2068" i="20"/>
  <c r="AJ2069" i="20"/>
  <c r="AJ2070" i="20"/>
  <c r="AJ2071" i="20"/>
  <c r="AJ2072" i="20"/>
  <c r="AJ2073" i="20"/>
  <c r="AJ2074" i="20"/>
  <c r="AJ2075" i="20"/>
  <c r="AJ2076" i="20"/>
  <c r="AJ2077" i="20"/>
  <c r="AJ2078" i="20"/>
  <c r="AJ2079" i="20"/>
  <c r="AJ2080" i="20"/>
  <c r="AJ2081" i="20"/>
  <c r="AJ2082" i="20"/>
  <c r="AJ2083" i="20"/>
  <c r="AJ2084" i="20"/>
  <c r="AJ2085" i="20"/>
  <c r="AJ2086" i="20"/>
  <c r="AJ2087" i="20"/>
  <c r="AJ2088" i="20"/>
  <c r="AJ2089" i="20"/>
  <c r="AJ2090" i="20"/>
  <c r="AJ2091" i="20"/>
  <c r="AJ2092" i="20"/>
  <c r="AJ2093" i="20"/>
  <c r="AJ2094" i="20"/>
  <c r="AJ2095" i="20"/>
  <c r="AJ2096" i="20"/>
  <c r="AJ2097" i="20"/>
  <c r="AJ2098" i="20"/>
  <c r="AJ2099" i="20"/>
  <c r="AJ2100" i="20"/>
  <c r="AJ2101" i="20"/>
  <c r="AJ2102" i="20"/>
  <c r="AJ2103" i="20"/>
  <c r="AJ2104" i="20"/>
  <c r="AJ2105" i="20"/>
  <c r="AJ2106" i="20"/>
  <c r="AJ2107" i="20"/>
  <c r="AJ2108" i="20"/>
  <c r="AJ2109" i="20"/>
  <c r="AJ2110" i="20"/>
  <c r="AJ2111" i="20"/>
  <c r="AJ2112" i="20"/>
  <c r="AJ2113" i="20"/>
  <c r="AJ2114" i="20"/>
  <c r="AJ2115" i="20"/>
  <c r="AJ2116" i="20"/>
  <c r="AJ2117" i="20"/>
  <c r="AJ2118" i="20"/>
  <c r="AJ2119" i="20"/>
  <c r="AJ2120" i="20"/>
  <c r="AJ2121" i="20"/>
  <c r="AJ2122" i="20"/>
  <c r="AJ2123" i="20"/>
  <c r="AJ2124" i="20"/>
  <c r="AJ2125" i="20"/>
  <c r="AJ2126" i="20"/>
  <c r="AJ2127" i="20"/>
  <c r="AJ2128" i="20"/>
  <c r="AJ2129" i="20"/>
  <c r="AJ2130" i="20"/>
  <c r="AJ2131" i="20"/>
  <c r="AJ2132" i="20"/>
  <c r="AJ2133" i="20"/>
  <c r="AJ2134" i="20"/>
  <c r="AJ2135" i="20"/>
  <c r="AJ2136" i="20"/>
  <c r="AJ2137" i="20"/>
  <c r="AJ2138" i="20"/>
  <c r="AJ2139" i="20"/>
  <c r="AJ2140" i="20"/>
  <c r="AJ2141" i="20"/>
  <c r="AJ2142" i="20"/>
  <c r="AJ2143" i="20"/>
  <c r="AJ2144" i="20"/>
  <c r="AJ2145" i="20"/>
  <c r="AJ2146" i="20"/>
  <c r="AJ2147" i="20"/>
  <c r="AJ2148" i="20"/>
  <c r="AJ2149" i="20"/>
  <c r="AJ2150" i="20"/>
  <c r="AJ2151" i="20"/>
  <c r="AJ2152" i="20"/>
  <c r="AJ2153" i="20"/>
  <c r="AJ2154" i="20"/>
  <c r="AJ2155" i="20"/>
  <c r="AJ2156" i="20"/>
  <c r="AJ2157" i="20"/>
  <c r="AJ2158" i="20"/>
  <c r="AJ2159" i="20"/>
  <c r="AJ2160" i="20"/>
  <c r="AJ2161" i="20"/>
  <c r="AJ2162" i="20"/>
  <c r="AJ2163" i="20"/>
  <c r="AJ2164" i="20"/>
  <c r="AJ2165" i="20"/>
  <c r="AJ2166" i="20"/>
  <c r="AJ2167" i="20"/>
  <c r="AJ2168" i="20"/>
  <c r="AJ2169" i="20"/>
  <c r="AJ2170" i="20"/>
  <c r="AJ2171" i="20"/>
  <c r="AJ2172" i="20"/>
  <c r="AJ2173" i="20"/>
  <c r="AJ2174" i="20"/>
  <c r="AJ2175" i="20"/>
  <c r="AJ2176" i="20"/>
  <c r="AJ2177" i="20"/>
  <c r="AJ2178" i="20"/>
  <c r="AJ2179" i="20"/>
  <c r="AJ2180" i="20"/>
  <c r="AJ2181" i="20"/>
  <c r="AJ2182" i="20"/>
  <c r="AJ2183" i="20"/>
  <c r="AJ2184" i="20"/>
  <c r="AJ2185" i="20"/>
  <c r="AJ2186" i="20"/>
  <c r="AJ2187" i="20"/>
  <c r="AJ2188" i="20"/>
  <c r="AJ2189" i="20"/>
  <c r="AJ2190" i="20"/>
  <c r="AJ2191" i="20"/>
  <c r="AJ2192" i="20"/>
  <c r="AJ2193" i="20"/>
  <c r="AJ2194" i="20"/>
  <c r="AJ2195" i="20"/>
  <c r="AJ2196" i="20"/>
  <c r="AJ2197" i="20"/>
  <c r="AJ2198" i="20"/>
  <c r="AJ2199" i="20"/>
  <c r="AJ2200" i="20"/>
  <c r="AJ2201" i="20"/>
  <c r="AJ2202" i="20"/>
  <c r="AJ2203" i="20"/>
  <c r="AJ2204" i="20"/>
  <c r="AJ2205" i="20"/>
  <c r="AJ2206" i="20"/>
  <c r="AJ2207" i="20"/>
  <c r="AJ2208" i="20"/>
  <c r="AJ2209" i="20"/>
  <c r="AJ2210" i="20"/>
  <c r="AJ2211" i="20"/>
  <c r="AJ2212" i="20"/>
  <c r="AJ2213" i="20"/>
  <c r="AJ2214" i="20"/>
  <c r="AJ2215" i="20"/>
  <c r="AJ2216" i="20"/>
  <c r="AJ2217" i="20"/>
  <c r="AJ2218" i="20"/>
  <c r="AJ2219" i="20"/>
  <c r="AJ2220" i="20"/>
  <c r="AJ2221" i="20"/>
  <c r="AJ2222" i="20"/>
  <c r="AJ2223" i="20"/>
  <c r="AJ2224" i="20"/>
  <c r="AJ2225" i="20"/>
  <c r="AJ2226" i="20"/>
  <c r="AJ2227" i="20"/>
  <c r="AJ2228" i="20"/>
  <c r="AJ2229" i="20"/>
  <c r="AJ2230" i="20"/>
  <c r="AJ2231" i="20"/>
  <c r="AJ2232" i="20"/>
  <c r="AJ2233" i="20"/>
  <c r="AJ2234" i="20"/>
  <c r="AJ2235" i="20"/>
  <c r="AJ2236" i="20"/>
  <c r="AJ2237" i="20"/>
  <c r="AJ2238" i="20"/>
  <c r="AJ2239" i="20"/>
  <c r="AJ2240" i="20"/>
  <c r="AJ2241" i="20"/>
  <c r="AJ2242" i="20"/>
  <c r="AJ2243" i="20"/>
  <c r="AJ2244" i="20"/>
  <c r="AJ2245" i="20"/>
  <c r="AJ2246" i="20"/>
  <c r="AJ2247" i="20"/>
  <c r="AJ2248" i="20"/>
  <c r="AJ2249" i="20"/>
  <c r="AJ2250" i="20"/>
  <c r="AJ2251" i="20"/>
  <c r="AJ2252" i="20"/>
  <c r="AJ2253" i="20"/>
  <c r="AJ2254" i="20"/>
  <c r="AJ2255" i="20"/>
  <c r="AJ2256" i="20"/>
  <c r="AJ2257" i="20"/>
  <c r="AJ2258" i="20"/>
  <c r="AJ2259" i="20"/>
  <c r="AJ2260" i="20"/>
  <c r="AJ2261" i="20"/>
  <c r="AJ2262" i="20"/>
  <c r="AJ2263" i="20"/>
  <c r="AJ2264" i="20"/>
  <c r="AJ2265" i="20"/>
  <c r="AJ2266" i="20"/>
  <c r="AJ2267" i="20"/>
  <c r="AJ2268" i="20"/>
  <c r="AJ2269" i="20"/>
  <c r="AJ2270" i="20"/>
  <c r="AJ2271" i="20"/>
  <c r="AJ2272" i="20"/>
  <c r="AJ2273" i="20"/>
  <c r="AJ2274" i="20"/>
  <c r="AJ2275" i="20"/>
  <c r="AJ2276" i="20"/>
  <c r="AJ2277" i="20"/>
  <c r="AJ2278" i="20"/>
  <c r="AJ2279" i="20"/>
  <c r="AJ2280" i="20"/>
  <c r="AJ2281" i="20"/>
  <c r="AJ2282" i="20"/>
  <c r="AJ2283" i="20"/>
  <c r="AJ2284" i="20"/>
  <c r="AJ2285" i="20"/>
  <c r="AJ2286" i="20"/>
  <c r="AJ2287" i="20"/>
  <c r="AJ2288" i="20"/>
  <c r="AJ2289" i="20"/>
  <c r="AJ2290" i="20"/>
  <c r="AJ2291" i="20"/>
  <c r="AJ2292" i="20"/>
  <c r="AJ2293" i="20"/>
  <c r="AJ2294" i="20"/>
  <c r="AJ2295" i="20"/>
  <c r="AJ2296" i="20"/>
  <c r="AJ2297" i="20"/>
  <c r="AJ2298" i="20"/>
  <c r="AJ2299" i="20"/>
  <c r="AJ2300" i="20"/>
  <c r="AJ2301" i="20"/>
  <c r="AJ2302" i="20"/>
  <c r="AJ2303" i="20"/>
  <c r="AJ2304" i="20"/>
  <c r="AJ2305" i="20"/>
  <c r="AJ2306" i="20"/>
  <c r="AJ2307" i="20"/>
  <c r="AJ2308" i="20"/>
  <c r="AJ2309" i="20"/>
  <c r="AJ2310" i="20"/>
  <c r="AJ2311" i="20"/>
  <c r="AJ2312" i="20"/>
  <c r="AJ2313" i="20"/>
  <c r="AJ2314" i="20"/>
  <c r="AJ2315" i="20"/>
  <c r="AJ2316" i="20"/>
  <c r="AJ2317" i="20"/>
  <c r="AJ2318" i="20"/>
  <c r="AJ2319" i="20"/>
  <c r="AJ2320" i="20"/>
  <c r="AJ2321" i="20"/>
  <c r="AJ2322" i="20"/>
  <c r="AJ2323" i="20"/>
  <c r="AJ2324" i="20"/>
  <c r="AJ2325" i="20"/>
  <c r="AJ2326" i="20"/>
  <c r="AJ2327" i="20"/>
  <c r="AJ2328" i="20"/>
  <c r="AJ2329" i="20"/>
  <c r="AJ2330" i="20"/>
  <c r="AJ2331" i="20"/>
  <c r="AJ2332" i="20"/>
  <c r="AJ2333" i="20"/>
  <c r="AJ2334" i="20"/>
  <c r="AJ2335" i="20"/>
  <c r="AJ2336" i="20"/>
  <c r="AJ2337" i="20"/>
  <c r="AJ2338" i="20"/>
  <c r="AJ2339" i="20"/>
  <c r="AJ2340" i="20"/>
  <c r="AJ2341" i="20"/>
  <c r="AJ2342" i="20"/>
  <c r="AJ2343" i="20"/>
  <c r="AJ2344" i="20"/>
  <c r="AJ2345" i="20"/>
  <c r="AJ2346" i="20"/>
  <c r="AJ2347" i="20"/>
  <c r="AJ2348" i="20"/>
  <c r="AJ2349" i="20"/>
  <c r="AJ2350" i="20"/>
  <c r="AJ2351" i="20"/>
  <c r="AJ2352" i="20"/>
  <c r="AJ2353" i="20"/>
  <c r="AJ2354" i="20"/>
  <c r="AJ2355" i="20"/>
  <c r="AJ2356" i="20"/>
  <c r="AJ2357" i="20"/>
  <c r="AJ2358" i="20"/>
  <c r="AJ2359" i="20"/>
  <c r="AJ2360" i="20"/>
  <c r="AJ2361" i="20"/>
  <c r="AJ2362" i="20"/>
  <c r="AJ2363" i="20"/>
  <c r="AJ2364" i="20"/>
  <c r="AJ2365" i="20"/>
  <c r="AJ2366" i="20"/>
  <c r="AJ2367" i="20"/>
  <c r="AJ2368" i="20"/>
  <c r="AJ2369" i="20"/>
  <c r="AJ2370" i="20"/>
  <c r="AJ2371" i="20"/>
  <c r="AJ2372" i="20"/>
  <c r="AJ2373" i="20"/>
  <c r="AJ2374" i="20"/>
  <c r="AJ2375" i="20"/>
  <c r="AJ2376" i="20"/>
  <c r="AJ2377" i="20"/>
  <c r="AJ2378" i="20"/>
  <c r="AJ2379" i="20"/>
  <c r="AJ2380" i="20"/>
  <c r="AJ2381" i="20"/>
  <c r="AJ2382" i="20"/>
  <c r="AJ2383" i="20"/>
  <c r="AJ2384" i="20"/>
  <c r="AJ2385" i="20"/>
  <c r="AJ2386" i="20"/>
  <c r="AJ2387" i="20"/>
  <c r="AJ2388" i="20"/>
  <c r="AJ2389" i="20"/>
  <c r="AJ2390" i="20"/>
  <c r="AJ2391" i="20"/>
  <c r="AJ2392" i="20"/>
  <c r="AJ2393" i="20"/>
  <c r="AJ2394" i="20"/>
  <c r="AJ2395" i="20"/>
  <c r="AJ2396" i="20"/>
  <c r="AJ2397" i="20"/>
  <c r="AJ2398" i="20"/>
  <c r="AJ2399" i="20"/>
  <c r="AJ2400" i="20"/>
  <c r="AJ2401" i="20"/>
  <c r="AJ2402" i="20"/>
  <c r="AJ2403" i="20"/>
  <c r="AJ2404" i="20"/>
  <c r="AJ2405" i="20"/>
  <c r="AJ2406" i="20"/>
  <c r="AJ2407" i="20"/>
  <c r="AJ2408" i="20"/>
  <c r="AJ2409" i="20"/>
  <c r="AJ2410" i="20"/>
  <c r="AJ2411" i="20"/>
  <c r="AJ2412" i="20"/>
  <c r="AJ2413" i="20"/>
  <c r="AJ2414" i="20"/>
  <c r="AJ2415" i="20"/>
  <c r="AJ2416" i="20"/>
  <c r="AJ2417" i="20"/>
  <c r="AJ2418" i="20"/>
  <c r="AJ2419" i="20"/>
  <c r="AJ2420" i="20"/>
  <c r="AJ2421" i="20"/>
  <c r="AJ2422" i="20"/>
  <c r="AJ2423" i="20"/>
  <c r="AJ2424" i="20"/>
  <c r="AJ2425" i="20"/>
  <c r="AJ2426" i="20"/>
  <c r="AJ2427" i="20"/>
  <c r="AJ2428" i="20"/>
  <c r="AJ2429" i="20"/>
  <c r="AJ2430" i="20"/>
  <c r="AJ2431" i="20"/>
  <c r="AJ2432" i="20"/>
  <c r="AJ2433" i="20"/>
  <c r="AJ2434" i="20"/>
  <c r="AJ2435" i="20"/>
  <c r="AJ2436" i="20"/>
  <c r="AJ2437" i="20"/>
  <c r="AJ2438" i="20"/>
  <c r="AJ2439" i="20"/>
  <c r="AJ2440" i="20"/>
  <c r="AJ2441" i="20"/>
  <c r="AJ2442" i="20"/>
  <c r="AJ2443" i="20"/>
  <c r="AJ2444" i="20"/>
  <c r="AJ2445" i="20"/>
  <c r="AJ2446" i="20"/>
  <c r="AJ2447" i="20"/>
  <c r="AJ2448" i="20"/>
  <c r="AJ2449" i="20"/>
  <c r="AJ2450" i="20"/>
  <c r="AJ2451" i="20"/>
  <c r="AJ2452" i="20"/>
  <c r="AJ2453" i="20"/>
  <c r="AJ2454" i="20"/>
  <c r="AJ2455" i="20"/>
  <c r="AJ2456" i="20"/>
  <c r="AJ2457" i="20"/>
  <c r="AJ2458" i="20"/>
  <c r="AJ2459" i="20"/>
  <c r="AJ2460" i="20"/>
  <c r="AJ2461" i="20"/>
  <c r="AJ2462" i="20"/>
  <c r="AJ2463" i="20"/>
  <c r="AJ2464" i="20"/>
  <c r="AJ2465" i="20"/>
  <c r="AJ2466" i="20"/>
  <c r="AJ2467" i="20"/>
  <c r="AJ2468" i="20"/>
  <c r="AJ2469" i="20"/>
  <c r="AJ2470" i="20"/>
  <c r="AJ2471" i="20"/>
  <c r="AJ2472" i="20"/>
  <c r="AJ2473" i="20"/>
  <c r="AJ2474" i="20"/>
  <c r="AJ2475" i="20"/>
  <c r="AJ2476" i="20"/>
  <c r="AJ2477" i="20"/>
  <c r="AJ2478" i="20"/>
  <c r="AJ2479" i="20"/>
  <c r="AJ2480" i="20"/>
  <c r="AJ2481" i="20"/>
  <c r="AJ2482" i="20"/>
  <c r="AJ2483" i="20"/>
  <c r="AJ2484" i="20"/>
  <c r="AJ2485" i="20"/>
  <c r="AJ2486" i="20"/>
  <c r="AJ2487" i="20"/>
  <c r="AJ2488" i="20"/>
  <c r="AJ2489" i="20"/>
  <c r="AJ2490" i="20"/>
  <c r="AJ2491" i="20"/>
  <c r="AJ2492" i="20"/>
  <c r="AJ2493" i="20"/>
  <c r="AJ2494" i="20"/>
  <c r="AJ2495" i="20"/>
  <c r="AJ2496" i="20"/>
  <c r="AJ2497" i="20"/>
  <c r="AJ2498" i="20"/>
  <c r="AJ2499" i="20"/>
  <c r="AJ2500" i="20"/>
  <c r="AJ2501" i="20"/>
  <c r="AJ2502" i="20"/>
  <c r="AJ2503" i="20"/>
  <c r="AJ2504" i="20"/>
  <c r="AJ2505" i="20"/>
  <c r="AJ2506" i="20"/>
  <c r="AJ2507" i="20"/>
  <c r="AJ2508" i="20"/>
  <c r="AJ2509" i="20"/>
  <c r="AJ2510" i="20"/>
  <c r="AJ2511" i="20"/>
  <c r="AJ2512" i="20"/>
  <c r="AJ2513" i="20"/>
  <c r="AJ2514" i="20"/>
  <c r="AJ2515" i="20"/>
  <c r="AJ2516" i="20"/>
  <c r="AJ2517" i="20"/>
  <c r="AJ2518" i="20"/>
  <c r="AJ2519" i="20"/>
  <c r="AJ2520" i="20"/>
  <c r="AJ2521" i="20"/>
  <c r="AJ2522" i="20"/>
  <c r="AJ2523" i="20"/>
  <c r="AJ2524" i="20"/>
  <c r="AJ2525" i="20"/>
  <c r="AJ2526" i="20"/>
  <c r="AJ2527" i="20"/>
  <c r="AJ2528" i="20"/>
  <c r="AJ2529" i="20"/>
  <c r="AJ2530" i="20"/>
  <c r="AJ2531" i="20"/>
  <c r="AJ2532" i="20"/>
  <c r="AJ2533" i="20"/>
  <c r="AJ2534" i="20"/>
  <c r="AJ2535" i="20"/>
  <c r="AJ2536" i="20"/>
  <c r="AJ2537" i="20"/>
  <c r="AJ2538" i="20"/>
  <c r="AJ2539" i="20"/>
  <c r="AJ2540" i="20"/>
  <c r="AJ2541" i="20"/>
  <c r="AJ2542" i="20"/>
  <c r="AJ2543" i="20"/>
  <c r="AJ2544" i="20"/>
  <c r="AJ2545" i="20"/>
  <c r="AJ2546" i="20"/>
  <c r="AJ2547" i="20"/>
  <c r="AJ2548" i="20"/>
  <c r="AJ2549" i="20"/>
  <c r="AJ2550" i="20"/>
  <c r="AJ2551" i="20"/>
  <c r="AJ2552" i="20"/>
  <c r="AJ2553" i="20"/>
  <c r="AJ2554" i="20"/>
  <c r="AJ2555" i="20"/>
  <c r="AJ2556" i="20"/>
  <c r="AJ2557" i="20"/>
  <c r="AJ2558" i="20"/>
  <c r="AJ2559" i="20"/>
  <c r="AJ2560" i="20"/>
  <c r="AJ2561" i="20"/>
  <c r="AJ2562" i="20"/>
  <c r="AJ2563" i="20"/>
  <c r="AJ2564" i="20"/>
  <c r="AJ2565" i="20"/>
  <c r="AJ2566" i="20"/>
  <c r="AJ2567" i="20"/>
  <c r="AJ2568" i="20"/>
  <c r="AJ2569" i="20"/>
  <c r="AJ2570" i="20"/>
  <c r="AJ2571" i="20"/>
  <c r="AJ2572" i="20"/>
  <c r="AJ2573" i="20"/>
  <c r="AJ2574" i="20"/>
  <c r="AJ2575" i="20"/>
  <c r="AJ2576" i="20"/>
  <c r="AJ2577" i="20"/>
  <c r="AJ2578" i="20"/>
  <c r="AJ2579" i="20"/>
  <c r="AJ2580" i="20"/>
  <c r="AJ2581" i="20"/>
  <c r="AJ2582" i="20"/>
  <c r="AJ2583" i="20"/>
  <c r="AJ2584" i="20"/>
  <c r="AJ2585" i="20"/>
  <c r="AJ2586" i="20"/>
  <c r="AJ2587" i="20"/>
  <c r="AJ2588" i="20"/>
  <c r="AJ2589" i="20"/>
  <c r="AJ2590" i="20"/>
  <c r="AJ2591" i="20"/>
  <c r="AJ2592" i="20"/>
  <c r="AJ2593" i="20"/>
  <c r="AJ2594" i="20"/>
  <c r="AJ2595" i="20"/>
  <c r="AJ2596" i="20"/>
  <c r="AJ2597" i="20"/>
  <c r="AJ2598" i="20"/>
  <c r="AJ2599" i="20"/>
  <c r="AJ2600" i="20"/>
  <c r="AJ2601" i="20"/>
  <c r="AJ2602" i="20"/>
  <c r="AJ2603" i="20"/>
  <c r="AJ2604" i="20"/>
  <c r="AJ2605" i="20"/>
  <c r="AJ2606" i="20"/>
  <c r="AJ2607" i="20"/>
  <c r="AJ2608" i="20"/>
  <c r="AJ2609" i="20"/>
  <c r="AJ2610" i="20"/>
  <c r="AJ2611" i="20"/>
  <c r="AJ2612" i="20"/>
  <c r="AJ2613" i="20"/>
  <c r="AJ2614" i="20"/>
  <c r="AJ2615" i="20"/>
  <c r="AJ2616" i="20"/>
  <c r="AJ2617" i="20"/>
  <c r="AJ2618" i="20"/>
  <c r="AJ2619" i="20"/>
  <c r="AJ2620" i="20"/>
  <c r="AJ2621" i="20"/>
  <c r="AJ2622" i="20"/>
  <c r="AJ2623" i="20"/>
  <c r="AJ2624" i="20"/>
  <c r="AJ2625" i="20"/>
  <c r="AJ2626" i="20"/>
  <c r="AJ2627" i="20"/>
  <c r="AJ2628" i="20"/>
  <c r="AJ2629" i="20"/>
  <c r="AJ2630" i="20"/>
  <c r="AJ2631" i="20"/>
  <c r="AJ2632" i="20"/>
  <c r="AJ2633" i="20"/>
  <c r="AJ2634" i="20"/>
  <c r="AJ2635" i="20"/>
  <c r="AJ2636" i="20"/>
  <c r="AJ2637" i="20"/>
  <c r="AJ2638" i="20"/>
  <c r="AJ2639" i="20"/>
  <c r="AJ2640" i="20"/>
  <c r="AJ2641" i="20"/>
  <c r="AJ2642" i="20"/>
  <c r="AJ2643" i="20"/>
  <c r="AJ2644" i="20"/>
  <c r="AJ2645" i="20"/>
  <c r="AJ2646" i="20"/>
  <c r="AJ2647" i="20"/>
  <c r="AJ2648" i="20"/>
  <c r="AJ2649" i="20"/>
  <c r="AJ2650" i="20"/>
  <c r="AJ2651" i="20"/>
  <c r="AJ2652" i="20"/>
  <c r="AJ2653" i="20"/>
  <c r="AJ2654" i="20"/>
  <c r="AJ2655" i="20"/>
  <c r="AJ2656" i="20"/>
  <c r="AJ2657" i="20"/>
  <c r="AJ2658" i="20"/>
  <c r="AJ2659" i="20"/>
  <c r="AJ2660" i="20"/>
  <c r="AJ2661" i="20"/>
  <c r="AJ2662" i="20"/>
  <c r="AJ2663" i="20"/>
  <c r="AJ2664" i="20"/>
  <c r="AJ2665" i="20"/>
  <c r="AJ2666" i="20"/>
  <c r="AJ2667" i="20"/>
  <c r="AJ2668" i="20"/>
  <c r="AJ2669" i="20"/>
  <c r="AJ2670" i="20"/>
  <c r="AJ2671" i="20"/>
  <c r="AJ2672" i="20"/>
  <c r="AJ2673" i="20"/>
  <c r="AJ2674" i="20"/>
  <c r="AJ2675" i="20"/>
  <c r="AJ2676" i="20"/>
  <c r="AJ2677" i="20"/>
  <c r="AJ2678" i="20"/>
  <c r="AJ2679" i="20"/>
  <c r="AJ2680" i="20"/>
  <c r="AJ2681" i="20"/>
  <c r="AJ2682" i="20"/>
  <c r="AJ2683" i="20"/>
  <c r="AJ2684" i="20"/>
  <c r="AJ2685" i="20"/>
  <c r="AJ2686" i="20"/>
  <c r="AJ2687" i="20"/>
  <c r="AJ2688" i="20"/>
  <c r="AJ2689" i="20"/>
  <c r="AJ2690" i="20"/>
  <c r="AJ2691" i="20"/>
  <c r="AJ2692" i="20"/>
  <c r="AJ2693" i="20"/>
  <c r="AJ2694" i="20"/>
  <c r="AJ2695" i="20"/>
  <c r="AJ2696" i="20"/>
  <c r="AJ2697" i="20"/>
  <c r="AJ2698" i="20"/>
  <c r="AJ2699" i="20"/>
  <c r="AJ2700" i="20"/>
  <c r="AJ2701" i="20"/>
  <c r="AJ2702" i="20"/>
  <c r="AJ2703" i="20"/>
  <c r="AJ2704" i="20"/>
  <c r="AJ2705" i="20"/>
  <c r="AJ2706" i="20"/>
  <c r="AJ2707" i="20"/>
  <c r="AJ2708" i="20"/>
  <c r="AJ2709" i="20"/>
  <c r="AJ2710" i="20"/>
  <c r="AJ2711" i="20"/>
  <c r="AJ2712" i="20"/>
  <c r="AJ2713" i="20"/>
  <c r="AJ2714" i="20"/>
  <c r="AJ2715" i="20"/>
  <c r="AJ2716" i="20"/>
  <c r="AJ2717" i="20"/>
  <c r="AJ2718" i="20"/>
  <c r="AJ2719" i="20"/>
  <c r="AJ2720" i="20"/>
  <c r="AJ2721" i="20"/>
  <c r="AJ2722" i="20"/>
  <c r="AJ2723" i="20"/>
  <c r="AJ2724" i="20"/>
  <c r="AJ2725" i="20"/>
  <c r="AJ2726" i="20"/>
  <c r="AJ2727" i="20"/>
  <c r="AJ2728" i="20"/>
  <c r="AJ2729" i="20"/>
  <c r="AJ2730" i="20"/>
  <c r="AJ2731" i="20"/>
  <c r="AJ2732" i="20"/>
  <c r="AJ2733" i="20"/>
  <c r="AJ2734" i="20"/>
  <c r="AJ2735" i="20"/>
  <c r="AJ2736" i="20"/>
  <c r="AJ2737" i="20"/>
  <c r="AJ2738" i="20"/>
  <c r="AJ2739" i="20"/>
  <c r="AJ2740" i="20"/>
  <c r="AJ2741" i="20"/>
  <c r="AJ2742" i="20"/>
  <c r="AJ2743" i="20"/>
  <c r="AJ2744" i="20"/>
  <c r="AJ2745" i="20"/>
  <c r="AJ2746" i="20"/>
  <c r="AJ2747" i="20"/>
  <c r="AJ2748" i="20"/>
  <c r="AJ2749" i="20"/>
  <c r="AJ2750" i="20"/>
  <c r="AJ2751" i="20"/>
  <c r="AJ2752" i="20"/>
  <c r="AJ2753" i="20"/>
  <c r="AJ2754" i="20"/>
  <c r="AJ2755" i="20"/>
  <c r="AJ2756" i="20"/>
  <c r="AJ2757" i="20"/>
  <c r="AJ2758" i="20"/>
  <c r="AJ2759" i="20"/>
  <c r="AJ2760" i="20"/>
  <c r="AJ2761" i="20"/>
  <c r="AJ2762" i="20"/>
  <c r="AJ2763" i="20"/>
  <c r="AJ2764" i="20"/>
  <c r="AJ2765" i="20"/>
  <c r="AJ2766" i="20"/>
  <c r="AJ2767" i="20"/>
  <c r="AJ2768" i="20"/>
  <c r="AJ2769" i="20"/>
  <c r="AJ2770" i="20"/>
  <c r="AJ2771" i="20"/>
  <c r="AJ2772" i="20"/>
  <c r="AJ2773" i="20"/>
  <c r="AJ2774" i="20"/>
  <c r="AJ2775" i="20"/>
  <c r="AJ2776" i="20"/>
  <c r="AJ2777" i="20"/>
  <c r="AJ2778" i="20"/>
  <c r="AJ2779" i="20"/>
  <c r="AJ2780" i="20"/>
  <c r="AJ2781" i="20"/>
  <c r="AJ2782" i="20"/>
  <c r="AJ2783" i="20"/>
  <c r="AJ2784" i="20"/>
  <c r="AJ2785" i="20"/>
  <c r="AJ2786" i="20"/>
  <c r="AJ2787" i="20"/>
  <c r="AJ2788" i="20"/>
  <c r="AJ2789" i="20"/>
  <c r="AJ2790" i="20"/>
  <c r="AJ2791" i="20"/>
  <c r="AJ2792" i="20"/>
  <c r="AJ2793" i="20"/>
  <c r="AJ2794" i="20"/>
  <c r="AJ2795" i="20"/>
  <c r="AJ2796" i="20"/>
  <c r="AJ2797" i="20"/>
  <c r="AJ2798" i="20"/>
  <c r="AJ2799" i="20"/>
  <c r="AJ2800" i="20"/>
  <c r="AJ2801" i="20"/>
  <c r="AJ2802" i="20"/>
  <c r="AJ2803" i="20"/>
  <c r="AJ2804" i="20"/>
  <c r="AJ2805" i="20"/>
  <c r="AJ2806" i="20"/>
  <c r="AJ2807" i="20"/>
  <c r="AJ2808" i="20"/>
  <c r="AJ2809" i="20"/>
  <c r="AJ2810" i="20"/>
  <c r="AJ2811" i="20"/>
  <c r="AJ2812" i="20"/>
  <c r="AJ2813" i="20"/>
  <c r="AJ2814" i="20"/>
  <c r="AJ2815" i="20"/>
  <c r="AJ2816" i="20"/>
  <c r="AJ2817" i="20"/>
  <c r="AJ2818" i="20"/>
  <c r="AJ2819" i="20"/>
  <c r="AJ2820" i="20"/>
  <c r="AJ2821" i="20"/>
  <c r="AJ2822" i="20"/>
  <c r="AJ2823" i="20"/>
  <c r="AJ2824" i="20"/>
  <c r="AJ2825" i="20"/>
  <c r="AJ2826" i="20"/>
  <c r="AJ2827" i="20"/>
  <c r="AJ2828" i="20"/>
  <c r="AJ2829" i="20"/>
  <c r="AJ2830" i="20"/>
  <c r="AJ2831" i="20"/>
  <c r="AJ2832" i="20"/>
  <c r="AJ2833" i="20"/>
  <c r="AJ2834" i="20"/>
  <c r="AJ2835" i="20"/>
  <c r="AJ2836" i="20"/>
  <c r="AJ2837" i="20"/>
  <c r="AJ2838" i="20"/>
  <c r="AJ2839" i="20"/>
  <c r="AJ2840" i="20"/>
  <c r="AJ2841" i="20"/>
  <c r="AJ2842" i="20"/>
  <c r="AJ2843" i="20"/>
  <c r="AJ2844" i="20"/>
  <c r="AJ2845" i="20"/>
  <c r="AJ2846" i="20"/>
  <c r="AJ2847" i="20"/>
  <c r="AJ2848" i="20"/>
  <c r="AJ2849" i="20"/>
  <c r="AJ2850" i="20"/>
  <c r="AJ2851" i="20"/>
  <c r="AJ2852" i="20"/>
  <c r="AJ2853" i="20"/>
  <c r="AJ2854" i="20"/>
  <c r="AJ2855" i="20"/>
  <c r="AJ2856" i="20"/>
  <c r="AJ2857" i="20"/>
  <c r="AJ2858" i="20"/>
  <c r="AJ2859" i="20"/>
  <c r="AJ2860" i="20"/>
  <c r="AJ2861" i="20"/>
  <c r="AJ2862" i="20"/>
  <c r="AJ2863" i="20"/>
  <c r="AJ2864" i="20"/>
  <c r="AJ2865" i="20"/>
  <c r="AJ2866" i="20"/>
  <c r="AJ2867" i="20"/>
  <c r="AJ2868" i="20"/>
  <c r="AJ2869" i="20"/>
  <c r="AJ2870" i="20"/>
  <c r="AJ2871" i="20"/>
  <c r="AJ2872" i="20"/>
  <c r="AJ2873" i="20"/>
  <c r="AJ2874" i="20"/>
  <c r="AJ2875" i="20"/>
  <c r="AJ2876" i="20"/>
  <c r="AJ2877" i="20"/>
  <c r="AJ2878" i="20"/>
  <c r="AJ2879" i="20"/>
  <c r="AJ2880" i="20"/>
  <c r="AJ2881" i="20"/>
  <c r="AJ2882" i="20"/>
  <c r="AJ2883" i="20"/>
  <c r="AJ2884" i="20"/>
  <c r="AJ2885" i="20"/>
  <c r="AJ2886" i="20"/>
  <c r="AJ2887" i="20"/>
  <c r="AJ2888" i="20"/>
  <c r="AJ2889" i="20"/>
  <c r="AJ2890" i="20"/>
  <c r="AJ2891" i="20"/>
  <c r="AJ2892" i="20"/>
  <c r="AJ2893" i="20"/>
  <c r="AJ2894" i="20"/>
  <c r="AJ2895" i="20"/>
  <c r="AJ2896" i="20"/>
  <c r="AJ2897" i="20"/>
  <c r="AJ2898" i="20"/>
  <c r="AJ2899" i="20"/>
  <c r="AJ2900" i="20"/>
  <c r="AJ2901" i="20"/>
  <c r="AJ2902" i="20"/>
  <c r="AJ2903" i="20"/>
  <c r="AJ2904" i="20"/>
  <c r="AJ2905" i="20"/>
  <c r="AJ2906" i="20"/>
  <c r="AJ2907" i="20"/>
  <c r="AJ2908" i="20"/>
  <c r="AJ2909" i="20"/>
  <c r="AJ2910" i="20"/>
  <c r="AJ2911" i="20"/>
  <c r="AJ2912" i="20"/>
  <c r="AJ2913" i="20"/>
  <c r="AJ2914" i="20"/>
  <c r="AJ2915" i="20"/>
  <c r="AJ2916" i="20"/>
  <c r="AJ2917" i="20"/>
  <c r="AJ2918" i="20"/>
  <c r="AJ2919" i="20"/>
  <c r="AJ2920" i="20"/>
  <c r="AJ2921" i="20"/>
  <c r="AJ2922" i="20"/>
  <c r="AJ2923" i="20"/>
  <c r="AJ2924" i="20"/>
  <c r="AJ2925" i="20"/>
  <c r="AJ2926" i="20"/>
  <c r="AJ2927" i="20"/>
  <c r="AJ2928" i="20"/>
  <c r="AJ2929" i="20"/>
  <c r="AJ2930" i="20"/>
  <c r="AJ2931" i="20"/>
  <c r="AJ2932" i="20"/>
  <c r="AJ2933" i="20"/>
  <c r="AJ2934" i="20"/>
  <c r="AJ2935" i="20"/>
  <c r="AJ2" i="20"/>
  <c r="AI3" i="20"/>
  <c r="AI4" i="20"/>
  <c r="AI5" i="20"/>
  <c r="AI6" i="20"/>
  <c r="AI7" i="20"/>
  <c r="AI8" i="20"/>
  <c r="AI9" i="20"/>
  <c r="AI10" i="20"/>
  <c r="AI11" i="20"/>
  <c r="AI12" i="20"/>
  <c r="AI13" i="20"/>
  <c r="AI14" i="20"/>
  <c r="AI15" i="20"/>
  <c r="AI16" i="20"/>
  <c r="AI17" i="20"/>
  <c r="AI18" i="20"/>
  <c r="AI19" i="20"/>
  <c r="AI20" i="20"/>
  <c r="AI21" i="20"/>
  <c r="AI22" i="20"/>
  <c r="AI23" i="20"/>
  <c r="AI24" i="20"/>
  <c r="AI25" i="20"/>
  <c r="AI26" i="20"/>
  <c r="AI27" i="20"/>
  <c r="AI28" i="20"/>
  <c r="AI29" i="20"/>
  <c r="AI30" i="20"/>
  <c r="AI31" i="20"/>
  <c r="AI32" i="20"/>
  <c r="AI33" i="20"/>
  <c r="AI34" i="20"/>
  <c r="AI35" i="20"/>
  <c r="AI36" i="20"/>
  <c r="AI37" i="20"/>
  <c r="AI38" i="20"/>
  <c r="AI39" i="20"/>
  <c r="AI40" i="20"/>
  <c r="AI41" i="20"/>
  <c r="AI42" i="20"/>
  <c r="AI43" i="20"/>
  <c r="AI44" i="20"/>
  <c r="AI45" i="20"/>
  <c r="AI46" i="20"/>
  <c r="AI47" i="20"/>
  <c r="AI48" i="20"/>
  <c r="AI49" i="20"/>
  <c r="AI50" i="20"/>
  <c r="AI51" i="20"/>
  <c r="AI52" i="20"/>
  <c r="AI53" i="20"/>
  <c r="AI54" i="20"/>
  <c r="AI55" i="20"/>
  <c r="AI56" i="20"/>
  <c r="AI57" i="20"/>
  <c r="AI58" i="20"/>
  <c r="AI59" i="20"/>
  <c r="AI60" i="20"/>
  <c r="AI61" i="20"/>
  <c r="AI62" i="20"/>
  <c r="AI63" i="20"/>
  <c r="AI64" i="20"/>
  <c r="AI65" i="20"/>
  <c r="AI66" i="20"/>
  <c r="AI67" i="20"/>
  <c r="AI68" i="20"/>
  <c r="AI69" i="20"/>
  <c r="AI70" i="20"/>
  <c r="AI71" i="20"/>
  <c r="AI72" i="20"/>
  <c r="AI73" i="20"/>
  <c r="AI74" i="20"/>
  <c r="AI75" i="20"/>
  <c r="AI76" i="20"/>
  <c r="AI77" i="20"/>
  <c r="AI78" i="20"/>
  <c r="AI79" i="20"/>
  <c r="AI80" i="20"/>
  <c r="AI81" i="20"/>
  <c r="AI82" i="20"/>
  <c r="AI83" i="20"/>
  <c r="AI84" i="20"/>
  <c r="AI85" i="20"/>
  <c r="AI86" i="20"/>
  <c r="AI87" i="20"/>
  <c r="AI88" i="20"/>
  <c r="AI89" i="20"/>
  <c r="AI90" i="20"/>
  <c r="AI91" i="20"/>
  <c r="AI92" i="20"/>
  <c r="AI93" i="20"/>
  <c r="AI94" i="20"/>
  <c r="AI95" i="20"/>
  <c r="AI96" i="20"/>
  <c r="AI97" i="20"/>
  <c r="AI98" i="20"/>
  <c r="AI99" i="20"/>
  <c r="AI100" i="20"/>
  <c r="AI101" i="20"/>
  <c r="AI102" i="20"/>
  <c r="AI103" i="20"/>
  <c r="AI104" i="20"/>
  <c r="AI105" i="20"/>
  <c r="AI106" i="20"/>
  <c r="AI107" i="20"/>
  <c r="AI108" i="20"/>
  <c r="AI109" i="20"/>
  <c r="AI110" i="20"/>
  <c r="AI111" i="20"/>
  <c r="AI112" i="20"/>
  <c r="AI113" i="20"/>
  <c r="AI114" i="20"/>
  <c r="AI115" i="20"/>
  <c r="AI116" i="20"/>
  <c r="AI117" i="20"/>
  <c r="AI118" i="20"/>
  <c r="AI119" i="20"/>
  <c r="AI120" i="20"/>
  <c r="AI121" i="20"/>
  <c r="AI122" i="20"/>
  <c r="AI123" i="20"/>
  <c r="AI124" i="20"/>
  <c r="AI125" i="20"/>
  <c r="AI126" i="20"/>
  <c r="AI127" i="20"/>
  <c r="AI128" i="20"/>
  <c r="AI129" i="20"/>
  <c r="AI130" i="20"/>
  <c r="AI131" i="20"/>
  <c r="AI132" i="20"/>
  <c r="AI133" i="20"/>
  <c r="AI134" i="20"/>
  <c r="AI135" i="20"/>
  <c r="AI136" i="20"/>
  <c r="AI137" i="20"/>
  <c r="AI138" i="20"/>
  <c r="AI139" i="20"/>
  <c r="AI140" i="20"/>
  <c r="AI141" i="20"/>
  <c r="AI142" i="20"/>
  <c r="AI143" i="20"/>
  <c r="AI144" i="20"/>
  <c r="AI145" i="20"/>
  <c r="AI146" i="20"/>
  <c r="AI147" i="20"/>
  <c r="AI148" i="20"/>
  <c r="AI149" i="20"/>
  <c r="AI150" i="20"/>
  <c r="AI151" i="20"/>
  <c r="AI152" i="20"/>
  <c r="AI153" i="20"/>
  <c r="AI154" i="20"/>
  <c r="AI155" i="20"/>
  <c r="AI156" i="20"/>
  <c r="AI157" i="20"/>
  <c r="AI158" i="20"/>
  <c r="AI159" i="20"/>
  <c r="AI160" i="20"/>
  <c r="AI161" i="20"/>
  <c r="AI162" i="20"/>
  <c r="AI163" i="20"/>
  <c r="AI164" i="20"/>
  <c r="AI165" i="20"/>
  <c r="AI166" i="20"/>
  <c r="AI167" i="20"/>
  <c r="AI168" i="20"/>
  <c r="AI169" i="20"/>
  <c r="AI170" i="20"/>
  <c r="AI171" i="20"/>
  <c r="AI172" i="20"/>
  <c r="AI173" i="20"/>
  <c r="AI174" i="20"/>
  <c r="AI175" i="20"/>
  <c r="AI176" i="20"/>
  <c r="AI177" i="20"/>
  <c r="AI178" i="20"/>
  <c r="AI179" i="20"/>
  <c r="AI180" i="20"/>
  <c r="AI181" i="20"/>
  <c r="AI182" i="20"/>
  <c r="AI183" i="20"/>
  <c r="AI184" i="20"/>
  <c r="AI185" i="20"/>
  <c r="AI186" i="20"/>
  <c r="AI187" i="20"/>
  <c r="AI188" i="20"/>
  <c r="AI189" i="20"/>
  <c r="AI190" i="20"/>
  <c r="AI191" i="20"/>
  <c r="AI192" i="20"/>
  <c r="AI193" i="20"/>
  <c r="AI194" i="20"/>
  <c r="AI195" i="20"/>
  <c r="AI196" i="20"/>
  <c r="AI197" i="20"/>
  <c r="AI198" i="20"/>
  <c r="AI199" i="20"/>
  <c r="AI200" i="20"/>
  <c r="AI201" i="20"/>
  <c r="AI202" i="20"/>
  <c r="AI203" i="20"/>
  <c r="AI204" i="20"/>
  <c r="AI205" i="20"/>
  <c r="AI206" i="20"/>
  <c r="AI207" i="20"/>
  <c r="AI208" i="20"/>
  <c r="AI209" i="20"/>
  <c r="AI210" i="20"/>
  <c r="AI211" i="20"/>
  <c r="AI212" i="20"/>
  <c r="AI213" i="20"/>
  <c r="AI214" i="20"/>
  <c r="AI215" i="20"/>
  <c r="AI216" i="20"/>
  <c r="AI217" i="20"/>
  <c r="AI218" i="20"/>
  <c r="AI219" i="20"/>
  <c r="AI220" i="20"/>
  <c r="AI221" i="20"/>
  <c r="AI222" i="20"/>
  <c r="AI223" i="20"/>
  <c r="AI224" i="20"/>
  <c r="AI225" i="20"/>
  <c r="AI226" i="20"/>
  <c r="AI227" i="20"/>
  <c r="AI228" i="20"/>
  <c r="AI229" i="20"/>
  <c r="AI230" i="20"/>
  <c r="AI231" i="20"/>
  <c r="AI232" i="20"/>
  <c r="AI233" i="20"/>
  <c r="AI234" i="20"/>
  <c r="AI235" i="20"/>
  <c r="AI236" i="20"/>
  <c r="AI237" i="20"/>
  <c r="AI238" i="20"/>
  <c r="AI239" i="20"/>
  <c r="AI240" i="20"/>
  <c r="AI241" i="20"/>
  <c r="AI242" i="20"/>
  <c r="AI243" i="20"/>
  <c r="AI244" i="20"/>
  <c r="AI245" i="20"/>
  <c r="AI246" i="20"/>
  <c r="AI247" i="20"/>
  <c r="AI248" i="20"/>
  <c r="AI249" i="20"/>
  <c r="AI250" i="20"/>
  <c r="AI251" i="20"/>
  <c r="AI252" i="20"/>
  <c r="AI253" i="20"/>
  <c r="AI254" i="20"/>
  <c r="AI255" i="20"/>
  <c r="AI256" i="20"/>
  <c r="AI257" i="20"/>
  <c r="AI258" i="20"/>
  <c r="AI259" i="20"/>
  <c r="AI260" i="20"/>
  <c r="AI261" i="20"/>
  <c r="AI262" i="20"/>
  <c r="AI263" i="20"/>
  <c r="AI264" i="20"/>
  <c r="AI265" i="20"/>
  <c r="AI266" i="20"/>
  <c r="AI267" i="20"/>
  <c r="AI268" i="20"/>
  <c r="AI269" i="20"/>
  <c r="AI270" i="20"/>
  <c r="AI271" i="20"/>
  <c r="AI272" i="20"/>
  <c r="AI273" i="20"/>
  <c r="AI274" i="20"/>
  <c r="AI275" i="20"/>
  <c r="AI276" i="20"/>
  <c r="AI277" i="20"/>
  <c r="AI278" i="20"/>
  <c r="AI279" i="20"/>
  <c r="AI280" i="20"/>
  <c r="AI281" i="20"/>
  <c r="AI282" i="20"/>
  <c r="AI283" i="20"/>
  <c r="AI284" i="20"/>
  <c r="AI285" i="20"/>
  <c r="AI286" i="20"/>
  <c r="AI287" i="20"/>
  <c r="AI288" i="20"/>
  <c r="AI289" i="20"/>
  <c r="AI290" i="20"/>
  <c r="AI291" i="20"/>
  <c r="AI292" i="20"/>
  <c r="AI293" i="20"/>
  <c r="AI294" i="20"/>
  <c r="AI295" i="20"/>
  <c r="AI296" i="20"/>
  <c r="AI297" i="20"/>
  <c r="AI298" i="20"/>
  <c r="AI299" i="20"/>
  <c r="AI300" i="20"/>
  <c r="AI301" i="20"/>
  <c r="AI302" i="20"/>
  <c r="AI303" i="20"/>
  <c r="AI304" i="20"/>
  <c r="AI305" i="20"/>
  <c r="AI306" i="20"/>
  <c r="AI307" i="20"/>
  <c r="AI308" i="20"/>
  <c r="AI309" i="20"/>
  <c r="AI310" i="20"/>
  <c r="AI311" i="20"/>
  <c r="AI312" i="20"/>
  <c r="AI313" i="20"/>
  <c r="AI314" i="20"/>
  <c r="AI315" i="20"/>
  <c r="AI316" i="20"/>
  <c r="AI317" i="20"/>
  <c r="AI318" i="20"/>
  <c r="AI319" i="20"/>
  <c r="AI320" i="20"/>
  <c r="AI321" i="20"/>
  <c r="AI322" i="20"/>
  <c r="AI323" i="20"/>
  <c r="AI324" i="20"/>
  <c r="AI325" i="20"/>
  <c r="AI326" i="20"/>
  <c r="AI327" i="20"/>
  <c r="AI328" i="20"/>
  <c r="AI329" i="20"/>
  <c r="AI330" i="20"/>
  <c r="AI331" i="20"/>
  <c r="AI332" i="20"/>
  <c r="AI333" i="20"/>
  <c r="AI334" i="20"/>
  <c r="AI335" i="20"/>
  <c r="AI336" i="20"/>
  <c r="AI337" i="20"/>
  <c r="AI338" i="20"/>
  <c r="AI339" i="20"/>
  <c r="AI340" i="20"/>
  <c r="AI341" i="20"/>
  <c r="AI342" i="20"/>
  <c r="AI343" i="20"/>
  <c r="AI344" i="20"/>
  <c r="AI345" i="20"/>
  <c r="AI346" i="20"/>
  <c r="AI347" i="20"/>
  <c r="AI348" i="20"/>
  <c r="AI349" i="20"/>
  <c r="AI350" i="20"/>
  <c r="AI351" i="20"/>
  <c r="AI352" i="20"/>
  <c r="AI353" i="20"/>
  <c r="AI354" i="20"/>
  <c r="AI355" i="20"/>
  <c r="AI356" i="20"/>
  <c r="AI357" i="20"/>
  <c r="AI358" i="20"/>
  <c r="AI359" i="20"/>
  <c r="AI360" i="20"/>
  <c r="AI361" i="20"/>
  <c r="AI362" i="20"/>
  <c r="AI363" i="20"/>
  <c r="AI364" i="20"/>
  <c r="AI365" i="20"/>
  <c r="AI366" i="20"/>
  <c r="AI367" i="20"/>
  <c r="AI368" i="20"/>
  <c r="AI369" i="20"/>
  <c r="AI370" i="20"/>
  <c r="AI371" i="20"/>
  <c r="AI372" i="20"/>
  <c r="AI373" i="20"/>
  <c r="AI374" i="20"/>
  <c r="AI375" i="20"/>
  <c r="AI376" i="20"/>
  <c r="AI377" i="20"/>
  <c r="AI378" i="20"/>
  <c r="AI379" i="20"/>
  <c r="AI380" i="20"/>
  <c r="AI381" i="20"/>
  <c r="AI382" i="20"/>
  <c r="AI383" i="20"/>
  <c r="AI384" i="20"/>
  <c r="AI385" i="20"/>
  <c r="AI386" i="20"/>
  <c r="AI387" i="20"/>
  <c r="AI388" i="20"/>
  <c r="AI389" i="20"/>
  <c r="AI390" i="20"/>
  <c r="AI391" i="20"/>
  <c r="AI392" i="20"/>
  <c r="AI393" i="20"/>
  <c r="AI394" i="20"/>
  <c r="AI395" i="20"/>
  <c r="AI396" i="20"/>
  <c r="AI397" i="20"/>
  <c r="AI398" i="20"/>
  <c r="AI399" i="20"/>
  <c r="AI400" i="20"/>
  <c r="AI401" i="20"/>
  <c r="AI402" i="20"/>
  <c r="AI403" i="20"/>
  <c r="AI404" i="20"/>
  <c r="AI405" i="20"/>
  <c r="AI406" i="20"/>
  <c r="AI407" i="20"/>
  <c r="AI408" i="20"/>
  <c r="AI409" i="20"/>
  <c r="AI410" i="20"/>
  <c r="AI411" i="20"/>
  <c r="AI412" i="20"/>
  <c r="AI413" i="20"/>
  <c r="AI414" i="20"/>
  <c r="AI415" i="20"/>
  <c r="AI416" i="20"/>
  <c r="AI417" i="20"/>
  <c r="AI418" i="20"/>
  <c r="AI419" i="20"/>
  <c r="AI420" i="20"/>
  <c r="AI421" i="20"/>
  <c r="AI422" i="20"/>
  <c r="AI423" i="20"/>
  <c r="AI424" i="20"/>
  <c r="AI425" i="20"/>
  <c r="AI426" i="20"/>
  <c r="AI427" i="20"/>
  <c r="AI428" i="20"/>
  <c r="AI429" i="20"/>
  <c r="AI430" i="20"/>
  <c r="AI431" i="20"/>
  <c r="AI432" i="20"/>
  <c r="AI433" i="20"/>
  <c r="AI434" i="20"/>
  <c r="AI435" i="20"/>
  <c r="AI436" i="20"/>
  <c r="AI437" i="20"/>
  <c r="AI438" i="20"/>
  <c r="AI439" i="20"/>
  <c r="AI440" i="20"/>
  <c r="AI441" i="20"/>
  <c r="AI442" i="20"/>
  <c r="AI443" i="20"/>
  <c r="AI444" i="20"/>
  <c r="AI445" i="20"/>
  <c r="AI446" i="20"/>
  <c r="AI447" i="20"/>
  <c r="AI448" i="20"/>
  <c r="AI449" i="20"/>
  <c r="AI450" i="20"/>
  <c r="AI451" i="20"/>
  <c r="AI452" i="20"/>
  <c r="AI453" i="20"/>
  <c r="AI454" i="20"/>
  <c r="AI455" i="20"/>
  <c r="AI456" i="20"/>
  <c r="AI457" i="20"/>
  <c r="AI458" i="20"/>
  <c r="AI459" i="20"/>
  <c r="AI460" i="20"/>
  <c r="AI461" i="20"/>
  <c r="AI462" i="20"/>
  <c r="AI463" i="20"/>
  <c r="AI464" i="20"/>
  <c r="AI465" i="20"/>
  <c r="AI466" i="20"/>
  <c r="AI467" i="20"/>
  <c r="AI468" i="20"/>
  <c r="AI469" i="20"/>
  <c r="AI470" i="20"/>
  <c r="AI471" i="20"/>
  <c r="AI472" i="20"/>
  <c r="AI473" i="20"/>
  <c r="AI474" i="20"/>
  <c r="AI475" i="20"/>
  <c r="AI476" i="20"/>
  <c r="AI477" i="20"/>
  <c r="AI478" i="20"/>
  <c r="AI479" i="20"/>
  <c r="AI480" i="20"/>
  <c r="AI481" i="20"/>
  <c r="AI482" i="20"/>
  <c r="AI483" i="20"/>
  <c r="AI484" i="20"/>
  <c r="AI485" i="20"/>
  <c r="AI486" i="20"/>
  <c r="AI487" i="20"/>
  <c r="AI488" i="20"/>
  <c r="AI489" i="20"/>
  <c r="AI490" i="20"/>
  <c r="AI491" i="20"/>
  <c r="AI492" i="20"/>
  <c r="AI493" i="20"/>
  <c r="AI494" i="20"/>
  <c r="AI495" i="20"/>
  <c r="AI496" i="20"/>
  <c r="AI497" i="20"/>
  <c r="AI498" i="20"/>
  <c r="AI499" i="20"/>
  <c r="AI500" i="20"/>
  <c r="AI501" i="20"/>
  <c r="AI502" i="20"/>
  <c r="AI503" i="20"/>
  <c r="AI504" i="20"/>
  <c r="AI505" i="20"/>
  <c r="AI506" i="20"/>
  <c r="AI507" i="20"/>
  <c r="AI508" i="20"/>
  <c r="AI509" i="20"/>
  <c r="AI510" i="20"/>
  <c r="AI511" i="20"/>
  <c r="AI512" i="20"/>
  <c r="AI513" i="20"/>
  <c r="AI514" i="20"/>
  <c r="AI515" i="20"/>
  <c r="AI516" i="20"/>
  <c r="AI517" i="20"/>
  <c r="AI518" i="20"/>
  <c r="AI519" i="20"/>
  <c r="AI520" i="20"/>
  <c r="AI521" i="20"/>
  <c r="AI522" i="20"/>
  <c r="AI523" i="20"/>
  <c r="AI524" i="20"/>
  <c r="AI525" i="20"/>
  <c r="AI526" i="20"/>
  <c r="AI527" i="20"/>
  <c r="AI528" i="20"/>
  <c r="AI529" i="20"/>
  <c r="AI530" i="20"/>
  <c r="AI531" i="20"/>
  <c r="AI532" i="20"/>
  <c r="AI533" i="20"/>
  <c r="AI534" i="20"/>
  <c r="AI535" i="20"/>
  <c r="AI536" i="20"/>
  <c r="AI537" i="20"/>
  <c r="AI538" i="20"/>
  <c r="AI539" i="20"/>
  <c r="AI540" i="20"/>
  <c r="AI541" i="20"/>
  <c r="AI542" i="20"/>
  <c r="AI543" i="20"/>
  <c r="AI544" i="20"/>
  <c r="AI545" i="20"/>
  <c r="AI546" i="20"/>
  <c r="AI547" i="20"/>
  <c r="AI548" i="20"/>
  <c r="AI549" i="20"/>
  <c r="AI550" i="20"/>
  <c r="AI551" i="20"/>
  <c r="AI552" i="20"/>
  <c r="AI553" i="20"/>
  <c r="AI554" i="20"/>
  <c r="AI555" i="20"/>
  <c r="AI556" i="20"/>
  <c r="AI557" i="20"/>
  <c r="AI558" i="20"/>
  <c r="AI559" i="20"/>
  <c r="AI560" i="20"/>
  <c r="AI561" i="20"/>
  <c r="AI562" i="20"/>
  <c r="AI563" i="20"/>
  <c r="AI564" i="20"/>
  <c r="AI565" i="20"/>
  <c r="AI566" i="20"/>
  <c r="AI567" i="20"/>
  <c r="AI568" i="20"/>
  <c r="AI569" i="20"/>
  <c r="AI570" i="20"/>
  <c r="AI571" i="20"/>
  <c r="AI572" i="20"/>
  <c r="AI573" i="20"/>
  <c r="AI574" i="20"/>
  <c r="AI575" i="20"/>
  <c r="AI576" i="20"/>
  <c r="AI577" i="20"/>
  <c r="AI578" i="20"/>
  <c r="AI579" i="20"/>
  <c r="AI580" i="20"/>
  <c r="AI581" i="20"/>
  <c r="AI582" i="20"/>
  <c r="AI583" i="20"/>
  <c r="AI584" i="20"/>
  <c r="AI585" i="20"/>
  <c r="AI586" i="20"/>
  <c r="AI587" i="20"/>
  <c r="AI588" i="20"/>
  <c r="AI589" i="20"/>
  <c r="AI590" i="20"/>
  <c r="AI591" i="20"/>
  <c r="AI592" i="20"/>
  <c r="AI593" i="20"/>
  <c r="AI594" i="20"/>
  <c r="AI595" i="20"/>
  <c r="AI596" i="20"/>
  <c r="AI597" i="20"/>
  <c r="AI598" i="20"/>
  <c r="AI599" i="20"/>
  <c r="AI600" i="20"/>
  <c r="AI601" i="20"/>
  <c r="AI602" i="20"/>
  <c r="AI603" i="20"/>
  <c r="AI604" i="20"/>
  <c r="AI605" i="20"/>
  <c r="AI606" i="20"/>
  <c r="AI607" i="20"/>
  <c r="AI608" i="20"/>
  <c r="AI609" i="20"/>
  <c r="AI610" i="20"/>
  <c r="AI611" i="20"/>
  <c r="AI612" i="20"/>
  <c r="AI613" i="20"/>
  <c r="AI614" i="20"/>
  <c r="AI615" i="20"/>
  <c r="AI616" i="20"/>
  <c r="AI617" i="20"/>
  <c r="AI618" i="20"/>
  <c r="AI619" i="20"/>
  <c r="AI620" i="20"/>
  <c r="AI621" i="20"/>
  <c r="AI622" i="20"/>
  <c r="AI623" i="20"/>
  <c r="AI624" i="20"/>
  <c r="AI625" i="20"/>
  <c r="AI626" i="20"/>
  <c r="AI627" i="20"/>
  <c r="AI628" i="20"/>
  <c r="AI629" i="20"/>
  <c r="AI630" i="20"/>
  <c r="AI631" i="20"/>
  <c r="AI632" i="20"/>
  <c r="AI633" i="20"/>
  <c r="AI634" i="20"/>
  <c r="AI635" i="20"/>
  <c r="AI636" i="20"/>
  <c r="AI637" i="20"/>
  <c r="AI638" i="20"/>
  <c r="AI639" i="20"/>
  <c r="AI640" i="20"/>
  <c r="AI641" i="20"/>
  <c r="AI642" i="20"/>
  <c r="AI643" i="20"/>
  <c r="AI644" i="20"/>
  <c r="AI645" i="20"/>
  <c r="AI646" i="20"/>
  <c r="AI647" i="20"/>
  <c r="AI648" i="20"/>
  <c r="AI649" i="20"/>
  <c r="AI650" i="20"/>
  <c r="AI651" i="20"/>
  <c r="AI652" i="20"/>
  <c r="AI653" i="20"/>
  <c r="AI654" i="20"/>
  <c r="AI655" i="20"/>
  <c r="AI656" i="20"/>
  <c r="AI657" i="20"/>
  <c r="AI658" i="20"/>
  <c r="AI659" i="20"/>
  <c r="AI660" i="20"/>
  <c r="AI661" i="20"/>
  <c r="AI662" i="20"/>
  <c r="AI663" i="20"/>
  <c r="AI664" i="20"/>
  <c r="AI665" i="20"/>
  <c r="AI666" i="20"/>
  <c r="AI667" i="20"/>
  <c r="AI668" i="20"/>
  <c r="AI669" i="20"/>
  <c r="AI670" i="20"/>
  <c r="AI671" i="20"/>
  <c r="AI672" i="20"/>
  <c r="AI673" i="20"/>
  <c r="AI674" i="20"/>
  <c r="AI675" i="20"/>
  <c r="AI676" i="20"/>
  <c r="AI677" i="20"/>
  <c r="AI678" i="20"/>
  <c r="AI679" i="20"/>
  <c r="AI680" i="20"/>
  <c r="AI681" i="20"/>
  <c r="AI682" i="20"/>
  <c r="AI683" i="20"/>
  <c r="AI684" i="20"/>
  <c r="AI685" i="20"/>
  <c r="AI686" i="20"/>
  <c r="AI687" i="20"/>
  <c r="AI688" i="20"/>
  <c r="AI689" i="20"/>
  <c r="AI690" i="20"/>
  <c r="AI691" i="20"/>
  <c r="AI692" i="20"/>
  <c r="AI693" i="20"/>
  <c r="AI694" i="20"/>
  <c r="AI695" i="20"/>
  <c r="AI696" i="20"/>
  <c r="AI697" i="20"/>
  <c r="AI698" i="20"/>
  <c r="AI699" i="20"/>
  <c r="AI700" i="20"/>
  <c r="AI701" i="20"/>
  <c r="AI702" i="20"/>
  <c r="AI703" i="20"/>
  <c r="AI704" i="20"/>
  <c r="AI705" i="20"/>
  <c r="AI706" i="20"/>
  <c r="AI707" i="20"/>
  <c r="AI708" i="20"/>
  <c r="AI709" i="20"/>
  <c r="AI710" i="20"/>
  <c r="AI711" i="20"/>
  <c r="AI712" i="20"/>
  <c r="AI713" i="20"/>
  <c r="AI714" i="20"/>
  <c r="AI715" i="20"/>
  <c r="AI716" i="20"/>
  <c r="AI717" i="20"/>
  <c r="AI718" i="20"/>
  <c r="AI719" i="20"/>
  <c r="AI720" i="20"/>
  <c r="AI721" i="20"/>
  <c r="AI722" i="20"/>
  <c r="AI723" i="20"/>
  <c r="AI724" i="20"/>
  <c r="AI725" i="20"/>
  <c r="AI726" i="20"/>
  <c r="AI727" i="20"/>
  <c r="AI728" i="20"/>
  <c r="AI729" i="20"/>
  <c r="AI730" i="20"/>
  <c r="AI731" i="20"/>
  <c r="AI732" i="20"/>
  <c r="AI733" i="20"/>
  <c r="AI734" i="20"/>
  <c r="AI735" i="20"/>
  <c r="AI736" i="20"/>
  <c r="AI737" i="20"/>
  <c r="AI738" i="20"/>
  <c r="AI739" i="20"/>
  <c r="AI740" i="20"/>
  <c r="AI741" i="20"/>
  <c r="AI742" i="20"/>
  <c r="AI743" i="20"/>
  <c r="AI744" i="20"/>
  <c r="AI745" i="20"/>
  <c r="AI746" i="20"/>
  <c r="AI747" i="20"/>
  <c r="AI748" i="20"/>
  <c r="AI749" i="20"/>
  <c r="AI750" i="20"/>
  <c r="AI751" i="20"/>
  <c r="AI752" i="20"/>
  <c r="AI753" i="20"/>
  <c r="AI754" i="20"/>
  <c r="AI755" i="20"/>
  <c r="AI756" i="20"/>
  <c r="AI757" i="20"/>
  <c r="AI758" i="20"/>
  <c r="AI759" i="20"/>
  <c r="AI760" i="20"/>
  <c r="AI761" i="20"/>
  <c r="AI762" i="20"/>
  <c r="AI763" i="20"/>
  <c r="AI764" i="20"/>
  <c r="AI765" i="20"/>
  <c r="AI766" i="20"/>
  <c r="AI767" i="20"/>
  <c r="AI768" i="20"/>
  <c r="AI769" i="20"/>
  <c r="AI770" i="20"/>
  <c r="AI771" i="20"/>
  <c r="AI772" i="20"/>
  <c r="AI773" i="20"/>
  <c r="AI774" i="20"/>
  <c r="AI775" i="20"/>
  <c r="AI776" i="20"/>
  <c r="AI777" i="20"/>
  <c r="AI778" i="20"/>
  <c r="AI779" i="20"/>
  <c r="AI780" i="20"/>
  <c r="AI781" i="20"/>
  <c r="AI782" i="20"/>
  <c r="AI783" i="20"/>
  <c r="AI784" i="20"/>
  <c r="AI785" i="20"/>
  <c r="AI786" i="20"/>
  <c r="AI787" i="20"/>
  <c r="AI788" i="20"/>
  <c r="AI789" i="20"/>
  <c r="AI790" i="20"/>
  <c r="AI791" i="20"/>
  <c r="AI792" i="20"/>
  <c r="AI793" i="20"/>
  <c r="AI794" i="20"/>
  <c r="AI795" i="20"/>
  <c r="AI796" i="20"/>
  <c r="AI797" i="20"/>
  <c r="AI798" i="20"/>
  <c r="AI799" i="20"/>
  <c r="AI800" i="20"/>
  <c r="AI801" i="20"/>
  <c r="AI802" i="20"/>
  <c r="AI803" i="20"/>
  <c r="AI804" i="20"/>
  <c r="AI805" i="20"/>
  <c r="AI806" i="20"/>
  <c r="AI807" i="20"/>
  <c r="AI808" i="20"/>
  <c r="AI809" i="20"/>
  <c r="AI810" i="20"/>
  <c r="AI811" i="20"/>
  <c r="AI812" i="20"/>
  <c r="AI813" i="20"/>
  <c r="AI814" i="20"/>
  <c r="AI815" i="20"/>
  <c r="AI816" i="20"/>
  <c r="AI817" i="20"/>
  <c r="AI818" i="20"/>
  <c r="AI819" i="20"/>
  <c r="AI820" i="20"/>
  <c r="AI821" i="20"/>
  <c r="AI822" i="20"/>
  <c r="AI823" i="20"/>
  <c r="AI824" i="20"/>
  <c r="AI825" i="20"/>
  <c r="AI826" i="20"/>
  <c r="AI827" i="20"/>
  <c r="AI828" i="20"/>
  <c r="AI829" i="20"/>
  <c r="AI830" i="20"/>
  <c r="AI831" i="20"/>
  <c r="AI832" i="20"/>
  <c r="AI833" i="20"/>
  <c r="AI834" i="20"/>
  <c r="AI835" i="20"/>
  <c r="AI836" i="20"/>
  <c r="AI837" i="20"/>
  <c r="AI838" i="20"/>
  <c r="AI839" i="20"/>
  <c r="AI840" i="20"/>
  <c r="AI841" i="20"/>
  <c r="AI842" i="20"/>
  <c r="AI843" i="20"/>
  <c r="AI844" i="20"/>
  <c r="AI845" i="20"/>
  <c r="AI846" i="20"/>
  <c r="AI847" i="20"/>
  <c r="AI848" i="20"/>
  <c r="AI849" i="20"/>
  <c r="AI850" i="20"/>
  <c r="AI851" i="20"/>
  <c r="AI852" i="20"/>
  <c r="AI853" i="20"/>
  <c r="AI854" i="20"/>
  <c r="AI855" i="20"/>
  <c r="AI856" i="20"/>
  <c r="AI857" i="20"/>
  <c r="AI858" i="20"/>
  <c r="AI859" i="20"/>
  <c r="AI860" i="20"/>
  <c r="AI861" i="20"/>
  <c r="AI862" i="20"/>
  <c r="AI863" i="20"/>
  <c r="AI864" i="20"/>
  <c r="AI865" i="20"/>
  <c r="AI866" i="20"/>
  <c r="AI867" i="20"/>
  <c r="AI868" i="20"/>
  <c r="AI869" i="20"/>
  <c r="AI870" i="20"/>
  <c r="AI871" i="20"/>
  <c r="AI872" i="20"/>
  <c r="AI873" i="20"/>
  <c r="AI874" i="20"/>
  <c r="AI875" i="20"/>
  <c r="AI876" i="20"/>
  <c r="AI877" i="20"/>
  <c r="AI878" i="20"/>
  <c r="AI879" i="20"/>
  <c r="AI880" i="20"/>
  <c r="AI881" i="20"/>
  <c r="AI882" i="20"/>
  <c r="AI883" i="20"/>
  <c r="AI884" i="20"/>
  <c r="AI885" i="20"/>
  <c r="AI886" i="20"/>
  <c r="AI887" i="20"/>
  <c r="AI888" i="20"/>
  <c r="AI889" i="20"/>
  <c r="AI890" i="20"/>
  <c r="AI891" i="20"/>
  <c r="AI892" i="20"/>
  <c r="AI893" i="20"/>
  <c r="AI894" i="20"/>
  <c r="AI895" i="20"/>
  <c r="AI896" i="20"/>
  <c r="AI897" i="20"/>
  <c r="AI898" i="20"/>
  <c r="AI899" i="20"/>
  <c r="AI900" i="20"/>
  <c r="AI901" i="20"/>
  <c r="AI902" i="20"/>
  <c r="AI903" i="20"/>
  <c r="AI904" i="20"/>
  <c r="AI905" i="20"/>
  <c r="AI906" i="20"/>
  <c r="AI907" i="20"/>
  <c r="AI908" i="20"/>
  <c r="AI909" i="20"/>
  <c r="AI910" i="20"/>
  <c r="AI911" i="20"/>
  <c r="AI912" i="20"/>
  <c r="AI913" i="20"/>
  <c r="AI914" i="20"/>
  <c r="AI915" i="20"/>
  <c r="AI916" i="20"/>
  <c r="AI917" i="20"/>
  <c r="AI918" i="20"/>
  <c r="AI919" i="20"/>
  <c r="AI920" i="20"/>
  <c r="AI921" i="20"/>
  <c r="AI922" i="20"/>
  <c r="AI923" i="20"/>
  <c r="AI924" i="20"/>
  <c r="AI925" i="20"/>
  <c r="AI926" i="20"/>
  <c r="AI927" i="20"/>
  <c r="AI928" i="20"/>
  <c r="AI929" i="20"/>
  <c r="AI930" i="20"/>
  <c r="AI931" i="20"/>
  <c r="AI932" i="20"/>
  <c r="AI933" i="20"/>
  <c r="AI934" i="20"/>
  <c r="AI935" i="20"/>
  <c r="AI936" i="20"/>
  <c r="AI937" i="20"/>
  <c r="AI938" i="20"/>
  <c r="AI939" i="20"/>
  <c r="AI940" i="20"/>
  <c r="AI941" i="20"/>
  <c r="AI942" i="20"/>
  <c r="AI943" i="20"/>
  <c r="AI944" i="20"/>
  <c r="AI945" i="20"/>
  <c r="AI946" i="20"/>
  <c r="AI947" i="20"/>
  <c r="AI948" i="20"/>
  <c r="AI949" i="20"/>
  <c r="AI950" i="20"/>
  <c r="AI951" i="20"/>
  <c r="AI952" i="20"/>
  <c r="AI953" i="20"/>
  <c r="AI954" i="20"/>
  <c r="AI955" i="20"/>
  <c r="AI956" i="20"/>
  <c r="AI957" i="20"/>
  <c r="AI958" i="20"/>
  <c r="AI959" i="20"/>
  <c r="AI960" i="20"/>
  <c r="AI961" i="20"/>
  <c r="AI962" i="20"/>
  <c r="AI963" i="20"/>
  <c r="AI964" i="20"/>
  <c r="AI965" i="20"/>
  <c r="AI966" i="20"/>
  <c r="AI967" i="20"/>
  <c r="AI968" i="20"/>
  <c r="AI969" i="20"/>
  <c r="AI970" i="20"/>
  <c r="AI971" i="20"/>
  <c r="AI972" i="20"/>
  <c r="AI973" i="20"/>
  <c r="AI974" i="20"/>
  <c r="AI975" i="20"/>
  <c r="AI976" i="20"/>
  <c r="AI977" i="20"/>
  <c r="AI978" i="20"/>
  <c r="AI979" i="20"/>
  <c r="AI980" i="20"/>
  <c r="AI981" i="20"/>
  <c r="AI982" i="20"/>
  <c r="AI983" i="20"/>
  <c r="AI984" i="20"/>
  <c r="AI985" i="20"/>
  <c r="AI986" i="20"/>
  <c r="AI987" i="20"/>
  <c r="AI988" i="20"/>
  <c r="AI989" i="20"/>
  <c r="AI990" i="20"/>
  <c r="AI991" i="20"/>
  <c r="AI992" i="20"/>
  <c r="AI993" i="20"/>
  <c r="AI994" i="20"/>
  <c r="AI995" i="20"/>
  <c r="AI996" i="20"/>
  <c r="AI997" i="20"/>
  <c r="AI998" i="20"/>
  <c r="AI999" i="20"/>
  <c r="AI1000" i="20"/>
  <c r="AI1001" i="20"/>
  <c r="AI1002" i="20"/>
  <c r="AI1003" i="20"/>
  <c r="AI1004" i="20"/>
  <c r="AI1005" i="20"/>
  <c r="AI1006" i="20"/>
  <c r="AI1007" i="20"/>
  <c r="AI1008" i="20"/>
  <c r="AI1009" i="20"/>
  <c r="AI1010" i="20"/>
  <c r="AI1011" i="20"/>
  <c r="AI1012" i="20"/>
  <c r="AI1013" i="20"/>
  <c r="AI1014" i="20"/>
  <c r="AI1015" i="20"/>
  <c r="AI1016" i="20"/>
  <c r="AI1017" i="20"/>
  <c r="AI1018" i="20"/>
  <c r="AI1019" i="20"/>
  <c r="AI1020" i="20"/>
  <c r="AI1021" i="20"/>
  <c r="AI1022" i="20"/>
  <c r="AI1023" i="20"/>
  <c r="AI1024" i="20"/>
  <c r="AI1025" i="20"/>
  <c r="AI1026" i="20"/>
  <c r="AI1027" i="20"/>
  <c r="AI1028" i="20"/>
  <c r="AI1029" i="20"/>
  <c r="AI1030" i="20"/>
  <c r="AI1031" i="20"/>
  <c r="AI1032" i="20"/>
  <c r="AI1033" i="20"/>
  <c r="AI1034" i="20"/>
  <c r="AI1035" i="20"/>
  <c r="AI1036" i="20"/>
  <c r="AI1037" i="20"/>
  <c r="AI1038" i="20"/>
  <c r="AI1039" i="20"/>
  <c r="AI1040" i="20"/>
  <c r="AI1041" i="20"/>
  <c r="AI1042" i="20"/>
  <c r="AI1043" i="20"/>
  <c r="AI1044" i="20"/>
  <c r="AI1045" i="20"/>
  <c r="AI1046" i="20"/>
  <c r="AI1047" i="20"/>
  <c r="AI1048" i="20"/>
  <c r="AI1049" i="20"/>
  <c r="AI1050" i="20"/>
  <c r="AI1051" i="20"/>
  <c r="AI1052" i="20"/>
  <c r="AI1053" i="20"/>
  <c r="AI1054" i="20"/>
  <c r="AI1055" i="20"/>
  <c r="AI1056" i="20"/>
  <c r="AI1057" i="20"/>
  <c r="AI1058" i="20"/>
  <c r="AI1059" i="20"/>
  <c r="AI1060" i="20"/>
  <c r="AI1061" i="20"/>
  <c r="AI1062" i="20"/>
  <c r="AI1063" i="20"/>
  <c r="AI1064" i="20"/>
  <c r="AI1065" i="20"/>
  <c r="AI1066" i="20"/>
  <c r="AI1067" i="20"/>
  <c r="AI1068" i="20"/>
  <c r="AI1069" i="20"/>
  <c r="AI1070" i="20"/>
  <c r="AI1071" i="20"/>
  <c r="AI1072" i="20"/>
  <c r="AI1073" i="20"/>
  <c r="AI1074" i="20"/>
  <c r="AI1075" i="20"/>
  <c r="AI1076" i="20"/>
  <c r="AI1077" i="20"/>
  <c r="AI1078" i="20"/>
  <c r="AI1079" i="20"/>
  <c r="AI1080" i="20"/>
  <c r="AI1081" i="20"/>
  <c r="AI1082" i="20"/>
  <c r="AI1083" i="20"/>
  <c r="AI1084" i="20"/>
  <c r="AI1085" i="20"/>
  <c r="AI1086" i="20"/>
  <c r="AI1087" i="20"/>
  <c r="AI1088" i="20"/>
  <c r="AI1089" i="20"/>
  <c r="AI1090" i="20"/>
  <c r="AI1091" i="20"/>
  <c r="AI1092" i="20"/>
  <c r="AI1093" i="20"/>
  <c r="AI1094" i="20"/>
  <c r="AI1095" i="20"/>
  <c r="AI1096" i="20"/>
  <c r="AI1097" i="20"/>
  <c r="AI1098" i="20"/>
  <c r="AI1099" i="20"/>
  <c r="AI1100" i="20"/>
  <c r="AI1101" i="20"/>
  <c r="AI1102" i="20"/>
  <c r="AI1103" i="20"/>
  <c r="AI1104" i="20"/>
  <c r="AI1105" i="20"/>
  <c r="AI1106" i="20"/>
  <c r="AI1107" i="20"/>
  <c r="AI1108" i="20"/>
  <c r="AI1109" i="20"/>
  <c r="AI1110" i="20"/>
  <c r="AI1111" i="20"/>
  <c r="AI1112" i="20"/>
  <c r="AI1113" i="20"/>
  <c r="AI1114" i="20"/>
  <c r="AI1115" i="20"/>
  <c r="AI1116" i="20"/>
  <c r="AI1117" i="20"/>
  <c r="AI1118" i="20"/>
  <c r="AI1119" i="20"/>
  <c r="AI1120" i="20"/>
  <c r="AI1121" i="20"/>
  <c r="AI1122" i="20"/>
  <c r="AI1123" i="20"/>
  <c r="AI1124" i="20"/>
  <c r="AI1125" i="20"/>
  <c r="AI1126" i="20"/>
  <c r="AI1127" i="20"/>
  <c r="AI1128" i="20"/>
  <c r="AI1129" i="20"/>
  <c r="AI1130" i="20"/>
  <c r="AI1131" i="20"/>
  <c r="AI1132" i="20"/>
  <c r="AI1133" i="20"/>
  <c r="AI1134" i="20"/>
  <c r="AI1135" i="20"/>
  <c r="AI1136" i="20"/>
  <c r="AI1137" i="20"/>
  <c r="AI1138" i="20"/>
  <c r="AI1139" i="20"/>
  <c r="AI1140" i="20"/>
  <c r="AI1141" i="20"/>
  <c r="AI1142" i="20"/>
  <c r="AI1143" i="20"/>
  <c r="AI1144" i="20"/>
  <c r="AI1145" i="20"/>
  <c r="AI1146" i="20"/>
  <c r="AI1147" i="20"/>
  <c r="AI1148" i="20"/>
  <c r="AI1149" i="20"/>
  <c r="AI1150" i="20"/>
  <c r="AI1151" i="20"/>
  <c r="AI1152" i="20"/>
  <c r="AI1153" i="20"/>
  <c r="AI1154" i="20"/>
  <c r="AI1155" i="20"/>
  <c r="AI1156" i="20"/>
  <c r="AI1157" i="20"/>
  <c r="AI1158" i="20"/>
  <c r="AI1159" i="20"/>
  <c r="AI1160" i="20"/>
  <c r="AI1161" i="20"/>
  <c r="AI1162" i="20"/>
  <c r="AI1163" i="20"/>
  <c r="AI1164" i="20"/>
  <c r="AI1165" i="20"/>
  <c r="AI1166" i="20"/>
  <c r="AI1167" i="20"/>
  <c r="AI1168" i="20"/>
  <c r="AI1169" i="20"/>
  <c r="AI1170" i="20"/>
  <c r="AI1171" i="20"/>
  <c r="AI1172" i="20"/>
  <c r="AI1173" i="20"/>
  <c r="AI1174" i="20"/>
  <c r="AI1175" i="20"/>
  <c r="AI1176" i="20"/>
  <c r="AI1177" i="20"/>
  <c r="AI1178" i="20"/>
  <c r="AI1179" i="20"/>
  <c r="AI1180" i="20"/>
  <c r="AI1181" i="20"/>
  <c r="AI1182" i="20"/>
  <c r="AI1183" i="20"/>
  <c r="AI1184" i="20"/>
  <c r="AI1185" i="20"/>
  <c r="AI1186" i="20"/>
  <c r="AI1187" i="20"/>
  <c r="AI1188" i="20"/>
  <c r="AI1189" i="20"/>
  <c r="AI1190" i="20"/>
  <c r="AI1191" i="20"/>
  <c r="AI1192" i="20"/>
  <c r="AI1193" i="20"/>
  <c r="AI1194" i="20"/>
  <c r="AI1195" i="20"/>
  <c r="AI1196" i="20"/>
  <c r="AI1197" i="20"/>
  <c r="AI1198" i="20"/>
  <c r="AI1199" i="20"/>
  <c r="AI1200" i="20"/>
  <c r="AI1201" i="20"/>
  <c r="AI1202" i="20"/>
  <c r="AI1203" i="20"/>
  <c r="AI1204" i="20"/>
  <c r="AI1205" i="20"/>
  <c r="AI1206" i="20"/>
  <c r="AI1207" i="20"/>
  <c r="AI1208" i="20"/>
  <c r="AI1209" i="20"/>
  <c r="AI1210" i="20"/>
  <c r="AI1211" i="20"/>
  <c r="AI1212" i="20"/>
  <c r="AI1213" i="20"/>
  <c r="AI1214" i="20"/>
  <c r="AI1215" i="20"/>
  <c r="AI1216" i="20"/>
  <c r="AI1217" i="20"/>
  <c r="AI1218" i="20"/>
  <c r="AI1219" i="20"/>
  <c r="AI1220" i="20"/>
  <c r="AI1221" i="20"/>
  <c r="AI1222" i="20"/>
  <c r="AI1223" i="20"/>
  <c r="AI1224" i="20"/>
  <c r="AI1225" i="20"/>
  <c r="AI1226" i="20"/>
  <c r="AI1227" i="20"/>
  <c r="AI1228" i="20"/>
  <c r="AI1229" i="20"/>
  <c r="AI1230" i="20"/>
  <c r="AI1231" i="20"/>
  <c r="AI1232" i="20"/>
  <c r="AI1233" i="20"/>
  <c r="AI1234" i="20"/>
  <c r="AI1235" i="20"/>
  <c r="AI1236" i="20"/>
  <c r="AI1237" i="20"/>
  <c r="AI1238" i="20"/>
  <c r="AI1239" i="20"/>
  <c r="AI1240" i="20"/>
  <c r="AI1241" i="20"/>
  <c r="AI1242" i="20"/>
  <c r="AI1243" i="20"/>
  <c r="AI1244" i="20"/>
  <c r="AI1245" i="20"/>
  <c r="AI1246" i="20"/>
  <c r="AI1247" i="20"/>
  <c r="AI1248" i="20"/>
  <c r="AI1249" i="20"/>
  <c r="AI1250" i="20"/>
  <c r="AI1251" i="20"/>
  <c r="AI1252" i="20"/>
  <c r="AI1253" i="20"/>
  <c r="AI1254" i="20"/>
  <c r="AI1255" i="20"/>
  <c r="AI1256" i="20"/>
  <c r="AI1257" i="20"/>
  <c r="AI1258" i="20"/>
  <c r="AI1259" i="20"/>
  <c r="AI1260" i="20"/>
  <c r="AI1261" i="20"/>
  <c r="AI1262" i="20"/>
  <c r="AI1263" i="20"/>
  <c r="AI1264" i="20"/>
  <c r="AI1265" i="20"/>
  <c r="AI1266" i="20"/>
  <c r="AI1267" i="20"/>
  <c r="AI1268" i="20"/>
  <c r="AI1269" i="20"/>
  <c r="AI1270" i="20"/>
  <c r="AI1271" i="20"/>
  <c r="AI1272" i="20"/>
  <c r="AI1273" i="20"/>
  <c r="AI1274" i="20"/>
  <c r="AI1275" i="20"/>
  <c r="AI1276" i="20"/>
  <c r="AI1277" i="20"/>
  <c r="AI1278" i="20"/>
  <c r="AI1279" i="20"/>
  <c r="AI1280" i="20"/>
  <c r="AI1281" i="20"/>
  <c r="AI1282" i="20"/>
  <c r="AI1283" i="20"/>
  <c r="AI1284" i="20"/>
  <c r="AI1285" i="20"/>
  <c r="AI1286" i="20"/>
  <c r="AI1287" i="20"/>
  <c r="AI1288" i="20"/>
  <c r="AI1289" i="20"/>
  <c r="AI1290" i="20"/>
  <c r="AI1291" i="20"/>
  <c r="AI1292" i="20"/>
  <c r="AI1293" i="20"/>
  <c r="AI1294" i="20"/>
  <c r="AI1295" i="20"/>
  <c r="AI1296" i="20"/>
  <c r="AI1297" i="20"/>
  <c r="AI1298" i="20"/>
  <c r="AI1299" i="20"/>
  <c r="AI1300" i="20"/>
  <c r="AI1301" i="20"/>
  <c r="AI1302" i="20"/>
  <c r="AI1303" i="20"/>
  <c r="AI1304" i="20"/>
  <c r="AI1305" i="20"/>
  <c r="AI1306" i="20"/>
  <c r="AI1307" i="20"/>
  <c r="AI1308" i="20"/>
  <c r="AI1309" i="20"/>
  <c r="AI1310" i="20"/>
  <c r="AI1311" i="20"/>
  <c r="AI1312" i="20"/>
  <c r="AI1313" i="20"/>
  <c r="AI1314" i="20"/>
  <c r="AI1315" i="20"/>
  <c r="AI1316" i="20"/>
  <c r="AI1317" i="20"/>
  <c r="AI1318" i="20"/>
  <c r="AI1319" i="20"/>
  <c r="AI1320" i="20"/>
  <c r="AI1321" i="20"/>
  <c r="AI1322" i="20"/>
  <c r="AI1323" i="20"/>
  <c r="AI1324" i="20"/>
  <c r="AI1325" i="20"/>
  <c r="AI1326" i="20"/>
  <c r="AI1327" i="20"/>
  <c r="AI1328" i="20"/>
  <c r="AI1329" i="20"/>
  <c r="AI1330" i="20"/>
  <c r="AI1331" i="20"/>
  <c r="AI1332" i="20"/>
  <c r="AI1333" i="20"/>
  <c r="AI1334" i="20"/>
  <c r="AI1335" i="20"/>
  <c r="AI1336" i="20"/>
  <c r="AI1337" i="20"/>
  <c r="AI1338" i="20"/>
  <c r="AI1339" i="20"/>
  <c r="AI1340" i="20"/>
  <c r="AI1341" i="20"/>
  <c r="AI1342" i="20"/>
  <c r="AI1343" i="20"/>
  <c r="AI1344" i="20"/>
  <c r="AI1345" i="20"/>
  <c r="AI1346" i="20"/>
  <c r="AI1347" i="20"/>
  <c r="AI1348" i="20"/>
  <c r="AI1349" i="20"/>
  <c r="AI1350" i="20"/>
  <c r="AI1351" i="20"/>
  <c r="AI1352" i="20"/>
  <c r="AI1353" i="20"/>
  <c r="AI1354" i="20"/>
  <c r="AI1355" i="20"/>
  <c r="AI1356" i="20"/>
  <c r="AI1357" i="20"/>
  <c r="AI1358" i="20"/>
  <c r="AI1359" i="20"/>
  <c r="AI1360" i="20"/>
  <c r="AI1361" i="20"/>
  <c r="AI1362" i="20"/>
  <c r="AI1363" i="20"/>
  <c r="AI1364" i="20"/>
  <c r="AI1365" i="20"/>
  <c r="AI1366" i="20"/>
  <c r="AI1367" i="20"/>
  <c r="AI1368" i="20"/>
  <c r="AI1369" i="20"/>
  <c r="AI1370" i="20"/>
  <c r="AI1371" i="20"/>
  <c r="AI1372" i="20"/>
  <c r="AI1373" i="20"/>
  <c r="AI1374" i="20"/>
  <c r="AI1375" i="20"/>
  <c r="AI1376" i="20"/>
  <c r="AI1377" i="20"/>
  <c r="AI1378" i="20"/>
  <c r="AI1379" i="20"/>
  <c r="AI1380" i="20"/>
  <c r="AI1381" i="20"/>
  <c r="AI1382" i="20"/>
  <c r="AI1383" i="20"/>
  <c r="AI1384" i="20"/>
  <c r="AI1385" i="20"/>
  <c r="AI1386" i="20"/>
  <c r="AI1387" i="20"/>
  <c r="AI1388" i="20"/>
  <c r="AI1389" i="20"/>
  <c r="AI1390" i="20"/>
  <c r="AI1391" i="20"/>
  <c r="AI1392" i="20"/>
  <c r="AI1393" i="20"/>
  <c r="AI1394" i="20"/>
  <c r="AI1395" i="20"/>
  <c r="AI1396" i="20"/>
  <c r="AI1397" i="20"/>
  <c r="AI1398" i="20"/>
  <c r="AI1399" i="20"/>
  <c r="AI1400" i="20"/>
  <c r="AI1401" i="20"/>
  <c r="AI1402" i="20"/>
  <c r="AI1403" i="20"/>
  <c r="AI1404" i="20"/>
  <c r="AI1405" i="20"/>
  <c r="AI1406" i="20"/>
  <c r="AI1407" i="20"/>
  <c r="AI1408" i="20"/>
  <c r="AI1409" i="20"/>
  <c r="AI1410" i="20"/>
  <c r="AI1411" i="20"/>
  <c r="AI1412" i="20"/>
  <c r="AI1413" i="20"/>
  <c r="AI1414" i="20"/>
  <c r="AI1415" i="20"/>
  <c r="AI1416" i="20"/>
  <c r="AI1417" i="20"/>
  <c r="AI1418" i="20"/>
  <c r="AI1419" i="20"/>
  <c r="AI1420" i="20"/>
  <c r="AI1421" i="20"/>
  <c r="AI1422" i="20"/>
  <c r="AI1423" i="20"/>
  <c r="AI1424" i="20"/>
  <c r="AI1425" i="20"/>
  <c r="AI1426" i="20"/>
  <c r="AI1427" i="20"/>
  <c r="AI1428" i="20"/>
  <c r="AI1429" i="20"/>
  <c r="AI1430" i="20"/>
  <c r="AI1431" i="20"/>
  <c r="AI1432" i="20"/>
  <c r="AI1433" i="20"/>
  <c r="AI1434" i="20"/>
  <c r="AI1435" i="20"/>
  <c r="AI1436" i="20"/>
  <c r="AI1437" i="20"/>
  <c r="AI1438" i="20"/>
  <c r="AI1439" i="20"/>
  <c r="AI1440" i="20"/>
  <c r="AI1441" i="20"/>
  <c r="AI1442" i="20"/>
  <c r="AI1443" i="20"/>
  <c r="AI1444" i="20"/>
  <c r="AI1445" i="20"/>
  <c r="AI1446" i="20"/>
  <c r="AI1447" i="20"/>
  <c r="AI1448" i="20"/>
  <c r="AI1449" i="20"/>
  <c r="AI1450" i="20"/>
  <c r="AI1451" i="20"/>
  <c r="AI1452" i="20"/>
  <c r="AI1453" i="20"/>
  <c r="AI1454" i="20"/>
  <c r="AI1455" i="20"/>
  <c r="AI1456" i="20"/>
  <c r="AI1457" i="20"/>
  <c r="AI1458" i="20"/>
  <c r="AI1459" i="20"/>
  <c r="AI1460" i="20"/>
  <c r="AI1461" i="20"/>
  <c r="AI1462" i="20"/>
  <c r="AI1463" i="20"/>
  <c r="AI1464" i="20"/>
  <c r="AI1465" i="20"/>
  <c r="AI1466" i="20"/>
  <c r="AI1467" i="20"/>
  <c r="AI1468" i="20"/>
  <c r="AI1469" i="20"/>
  <c r="AI1470" i="20"/>
  <c r="AI1471" i="20"/>
  <c r="AI1472" i="20"/>
  <c r="AI1473" i="20"/>
  <c r="AI1474" i="20"/>
  <c r="AI1475" i="20"/>
  <c r="AI1476" i="20"/>
  <c r="AI1477" i="20"/>
  <c r="AI1478" i="20"/>
  <c r="AI1479" i="20"/>
  <c r="AI1480" i="20"/>
  <c r="AI1481" i="20"/>
  <c r="AI1482" i="20"/>
  <c r="AI1483" i="20"/>
  <c r="AI1484" i="20"/>
  <c r="AI1485" i="20"/>
  <c r="AI1486" i="20"/>
  <c r="AI1487" i="20"/>
  <c r="AI1488" i="20"/>
  <c r="AI1489" i="20"/>
  <c r="AI1490" i="20"/>
  <c r="AI1491" i="20"/>
  <c r="AI1492" i="20"/>
  <c r="AI1493" i="20"/>
  <c r="AI1494" i="20"/>
  <c r="AI1495" i="20"/>
  <c r="AI1496" i="20"/>
  <c r="AI1497" i="20"/>
  <c r="AI1498" i="20"/>
  <c r="AI1499" i="20"/>
  <c r="AI1500" i="20"/>
  <c r="AI1501" i="20"/>
  <c r="AI1502" i="20"/>
  <c r="AI1503" i="20"/>
  <c r="AI1504" i="20"/>
  <c r="AI1505" i="20"/>
  <c r="AI1506" i="20"/>
  <c r="AI1507" i="20"/>
  <c r="AI1508" i="20"/>
  <c r="AI1509" i="20"/>
  <c r="AI1510" i="20"/>
  <c r="AI1511" i="20"/>
  <c r="AI1512" i="20"/>
  <c r="AI1513" i="20"/>
  <c r="AI1514" i="20"/>
  <c r="AI1515" i="20"/>
  <c r="AI1516" i="20"/>
  <c r="AI1517" i="20"/>
  <c r="AI1518" i="20"/>
  <c r="AI1519" i="20"/>
  <c r="AI1520" i="20"/>
  <c r="AI1521" i="20"/>
  <c r="AI1522" i="20"/>
  <c r="AI1523" i="20"/>
  <c r="AI1524" i="20"/>
  <c r="AI1525" i="20"/>
  <c r="AI1526" i="20"/>
  <c r="AI1527" i="20"/>
  <c r="AI1528" i="20"/>
  <c r="AI1529" i="20"/>
  <c r="AI1530" i="20"/>
  <c r="AI1531" i="20"/>
  <c r="AI1532" i="20"/>
  <c r="AI1533" i="20"/>
  <c r="AI1534" i="20"/>
  <c r="AI1535" i="20"/>
  <c r="AI1536" i="20"/>
  <c r="AI1537" i="20"/>
  <c r="AI1538" i="20"/>
  <c r="AI1539" i="20"/>
  <c r="AI1540" i="20"/>
  <c r="AI1541" i="20"/>
  <c r="AI1542" i="20"/>
  <c r="AI1543" i="20"/>
  <c r="AI1544" i="20"/>
  <c r="AI1545" i="20"/>
  <c r="AI1546" i="20"/>
  <c r="AI1547" i="20"/>
  <c r="AI1548" i="20"/>
  <c r="AI1549" i="20"/>
  <c r="AI1550" i="20"/>
  <c r="AI1551" i="20"/>
  <c r="AI1552" i="20"/>
  <c r="AI1553" i="20"/>
  <c r="AI1554" i="20"/>
  <c r="AI1555" i="20"/>
  <c r="AI1556" i="20"/>
  <c r="AI1557" i="20"/>
  <c r="AI1558" i="20"/>
  <c r="AI1559" i="20"/>
  <c r="AI1560" i="20"/>
  <c r="AI1561" i="20"/>
  <c r="AI1562" i="20"/>
  <c r="AI1563" i="20"/>
  <c r="AI1564" i="20"/>
  <c r="AI1565" i="20"/>
  <c r="AI1566" i="20"/>
  <c r="AI1567" i="20"/>
  <c r="AI1568" i="20"/>
  <c r="AI1569" i="20"/>
  <c r="AI1570" i="20"/>
  <c r="AI1571" i="20"/>
  <c r="AI1572" i="20"/>
  <c r="AI1573" i="20"/>
  <c r="AI1574" i="20"/>
  <c r="AI1575" i="20"/>
  <c r="AI1576" i="20"/>
  <c r="AI1577" i="20"/>
  <c r="AI1578" i="20"/>
  <c r="AI1579" i="20"/>
  <c r="AI1580" i="20"/>
  <c r="AI1581" i="20"/>
  <c r="AI1582" i="20"/>
  <c r="AI1583" i="20"/>
  <c r="AI1584" i="20"/>
  <c r="AI1585" i="20"/>
  <c r="AI1586" i="20"/>
  <c r="AI1587" i="20"/>
  <c r="AI1588" i="20"/>
  <c r="AI1589" i="20"/>
  <c r="AI1590" i="20"/>
  <c r="AI1591" i="20"/>
  <c r="AI1592" i="20"/>
  <c r="AI1593" i="20"/>
  <c r="AI1594" i="20"/>
  <c r="AI1595" i="20"/>
  <c r="AI1596" i="20"/>
  <c r="AI1597" i="20"/>
  <c r="AI1598" i="20"/>
  <c r="AI1599" i="20"/>
  <c r="AI1600" i="20"/>
  <c r="AI1601" i="20"/>
  <c r="AI1602" i="20"/>
  <c r="AI1603" i="20"/>
  <c r="AI1604" i="20"/>
  <c r="AI1605" i="20"/>
  <c r="AI1606" i="20"/>
  <c r="AI1607" i="20"/>
  <c r="AI1608" i="20"/>
  <c r="AI1609" i="20"/>
  <c r="AI1610" i="20"/>
  <c r="AI1611" i="20"/>
  <c r="AI1612" i="20"/>
  <c r="AI1613" i="20"/>
  <c r="AI1614" i="20"/>
  <c r="AI1615" i="20"/>
  <c r="AI1616" i="20"/>
  <c r="AI1617" i="20"/>
  <c r="AI1618" i="20"/>
  <c r="AI1619" i="20"/>
  <c r="AI1620" i="20"/>
  <c r="AI1621" i="20"/>
  <c r="AI1622" i="20"/>
  <c r="AI1623" i="20"/>
  <c r="AI1624" i="20"/>
  <c r="AI1625" i="20"/>
  <c r="AI1626" i="20"/>
  <c r="AI1627" i="20"/>
  <c r="AI1628" i="20"/>
  <c r="AI1629" i="20"/>
  <c r="AI1630" i="20"/>
  <c r="AI1631" i="20"/>
  <c r="AI1632" i="20"/>
  <c r="AI1633" i="20"/>
  <c r="AI1634" i="20"/>
  <c r="AI1635" i="20"/>
  <c r="AI1636" i="20"/>
  <c r="AI1637" i="20"/>
  <c r="AI1638" i="20"/>
  <c r="AI1639" i="20"/>
  <c r="AI1640" i="20"/>
  <c r="AI1641" i="20"/>
  <c r="AI1642" i="20"/>
  <c r="AI1643" i="20"/>
  <c r="AI1644" i="20"/>
  <c r="AI1645" i="20"/>
  <c r="AI1646" i="20"/>
  <c r="AI1647" i="20"/>
  <c r="AI1648" i="20"/>
  <c r="AI1649" i="20"/>
  <c r="AI1650" i="20"/>
  <c r="AI1651" i="20"/>
  <c r="AI1652" i="20"/>
  <c r="AI1653" i="20"/>
  <c r="AI1654" i="20"/>
  <c r="AI1655" i="20"/>
  <c r="AI1656" i="20"/>
  <c r="AI1657" i="20"/>
  <c r="AI1658" i="20"/>
  <c r="AI1659" i="20"/>
  <c r="AI1660" i="20"/>
  <c r="AI1661" i="20"/>
  <c r="AI1662" i="20"/>
  <c r="AI1663" i="20"/>
  <c r="AI1664" i="20"/>
  <c r="AI1665" i="20"/>
  <c r="AI1666" i="20"/>
  <c r="AI1667" i="20"/>
  <c r="AI1668" i="20"/>
  <c r="AI1669" i="20"/>
  <c r="AI1670" i="20"/>
  <c r="AI1671" i="20"/>
  <c r="AI1672" i="20"/>
  <c r="AI1673" i="20"/>
  <c r="AI1674" i="20"/>
  <c r="AI1675" i="20"/>
  <c r="AI1676" i="20"/>
  <c r="AI1677" i="20"/>
  <c r="AI1678" i="20"/>
  <c r="AI1679" i="20"/>
  <c r="AI1680" i="20"/>
  <c r="AI1681" i="20"/>
  <c r="AI1682" i="20"/>
  <c r="AI1683" i="20"/>
  <c r="AI1684" i="20"/>
  <c r="AI1685" i="20"/>
  <c r="AI1686" i="20"/>
  <c r="AI1687" i="20"/>
  <c r="AI1688" i="20"/>
  <c r="AI1689" i="20"/>
  <c r="AI1690" i="20"/>
  <c r="AI1691" i="20"/>
  <c r="AI1692" i="20"/>
  <c r="AI1693" i="20"/>
  <c r="AI1694" i="20"/>
  <c r="AI1695" i="20"/>
  <c r="AI1696" i="20"/>
  <c r="AI1697" i="20"/>
  <c r="AI1698" i="20"/>
  <c r="AI1699" i="20"/>
  <c r="AI1700" i="20"/>
  <c r="AI1701" i="20"/>
  <c r="AI1702" i="20"/>
  <c r="AI1703" i="20"/>
  <c r="AI1704" i="20"/>
  <c r="AI1705" i="20"/>
  <c r="AI1706" i="20"/>
  <c r="AI1707" i="20"/>
  <c r="AI1708" i="20"/>
  <c r="AI1709" i="20"/>
  <c r="AI1710" i="20"/>
  <c r="AI1711" i="20"/>
  <c r="AI1712" i="20"/>
  <c r="AI1713" i="20"/>
  <c r="AI1714" i="20"/>
  <c r="AI1715" i="20"/>
  <c r="AI1716" i="20"/>
  <c r="AI1717" i="20"/>
  <c r="AI1718" i="20"/>
  <c r="AI1719" i="20"/>
  <c r="AI1720" i="20"/>
  <c r="AI1721" i="20"/>
  <c r="AI1722" i="20"/>
  <c r="AI1723" i="20"/>
  <c r="AI1724" i="20"/>
  <c r="AI1725" i="20"/>
  <c r="AI1726" i="20"/>
  <c r="AI1727" i="20"/>
  <c r="AI1728" i="20"/>
  <c r="AI1729" i="20"/>
  <c r="AI1730" i="20"/>
  <c r="AI1731" i="20"/>
  <c r="AI1732" i="20"/>
  <c r="AI1733" i="20"/>
  <c r="AI1734" i="20"/>
  <c r="AI1735" i="20"/>
  <c r="AI1736" i="20"/>
  <c r="AI1737" i="20"/>
  <c r="AI1738" i="20"/>
  <c r="AI1739" i="20"/>
  <c r="AI1740" i="20"/>
  <c r="AI1741" i="20"/>
  <c r="AI1742" i="20"/>
  <c r="AI1743" i="20"/>
  <c r="AI1744" i="20"/>
  <c r="AI1745" i="20"/>
  <c r="AI1746" i="20"/>
  <c r="AI1747" i="20"/>
  <c r="AI1748" i="20"/>
  <c r="AI1749" i="20"/>
  <c r="AI1750" i="20"/>
  <c r="AI1751" i="20"/>
  <c r="AI1752" i="20"/>
  <c r="AI1753" i="20"/>
  <c r="AI1754" i="20"/>
  <c r="AI1755" i="20"/>
  <c r="AI1756" i="20"/>
  <c r="AI1757" i="20"/>
  <c r="AI1758" i="20"/>
  <c r="AI1759" i="20"/>
  <c r="AI1760" i="20"/>
  <c r="AI1761" i="20"/>
  <c r="AI1762" i="20"/>
  <c r="AI1763" i="20"/>
  <c r="AI1764" i="20"/>
  <c r="AI1765" i="20"/>
  <c r="AI1766" i="20"/>
  <c r="AI1767" i="20"/>
  <c r="AI1768" i="20"/>
  <c r="AI1769" i="20"/>
  <c r="AI1770" i="20"/>
  <c r="AI1771" i="20"/>
  <c r="AI1772" i="20"/>
  <c r="AI1773" i="20"/>
  <c r="AI1774" i="20"/>
  <c r="AI1775" i="20"/>
  <c r="AI1776" i="20"/>
  <c r="AI1777" i="20"/>
  <c r="AI1778" i="20"/>
  <c r="AI1779" i="20"/>
  <c r="AI1780" i="20"/>
  <c r="AI1781" i="20"/>
  <c r="AI1782" i="20"/>
  <c r="AI1783" i="20"/>
  <c r="AI1784" i="20"/>
  <c r="AI1785" i="20"/>
  <c r="AI1786" i="20"/>
  <c r="AI1787" i="20"/>
  <c r="AI1788" i="20"/>
  <c r="AI1789" i="20"/>
  <c r="AI1790" i="20"/>
  <c r="AI1791" i="20"/>
  <c r="AI1792" i="20"/>
  <c r="AI1793" i="20"/>
  <c r="AI1794" i="20"/>
  <c r="AI1795" i="20"/>
  <c r="AI1796" i="20"/>
  <c r="AI1797" i="20"/>
  <c r="AI1798" i="20"/>
  <c r="AI1799" i="20"/>
  <c r="AI1800" i="20"/>
  <c r="AI1801" i="20"/>
  <c r="AI1802" i="20"/>
  <c r="AI1803" i="20"/>
  <c r="AI1804" i="20"/>
  <c r="AI1805" i="20"/>
  <c r="AI1806" i="20"/>
  <c r="AI1807" i="20"/>
  <c r="AI1808" i="20"/>
  <c r="AI1809" i="20"/>
  <c r="AI1810" i="20"/>
  <c r="AI1811" i="20"/>
  <c r="AI1812" i="20"/>
  <c r="AI1813" i="20"/>
  <c r="AI1814" i="20"/>
  <c r="AI1815" i="20"/>
  <c r="AI1816" i="20"/>
  <c r="AI1817" i="20"/>
  <c r="AI1818" i="20"/>
  <c r="AI1819" i="20"/>
  <c r="AI1820" i="20"/>
  <c r="AI1821" i="20"/>
  <c r="AI1822" i="20"/>
  <c r="AI1823" i="20"/>
  <c r="AI1824" i="20"/>
  <c r="AI1825" i="20"/>
  <c r="AI1826" i="20"/>
  <c r="AI1827" i="20"/>
  <c r="AI1828" i="20"/>
  <c r="AI1829" i="20"/>
  <c r="AI1830" i="20"/>
  <c r="AI1831" i="20"/>
  <c r="AI1832" i="20"/>
  <c r="AI1833" i="20"/>
  <c r="AI1834" i="20"/>
  <c r="AI1835" i="20"/>
  <c r="AI1836" i="20"/>
  <c r="AI1837" i="20"/>
  <c r="AI1838" i="20"/>
  <c r="AI1839" i="20"/>
  <c r="AI1840" i="20"/>
  <c r="AI1841" i="20"/>
  <c r="AI1842" i="20"/>
  <c r="AI1843" i="20"/>
  <c r="AI1844" i="20"/>
  <c r="AI1845" i="20"/>
  <c r="AI1846" i="20"/>
  <c r="AI1847" i="20"/>
  <c r="AI1848" i="20"/>
  <c r="AI1849" i="20"/>
  <c r="AI1850" i="20"/>
  <c r="AI1851" i="20"/>
  <c r="AI1852" i="20"/>
  <c r="AI1853" i="20"/>
  <c r="AI1854" i="20"/>
  <c r="AI1855" i="20"/>
  <c r="AI1856" i="20"/>
  <c r="AI1857" i="20"/>
  <c r="AI1858" i="20"/>
  <c r="AI1859" i="20"/>
  <c r="AI1860" i="20"/>
  <c r="AI1861" i="20"/>
  <c r="AI1862" i="20"/>
  <c r="AI1863" i="20"/>
  <c r="AI1864" i="20"/>
  <c r="AI1865" i="20"/>
  <c r="AI1866" i="20"/>
  <c r="AI1867" i="20"/>
  <c r="AI1868" i="20"/>
  <c r="AI1869" i="20"/>
  <c r="AI1870" i="20"/>
  <c r="AI1871" i="20"/>
  <c r="AI1872" i="20"/>
  <c r="AI1873" i="20"/>
  <c r="AI1874" i="20"/>
  <c r="AI1875" i="20"/>
  <c r="AI1876" i="20"/>
  <c r="AI1877" i="20"/>
  <c r="AI1878" i="20"/>
  <c r="AI1879" i="20"/>
  <c r="AI1880" i="20"/>
  <c r="AI1881" i="20"/>
  <c r="AI1882" i="20"/>
  <c r="AI1883" i="20"/>
  <c r="AI1884" i="20"/>
  <c r="AI1885" i="20"/>
  <c r="AI1886" i="20"/>
  <c r="AI1887" i="20"/>
  <c r="AI1888" i="20"/>
  <c r="AI1889" i="20"/>
  <c r="AI1890" i="20"/>
  <c r="AI1891" i="20"/>
  <c r="AI1892" i="20"/>
  <c r="AI1893" i="20"/>
  <c r="AI1894" i="20"/>
  <c r="AI1895" i="20"/>
  <c r="AI1896" i="20"/>
  <c r="AI1897" i="20"/>
  <c r="AI1898" i="20"/>
  <c r="AI1899" i="20"/>
  <c r="AI1900" i="20"/>
  <c r="AI1901" i="20"/>
  <c r="AI1902" i="20"/>
  <c r="AI1903" i="20"/>
  <c r="AI1904" i="20"/>
  <c r="AI1905" i="20"/>
  <c r="AI1906" i="20"/>
  <c r="AI1907" i="20"/>
  <c r="AI1908" i="20"/>
  <c r="AI1909" i="20"/>
  <c r="AI1910" i="20"/>
  <c r="AI1911" i="20"/>
  <c r="AI1912" i="20"/>
  <c r="AI1913" i="20"/>
  <c r="AI1914" i="20"/>
  <c r="AI1915" i="20"/>
  <c r="AI1916" i="20"/>
  <c r="AI1917" i="20"/>
  <c r="AI1918" i="20"/>
  <c r="AI1919" i="20"/>
  <c r="AI1920" i="20"/>
  <c r="AI1921" i="20"/>
  <c r="AI1922" i="20"/>
  <c r="AI1923" i="20"/>
  <c r="AI1924" i="20"/>
  <c r="AI1925" i="20"/>
  <c r="AI1926" i="20"/>
  <c r="AI1927" i="20"/>
  <c r="AI1928" i="20"/>
  <c r="AI1929" i="20"/>
  <c r="AI1930" i="20"/>
  <c r="AI1931" i="20"/>
  <c r="AI1932" i="20"/>
  <c r="AI1933" i="20"/>
  <c r="AI1934" i="20"/>
  <c r="AI1935" i="20"/>
  <c r="AI1936" i="20"/>
  <c r="AI1937" i="20"/>
  <c r="AI1938" i="20"/>
  <c r="AI1939" i="20"/>
  <c r="AI1940" i="20"/>
  <c r="AI1941" i="20"/>
  <c r="AI1942" i="20"/>
  <c r="AI1943" i="20"/>
  <c r="AI1944" i="20"/>
  <c r="AI1945" i="20"/>
  <c r="AI1946" i="20"/>
  <c r="AI1947" i="20"/>
  <c r="AI1948" i="20"/>
  <c r="AI1949" i="20"/>
  <c r="AI1950" i="20"/>
  <c r="AI1951" i="20"/>
  <c r="AI1952" i="20"/>
  <c r="AI1953" i="20"/>
  <c r="AI1954" i="20"/>
  <c r="AI1955" i="20"/>
  <c r="AI1956" i="20"/>
  <c r="AI1957" i="20"/>
  <c r="AI1958" i="20"/>
  <c r="AI1959" i="20"/>
  <c r="AI1960" i="20"/>
  <c r="AI1961" i="20"/>
  <c r="AI1962" i="20"/>
  <c r="AI1963" i="20"/>
  <c r="AI1964" i="20"/>
  <c r="AI1965" i="20"/>
  <c r="AI1966" i="20"/>
  <c r="AI1967" i="20"/>
  <c r="AI1968" i="20"/>
  <c r="AI1969" i="20"/>
  <c r="AI1970" i="20"/>
  <c r="AI1971" i="20"/>
  <c r="AI1972" i="20"/>
  <c r="AI1973" i="20"/>
  <c r="AI1974" i="20"/>
  <c r="AI1975" i="20"/>
  <c r="AI1976" i="20"/>
  <c r="AI1977" i="20"/>
  <c r="AI1978" i="20"/>
  <c r="AI1979" i="20"/>
  <c r="AI1980" i="20"/>
  <c r="AI1981" i="20"/>
  <c r="AI1982" i="20"/>
  <c r="AI1983" i="20"/>
  <c r="AI1984" i="20"/>
  <c r="AI1985" i="20"/>
  <c r="AI1986" i="20"/>
  <c r="AI1987" i="20"/>
  <c r="AI1988" i="20"/>
  <c r="AI1989" i="20"/>
  <c r="AI1990" i="20"/>
  <c r="AI1991" i="20"/>
  <c r="AI1992" i="20"/>
  <c r="AI1993" i="20"/>
  <c r="AI1994" i="20"/>
  <c r="AI1995" i="20"/>
  <c r="AI1996" i="20"/>
  <c r="AI1997" i="20"/>
  <c r="AI1998" i="20"/>
  <c r="AI1999" i="20"/>
  <c r="AI2000" i="20"/>
  <c r="AI2001" i="20"/>
  <c r="AI2002" i="20"/>
  <c r="AI2003" i="20"/>
  <c r="AI2004" i="20"/>
  <c r="AI2005" i="20"/>
  <c r="AI2006" i="20"/>
  <c r="AI2007" i="20"/>
  <c r="AI2008" i="20"/>
  <c r="AI2009" i="20"/>
  <c r="AI2010" i="20"/>
  <c r="AI2011" i="20"/>
  <c r="AI2012" i="20"/>
  <c r="AI2013" i="20"/>
  <c r="AI2014" i="20"/>
  <c r="AI2015" i="20"/>
  <c r="AI2016" i="20"/>
  <c r="AI2017" i="20"/>
  <c r="AI2018" i="20"/>
  <c r="AI2019" i="20"/>
  <c r="AI2020" i="20"/>
  <c r="AI2021" i="20"/>
  <c r="AI2022" i="20"/>
  <c r="AI2023" i="20"/>
  <c r="AI2024" i="20"/>
  <c r="AI2025" i="20"/>
  <c r="AI2026" i="20"/>
  <c r="AI2027" i="20"/>
  <c r="AI2028" i="20"/>
  <c r="AI2029" i="20"/>
  <c r="AI2030" i="20"/>
  <c r="AI2031" i="20"/>
  <c r="AI2032" i="20"/>
  <c r="AI2033" i="20"/>
  <c r="AI2034" i="20"/>
  <c r="AI2035" i="20"/>
  <c r="AI2036" i="20"/>
  <c r="AI2037" i="20"/>
  <c r="AI2038" i="20"/>
  <c r="AI2039" i="20"/>
  <c r="AI2040" i="20"/>
  <c r="AI2041" i="20"/>
  <c r="AI2042" i="20"/>
  <c r="AI2043" i="20"/>
  <c r="AI2044" i="20"/>
  <c r="AI2045" i="20"/>
  <c r="AI2046" i="20"/>
  <c r="AI2047" i="20"/>
  <c r="AI2048" i="20"/>
  <c r="AI2049" i="20"/>
  <c r="AI2050" i="20"/>
  <c r="AI2051" i="20"/>
  <c r="AI2052" i="20"/>
  <c r="AI2053" i="20"/>
  <c r="AI2054" i="20"/>
  <c r="AI2055" i="20"/>
  <c r="AI2056" i="20"/>
  <c r="AI2057" i="20"/>
  <c r="AI2058" i="20"/>
  <c r="AI2059" i="20"/>
  <c r="AI2060" i="20"/>
  <c r="AI2061" i="20"/>
  <c r="AI2062" i="20"/>
  <c r="AI2063" i="20"/>
  <c r="AI2064" i="20"/>
  <c r="AI2065" i="20"/>
  <c r="AI2066" i="20"/>
  <c r="AI2067" i="20"/>
  <c r="AI2068" i="20"/>
  <c r="AI2069" i="20"/>
  <c r="AI2070" i="20"/>
  <c r="AI2071" i="20"/>
  <c r="AI2072" i="20"/>
  <c r="AI2073" i="20"/>
  <c r="AI2074" i="20"/>
  <c r="AI2075" i="20"/>
  <c r="AI2076" i="20"/>
  <c r="AI2077" i="20"/>
  <c r="AI2078" i="20"/>
  <c r="AI2079" i="20"/>
  <c r="AI2080" i="20"/>
  <c r="AI2081" i="20"/>
  <c r="AI2082" i="20"/>
  <c r="AI2083" i="20"/>
  <c r="AI2084" i="20"/>
  <c r="AI2085" i="20"/>
  <c r="AI2086" i="20"/>
  <c r="AI2087" i="20"/>
  <c r="AI2088" i="20"/>
  <c r="AI2089" i="20"/>
  <c r="AI2090" i="20"/>
  <c r="AI2091" i="20"/>
  <c r="AI2092" i="20"/>
  <c r="AI2093" i="20"/>
  <c r="AI2094" i="20"/>
  <c r="AI2095" i="20"/>
  <c r="AI2096" i="20"/>
  <c r="AI2097" i="20"/>
  <c r="AI2098" i="20"/>
  <c r="AI2099" i="20"/>
  <c r="AI2100" i="20"/>
  <c r="AI2101" i="20"/>
  <c r="AI2102" i="20"/>
  <c r="AI2103" i="20"/>
  <c r="AI2104" i="20"/>
  <c r="AI2105" i="20"/>
  <c r="AI2106" i="20"/>
  <c r="AI2107" i="20"/>
  <c r="AI2108" i="20"/>
  <c r="AI2109" i="20"/>
  <c r="AI2110" i="20"/>
  <c r="AI2111" i="20"/>
  <c r="AI2112" i="20"/>
  <c r="AI2113" i="20"/>
  <c r="AI2114" i="20"/>
  <c r="AI2115" i="20"/>
  <c r="AI2116" i="20"/>
  <c r="AI2117" i="20"/>
  <c r="AI2118" i="20"/>
  <c r="AI2119" i="20"/>
  <c r="AI2120" i="20"/>
  <c r="AI2121" i="20"/>
  <c r="AI2122" i="20"/>
  <c r="AI2123" i="20"/>
  <c r="AI2124" i="20"/>
  <c r="AI2125" i="20"/>
  <c r="AI2126" i="20"/>
  <c r="AI2127" i="20"/>
  <c r="AI2128" i="20"/>
  <c r="AI2129" i="20"/>
  <c r="AI2130" i="20"/>
  <c r="AI2131" i="20"/>
  <c r="AI2132" i="20"/>
  <c r="AI2133" i="20"/>
  <c r="AI2134" i="20"/>
  <c r="AI2135" i="20"/>
  <c r="AI2136" i="20"/>
  <c r="AI2137" i="20"/>
  <c r="AI2138" i="20"/>
  <c r="AI2139" i="20"/>
  <c r="AI2140" i="20"/>
  <c r="AI2141" i="20"/>
  <c r="AI2142" i="20"/>
  <c r="AI2143" i="20"/>
  <c r="AI2144" i="20"/>
  <c r="AI2145" i="20"/>
  <c r="AI2146" i="20"/>
  <c r="AI2147" i="20"/>
  <c r="AI2148" i="20"/>
  <c r="AI2149" i="20"/>
  <c r="AI2150" i="20"/>
  <c r="AI2151" i="20"/>
  <c r="AI2152" i="20"/>
  <c r="AI2153" i="20"/>
  <c r="AI2154" i="20"/>
  <c r="AI2155" i="20"/>
  <c r="AI2156" i="20"/>
  <c r="AI2157" i="20"/>
  <c r="AI2158" i="20"/>
  <c r="AI2159" i="20"/>
  <c r="AI2160" i="20"/>
  <c r="AI2161" i="20"/>
  <c r="AI2162" i="20"/>
  <c r="AI2163" i="20"/>
  <c r="AI2164" i="20"/>
  <c r="AI2165" i="20"/>
  <c r="AI2166" i="20"/>
  <c r="AI2167" i="20"/>
  <c r="AI2168" i="20"/>
  <c r="AI2169" i="20"/>
  <c r="AI2170" i="20"/>
  <c r="AI2171" i="20"/>
  <c r="AI2172" i="20"/>
  <c r="AI2173" i="20"/>
  <c r="AI2174" i="20"/>
  <c r="AI2175" i="20"/>
  <c r="AI2176" i="20"/>
  <c r="AI2177" i="20"/>
  <c r="AI2178" i="20"/>
  <c r="AI2179" i="20"/>
  <c r="AI2180" i="20"/>
  <c r="AI2181" i="20"/>
  <c r="AI2182" i="20"/>
  <c r="AI2183" i="20"/>
  <c r="AI2184" i="20"/>
  <c r="AI2185" i="20"/>
  <c r="AI2186" i="20"/>
  <c r="AI2187" i="20"/>
  <c r="AI2188" i="20"/>
  <c r="AI2189" i="20"/>
  <c r="AI2190" i="20"/>
  <c r="AI2191" i="20"/>
  <c r="AI2192" i="20"/>
  <c r="AI2193" i="20"/>
  <c r="AI2194" i="20"/>
  <c r="AI2195" i="20"/>
  <c r="AI2196" i="20"/>
  <c r="AI2197" i="20"/>
  <c r="AI2198" i="20"/>
  <c r="AI2199" i="20"/>
  <c r="AI2200" i="20"/>
  <c r="AI2201" i="20"/>
  <c r="AI2202" i="20"/>
  <c r="AI2203" i="20"/>
  <c r="AI2204" i="20"/>
  <c r="AI2205" i="20"/>
  <c r="AI2206" i="20"/>
  <c r="AI2207" i="20"/>
  <c r="AI2208" i="20"/>
  <c r="AI2209" i="20"/>
  <c r="AI2210" i="20"/>
  <c r="AI2211" i="20"/>
  <c r="AI2212" i="20"/>
  <c r="AI2213" i="20"/>
  <c r="AI2214" i="20"/>
  <c r="AI2215" i="20"/>
  <c r="AI2216" i="20"/>
  <c r="AI2217" i="20"/>
  <c r="AI2218" i="20"/>
  <c r="AI2219" i="20"/>
  <c r="AI2220" i="20"/>
  <c r="AI2221" i="20"/>
  <c r="AI2222" i="20"/>
  <c r="AI2223" i="20"/>
  <c r="AI2224" i="20"/>
  <c r="AI2225" i="20"/>
  <c r="AI2226" i="20"/>
  <c r="AI2227" i="20"/>
  <c r="AI2228" i="20"/>
  <c r="AI2229" i="20"/>
  <c r="AI2230" i="20"/>
  <c r="AI2231" i="20"/>
  <c r="AI2232" i="20"/>
  <c r="AI2233" i="20"/>
  <c r="AI2234" i="20"/>
  <c r="AI2235" i="20"/>
  <c r="AI2236" i="20"/>
  <c r="AI2237" i="20"/>
  <c r="AI2238" i="20"/>
  <c r="AI2239" i="20"/>
  <c r="AI2240" i="20"/>
  <c r="AI2241" i="20"/>
  <c r="AI2242" i="20"/>
  <c r="AI2243" i="20"/>
  <c r="AI2244" i="20"/>
  <c r="AI2245" i="20"/>
  <c r="AI2246" i="20"/>
  <c r="AI2247" i="20"/>
  <c r="AI2248" i="20"/>
  <c r="AI2249" i="20"/>
  <c r="AI2250" i="20"/>
  <c r="AI2251" i="20"/>
  <c r="AI2252" i="20"/>
  <c r="AI2253" i="20"/>
  <c r="AI2254" i="20"/>
  <c r="AI2255" i="20"/>
  <c r="AI2256" i="20"/>
  <c r="AI2257" i="20"/>
  <c r="AI2258" i="20"/>
  <c r="AI2259" i="20"/>
  <c r="AI2260" i="20"/>
  <c r="AI2261" i="20"/>
  <c r="AI2262" i="20"/>
  <c r="AI2263" i="20"/>
  <c r="AI2264" i="20"/>
  <c r="AI2265" i="20"/>
  <c r="AI2266" i="20"/>
  <c r="AI2267" i="20"/>
  <c r="AI2268" i="20"/>
  <c r="AI2269" i="20"/>
  <c r="AI2270" i="20"/>
  <c r="AI2271" i="20"/>
  <c r="AI2272" i="20"/>
  <c r="AI2273" i="20"/>
  <c r="AI2274" i="20"/>
  <c r="AI2275" i="20"/>
  <c r="AI2276" i="20"/>
  <c r="AI2277" i="20"/>
  <c r="AI2278" i="20"/>
  <c r="AI2279" i="20"/>
  <c r="AI2280" i="20"/>
  <c r="AI2281" i="20"/>
  <c r="AI2282" i="20"/>
  <c r="AI2283" i="20"/>
  <c r="AI2284" i="20"/>
  <c r="AI2285" i="20"/>
  <c r="AI2286" i="20"/>
  <c r="AI2287" i="20"/>
  <c r="AI2288" i="20"/>
  <c r="AI2289" i="20"/>
  <c r="AI2290" i="20"/>
  <c r="AI2291" i="20"/>
  <c r="AI2292" i="20"/>
  <c r="AI2293" i="20"/>
  <c r="AI2294" i="20"/>
  <c r="AI2295" i="20"/>
  <c r="AI2296" i="20"/>
  <c r="AI2297" i="20"/>
  <c r="AI2298" i="20"/>
  <c r="AI2299" i="20"/>
  <c r="AI2300" i="20"/>
  <c r="AI2301" i="20"/>
  <c r="AI2302" i="20"/>
  <c r="AI2303" i="20"/>
  <c r="AI2304" i="20"/>
  <c r="AI2305" i="20"/>
  <c r="AI2306" i="20"/>
  <c r="AI2307" i="20"/>
  <c r="AI2308" i="20"/>
  <c r="AI2309" i="20"/>
  <c r="AI2310" i="20"/>
  <c r="AI2311" i="20"/>
  <c r="AI2312" i="20"/>
  <c r="AI2313" i="20"/>
  <c r="AI2314" i="20"/>
  <c r="AI2315" i="20"/>
  <c r="AI2316" i="20"/>
  <c r="AI2317" i="20"/>
  <c r="AI2318" i="20"/>
  <c r="AI2319" i="20"/>
  <c r="AI2320" i="20"/>
  <c r="AI2321" i="20"/>
  <c r="AI2322" i="20"/>
  <c r="AI2323" i="20"/>
  <c r="AI2324" i="20"/>
  <c r="AI2325" i="20"/>
  <c r="AI2326" i="20"/>
  <c r="AI2327" i="20"/>
  <c r="AI2328" i="20"/>
  <c r="AI2329" i="20"/>
  <c r="AI2330" i="20"/>
  <c r="AI2331" i="20"/>
  <c r="AI2332" i="20"/>
  <c r="AI2333" i="20"/>
  <c r="AI2334" i="20"/>
  <c r="AI2335" i="20"/>
  <c r="AI2336" i="20"/>
  <c r="AI2337" i="20"/>
  <c r="AI2338" i="20"/>
  <c r="AI2339" i="20"/>
  <c r="AI2340" i="20"/>
  <c r="AI2341" i="20"/>
  <c r="AI2342" i="20"/>
  <c r="AI2343" i="20"/>
  <c r="AI2344" i="20"/>
  <c r="AI2345" i="20"/>
  <c r="AI2346" i="20"/>
  <c r="AI2347" i="20"/>
  <c r="AI2348" i="20"/>
  <c r="AI2349" i="20"/>
  <c r="AI2350" i="20"/>
  <c r="AI2351" i="20"/>
  <c r="AI2352" i="20"/>
  <c r="AI2353" i="20"/>
  <c r="AI2354" i="20"/>
  <c r="AI2355" i="20"/>
  <c r="AI2356" i="20"/>
  <c r="AI2357" i="20"/>
  <c r="AI2358" i="20"/>
  <c r="AI2359" i="20"/>
  <c r="AI2360" i="20"/>
  <c r="AI2361" i="20"/>
  <c r="AI2362" i="20"/>
  <c r="AI2363" i="20"/>
  <c r="AI2364" i="20"/>
  <c r="AI2365" i="20"/>
  <c r="AI2366" i="20"/>
  <c r="AI2367" i="20"/>
  <c r="AI2368" i="20"/>
  <c r="AI2369" i="20"/>
  <c r="AI2370" i="20"/>
  <c r="AI2371" i="20"/>
  <c r="AI2372" i="20"/>
  <c r="AI2373" i="20"/>
  <c r="AI2374" i="20"/>
  <c r="AI2375" i="20"/>
  <c r="AI2376" i="20"/>
  <c r="AI2377" i="20"/>
  <c r="AI2378" i="20"/>
  <c r="AI2379" i="20"/>
  <c r="AI2380" i="20"/>
  <c r="AI2381" i="20"/>
  <c r="AI2382" i="20"/>
  <c r="AI2383" i="20"/>
  <c r="AI2384" i="20"/>
  <c r="AI2385" i="20"/>
  <c r="AI2386" i="20"/>
  <c r="AI2387" i="20"/>
  <c r="AI2388" i="20"/>
  <c r="AI2389" i="20"/>
  <c r="AI2390" i="20"/>
  <c r="AI2391" i="20"/>
  <c r="AI2392" i="20"/>
  <c r="AI2393" i="20"/>
  <c r="AI2394" i="20"/>
  <c r="AI2395" i="20"/>
  <c r="AI2396" i="20"/>
  <c r="AI2397" i="20"/>
  <c r="AI2398" i="20"/>
  <c r="AI2399" i="20"/>
  <c r="AI2400" i="20"/>
  <c r="AI2401" i="20"/>
  <c r="AI2402" i="20"/>
  <c r="AI2403" i="20"/>
  <c r="AI2404" i="20"/>
  <c r="AI2405" i="20"/>
  <c r="AI2406" i="20"/>
  <c r="AI2407" i="20"/>
  <c r="AI2408" i="20"/>
  <c r="AI2409" i="20"/>
  <c r="AI2410" i="20"/>
  <c r="AI2411" i="20"/>
  <c r="AI2412" i="20"/>
  <c r="AI2413" i="20"/>
  <c r="AI2414" i="20"/>
  <c r="AI2415" i="20"/>
  <c r="AI2416" i="20"/>
  <c r="AI2417" i="20"/>
  <c r="AI2418" i="20"/>
  <c r="AI2419" i="20"/>
  <c r="AI2420" i="20"/>
  <c r="AI2421" i="20"/>
  <c r="AI2422" i="20"/>
  <c r="AI2423" i="20"/>
  <c r="AI2424" i="20"/>
  <c r="AI2425" i="20"/>
  <c r="AI2426" i="20"/>
  <c r="AI2427" i="20"/>
  <c r="AI2428" i="20"/>
  <c r="AI2429" i="20"/>
  <c r="AI2430" i="20"/>
  <c r="AI2431" i="20"/>
  <c r="AI2432" i="20"/>
  <c r="AI2433" i="20"/>
  <c r="AI2434" i="20"/>
  <c r="AI2435" i="20"/>
  <c r="AI2436" i="20"/>
  <c r="AI2437" i="20"/>
  <c r="AI2438" i="20"/>
  <c r="AI2439" i="20"/>
  <c r="AI2440" i="20"/>
  <c r="AI2441" i="20"/>
  <c r="AI2442" i="20"/>
  <c r="AI2443" i="20"/>
  <c r="AI2444" i="20"/>
  <c r="AI2445" i="20"/>
  <c r="AI2446" i="20"/>
  <c r="AI2447" i="20"/>
  <c r="AI2448" i="20"/>
  <c r="AI2449" i="20"/>
  <c r="AI2450" i="20"/>
  <c r="AI2451" i="20"/>
  <c r="AI2452" i="20"/>
  <c r="AI2453" i="20"/>
  <c r="AI2454" i="20"/>
  <c r="AI2455" i="20"/>
  <c r="AI2456" i="20"/>
  <c r="AI2457" i="20"/>
  <c r="AI2458" i="20"/>
  <c r="AI2459" i="20"/>
  <c r="AI2460" i="20"/>
  <c r="AI2461" i="20"/>
  <c r="AI2462" i="20"/>
  <c r="AI2463" i="20"/>
  <c r="AI2464" i="20"/>
  <c r="AI2465" i="20"/>
  <c r="AI2466" i="20"/>
  <c r="AI2467" i="20"/>
  <c r="AI2468" i="20"/>
  <c r="AI2469" i="20"/>
  <c r="AI2470" i="20"/>
  <c r="AI2471" i="20"/>
  <c r="AI2472" i="20"/>
  <c r="AI2473" i="20"/>
  <c r="AI2474" i="20"/>
  <c r="AI2475" i="20"/>
  <c r="AI2476" i="20"/>
  <c r="AI2477" i="20"/>
  <c r="AI2478" i="20"/>
  <c r="AI2479" i="20"/>
  <c r="AI2480" i="20"/>
  <c r="AI2481" i="20"/>
  <c r="AI2482" i="20"/>
  <c r="AI2483" i="20"/>
  <c r="AI2484" i="20"/>
  <c r="AI2485" i="20"/>
  <c r="AI2486" i="20"/>
  <c r="AI2487" i="20"/>
  <c r="AI2488" i="20"/>
  <c r="AI2489" i="20"/>
  <c r="AI2490" i="20"/>
  <c r="AI2491" i="20"/>
  <c r="AI2492" i="20"/>
  <c r="AI2493" i="20"/>
  <c r="AI2494" i="20"/>
  <c r="AI2495" i="20"/>
  <c r="AI2496" i="20"/>
  <c r="AI2497" i="20"/>
  <c r="AI2498" i="20"/>
  <c r="AI2499" i="20"/>
  <c r="AI2500" i="20"/>
  <c r="AI2501" i="20"/>
  <c r="AI2502" i="20"/>
  <c r="AI2503" i="20"/>
  <c r="AI2504" i="20"/>
  <c r="AI2505" i="20"/>
  <c r="AI2506" i="20"/>
  <c r="AI2507" i="20"/>
  <c r="AI2508" i="20"/>
  <c r="AI2509" i="20"/>
  <c r="AI2510" i="20"/>
  <c r="AI2511" i="20"/>
  <c r="AI2512" i="20"/>
  <c r="AI2513" i="20"/>
  <c r="AI2514" i="20"/>
  <c r="AI2515" i="20"/>
  <c r="AI2516" i="20"/>
  <c r="AI2517" i="20"/>
  <c r="AI2518" i="20"/>
  <c r="AI2519" i="20"/>
  <c r="AI2520" i="20"/>
  <c r="AI2521" i="20"/>
  <c r="AI2522" i="20"/>
  <c r="AI2523" i="20"/>
  <c r="AI2524" i="20"/>
  <c r="AI2525" i="20"/>
  <c r="AI2526" i="20"/>
  <c r="AI2527" i="20"/>
  <c r="AI2528" i="20"/>
  <c r="AI2529" i="20"/>
  <c r="AI2530" i="20"/>
  <c r="AI2531" i="20"/>
  <c r="AI2532" i="20"/>
  <c r="AI2533" i="20"/>
  <c r="AI2534" i="20"/>
  <c r="AI2535" i="20"/>
  <c r="AI2536" i="20"/>
  <c r="AI2537" i="20"/>
  <c r="AI2538" i="20"/>
  <c r="AI2539" i="20"/>
  <c r="AI2540" i="20"/>
  <c r="AI2541" i="20"/>
  <c r="AI2542" i="20"/>
  <c r="AI2543" i="20"/>
  <c r="AI2544" i="20"/>
  <c r="AI2545" i="20"/>
  <c r="AI2546" i="20"/>
  <c r="AI2547" i="20"/>
  <c r="AI2548" i="20"/>
  <c r="AI2549" i="20"/>
  <c r="AI2550" i="20"/>
  <c r="AI2551" i="20"/>
  <c r="AI2552" i="20"/>
  <c r="AI2553" i="20"/>
  <c r="AI2554" i="20"/>
  <c r="AI2555" i="20"/>
  <c r="AI2556" i="20"/>
  <c r="AI2557" i="20"/>
  <c r="AI2558" i="20"/>
  <c r="AI2559" i="20"/>
  <c r="AI2560" i="20"/>
  <c r="AI2561" i="20"/>
  <c r="AI2562" i="20"/>
  <c r="AI2563" i="20"/>
  <c r="AI2564" i="20"/>
  <c r="AI2565" i="20"/>
  <c r="AI2566" i="20"/>
  <c r="AI2567" i="20"/>
  <c r="AI2568" i="20"/>
  <c r="AI2569" i="20"/>
  <c r="AI2570" i="20"/>
  <c r="AI2571" i="20"/>
  <c r="AI2572" i="20"/>
  <c r="AI2573" i="20"/>
  <c r="AI2574" i="20"/>
  <c r="AI2575" i="20"/>
  <c r="AI2576" i="20"/>
  <c r="AI2577" i="20"/>
  <c r="AI2578" i="20"/>
  <c r="AI2579" i="20"/>
  <c r="AI2580" i="20"/>
  <c r="AI2581" i="20"/>
  <c r="AI2582" i="20"/>
  <c r="AI2583" i="20"/>
  <c r="AI2584" i="20"/>
  <c r="AI2585" i="20"/>
  <c r="AI2586" i="20"/>
  <c r="AI2587" i="20"/>
  <c r="AI2588" i="20"/>
  <c r="AI2589" i="20"/>
  <c r="AI2590" i="20"/>
  <c r="AI2591" i="20"/>
  <c r="AI2592" i="20"/>
  <c r="AI2593" i="20"/>
  <c r="AI2594" i="20"/>
  <c r="AI2595" i="20"/>
  <c r="AI2596" i="20"/>
  <c r="AI2597" i="20"/>
  <c r="AI2598" i="20"/>
  <c r="AI2599" i="20"/>
  <c r="AI2600" i="20"/>
  <c r="AI2601" i="20"/>
  <c r="AI2602" i="20"/>
  <c r="AI2603" i="20"/>
  <c r="AI2604" i="20"/>
  <c r="AI2605" i="20"/>
  <c r="AI2606" i="20"/>
  <c r="AI2607" i="20"/>
  <c r="AI2608" i="20"/>
  <c r="AI2609" i="20"/>
  <c r="AI2610" i="20"/>
  <c r="AI2611" i="20"/>
  <c r="AI2612" i="20"/>
  <c r="AI2613" i="20"/>
  <c r="AI2614" i="20"/>
  <c r="AI2615" i="20"/>
  <c r="AI2616" i="20"/>
  <c r="AI2617" i="20"/>
  <c r="AI2618" i="20"/>
  <c r="AI2619" i="20"/>
  <c r="AI2620" i="20"/>
  <c r="AI2621" i="20"/>
  <c r="AI2622" i="20"/>
  <c r="AI2623" i="20"/>
  <c r="AI2624" i="20"/>
  <c r="AI2625" i="20"/>
  <c r="AI2626" i="20"/>
  <c r="AI2627" i="20"/>
  <c r="AI2628" i="20"/>
  <c r="AI2629" i="20"/>
  <c r="AI2630" i="20"/>
  <c r="AI2631" i="20"/>
  <c r="AI2632" i="20"/>
  <c r="AI2633" i="20"/>
  <c r="AI2634" i="20"/>
  <c r="AI2635" i="20"/>
  <c r="AI2636" i="20"/>
  <c r="AI2637" i="20"/>
  <c r="AI2638" i="20"/>
  <c r="AI2639" i="20"/>
  <c r="AI2640" i="20"/>
  <c r="AI2641" i="20"/>
  <c r="AI2642" i="20"/>
  <c r="AI2643" i="20"/>
  <c r="AI2644" i="20"/>
  <c r="AI2645" i="20"/>
  <c r="AI2646" i="20"/>
  <c r="AI2647" i="20"/>
  <c r="AI2648" i="20"/>
  <c r="AI2649" i="20"/>
  <c r="AI2650" i="20"/>
  <c r="AI2651" i="20"/>
  <c r="AI2652" i="20"/>
  <c r="AI2653" i="20"/>
  <c r="AI2654" i="20"/>
  <c r="AI2655" i="20"/>
  <c r="AI2656" i="20"/>
  <c r="AI2657" i="20"/>
  <c r="AI2658" i="20"/>
  <c r="AI2659" i="20"/>
  <c r="AI2660" i="20"/>
  <c r="AI2661" i="20"/>
  <c r="AI2662" i="20"/>
  <c r="AI2663" i="20"/>
  <c r="AI2664" i="20"/>
  <c r="AI2665" i="20"/>
  <c r="AI2666" i="20"/>
  <c r="AI2667" i="20"/>
  <c r="AI2668" i="20"/>
  <c r="AI2669" i="20"/>
  <c r="AI2670" i="20"/>
  <c r="AI2671" i="20"/>
  <c r="AI2672" i="20"/>
  <c r="AI2673" i="20"/>
  <c r="AI2674" i="20"/>
  <c r="AI2675" i="20"/>
  <c r="AI2676" i="20"/>
  <c r="AI2677" i="20"/>
  <c r="AI2678" i="20"/>
  <c r="AI2679" i="20"/>
  <c r="AI2680" i="20"/>
  <c r="AI2681" i="20"/>
  <c r="AI2682" i="20"/>
  <c r="AI2683" i="20"/>
  <c r="AI2684" i="20"/>
  <c r="AI2685" i="20"/>
  <c r="AI2686" i="20"/>
  <c r="AI2687" i="20"/>
  <c r="AI2688" i="20"/>
  <c r="AI2689" i="20"/>
  <c r="AI2690" i="20"/>
  <c r="AI2691" i="20"/>
  <c r="AI2692" i="20"/>
  <c r="AI2693" i="20"/>
  <c r="AI2694" i="20"/>
  <c r="AI2695" i="20"/>
  <c r="AI2696" i="20"/>
  <c r="AI2697" i="20"/>
  <c r="AI2698" i="20"/>
  <c r="AI2699" i="20"/>
  <c r="AI2700" i="20"/>
  <c r="AI2701" i="20"/>
  <c r="AI2702" i="20"/>
  <c r="AI2703" i="20"/>
  <c r="AI2704" i="20"/>
  <c r="AI2705" i="20"/>
  <c r="AI2706" i="20"/>
  <c r="AI2707" i="20"/>
  <c r="AI2708" i="20"/>
  <c r="AI2709" i="20"/>
  <c r="AI2710" i="20"/>
  <c r="AI2711" i="20"/>
  <c r="AI2712" i="20"/>
  <c r="AI2713" i="20"/>
  <c r="AI2714" i="20"/>
  <c r="AI2715" i="20"/>
  <c r="AI2716" i="20"/>
  <c r="AI2717" i="20"/>
  <c r="AI2718" i="20"/>
  <c r="AI2719" i="20"/>
  <c r="AI2720" i="20"/>
  <c r="AI2721" i="20"/>
  <c r="AI2722" i="20"/>
  <c r="AI2723" i="20"/>
  <c r="AI2724" i="20"/>
  <c r="AI2725" i="20"/>
  <c r="AI2726" i="20"/>
  <c r="AI2727" i="20"/>
  <c r="AI2728" i="20"/>
  <c r="AI2729" i="20"/>
  <c r="AI2730" i="20"/>
  <c r="AI2731" i="20"/>
  <c r="AI2732" i="20"/>
  <c r="AI2733" i="20"/>
  <c r="AI2734" i="20"/>
  <c r="AI2735" i="20"/>
  <c r="AI2736" i="20"/>
  <c r="AI2737" i="20"/>
  <c r="AI2738" i="20"/>
  <c r="AI2739" i="20"/>
  <c r="AI2740" i="20"/>
  <c r="AI2741" i="20"/>
  <c r="AI2742" i="20"/>
  <c r="AI2743" i="20"/>
  <c r="AI2744" i="20"/>
  <c r="AI2745" i="20"/>
  <c r="AI2746" i="20"/>
  <c r="AI2747" i="20"/>
  <c r="AI2748" i="20"/>
  <c r="AI2749" i="20"/>
  <c r="AI2750" i="20"/>
  <c r="AI2751" i="20"/>
  <c r="AI2752" i="20"/>
  <c r="AI2753" i="20"/>
  <c r="AI2754" i="20"/>
  <c r="AI2755" i="20"/>
  <c r="AI2756" i="20"/>
  <c r="AI2757" i="20"/>
  <c r="AI2758" i="20"/>
  <c r="AI2759" i="20"/>
  <c r="AI2760" i="20"/>
  <c r="AI2761" i="20"/>
  <c r="AI2762" i="20"/>
  <c r="AI2763" i="20"/>
  <c r="AI2764" i="20"/>
  <c r="AI2765" i="20"/>
  <c r="AI2766" i="20"/>
  <c r="AI2767" i="20"/>
  <c r="AI2768" i="20"/>
  <c r="AI2769" i="20"/>
  <c r="AI2770" i="20"/>
  <c r="AI2771" i="20"/>
  <c r="AI2772" i="20"/>
  <c r="AI2773" i="20"/>
  <c r="AI2774" i="20"/>
  <c r="AI2775" i="20"/>
  <c r="AI2776" i="20"/>
  <c r="AI2777" i="20"/>
  <c r="AI2778" i="20"/>
  <c r="AI2779" i="20"/>
  <c r="AI2780" i="20"/>
  <c r="AI2781" i="20"/>
  <c r="AI2782" i="20"/>
  <c r="AI2783" i="20"/>
  <c r="AI2784" i="20"/>
  <c r="AI2785" i="20"/>
  <c r="AI2786" i="20"/>
  <c r="AI2787" i="20"/>
  <c r="AI2788" i="20"/>
  <c r="AI2789" i="20"/>
  <c r="AI2790" i="20"/>
  <c r="AI2791" i="20"/>
  <c r="AI2792" i="20"/>
  <c r="AI2793" i="20"/>
  <c r="AI2794" i="20"/>
  <c r="AI2795" i="20"/>
  <c r="AI2796" i="20"/>
  <c r="AI2797" i="20"/>
  <c r="AI2798" i="20"/>
  <c r="AI2799" i="20"/>
  <c r="AI2800" i="20"/>
  <c r="AI2801" i="20"/>
  <c r="AI2802" i="20"/>
  <c r="AI2803" i="20"/>
  <c r="AI2804" i="20"/>
  <c r="AI2805" i="20"/>
  <c r="AI2806" i="20"/>
  <c r="AI2807" i="20"/>
  <c r="AI2808" i="20"/>
  <c r="AI2809" i="20"/>
  <c r="AI2810" i="20"/>
  <c r="AI2811" i="20"/>
  <c r="AI2812" i="20"/>
  <c r="AI2813" i="20"/>
  <c r="AI2814" i="20"/>
  <c r="AI2815" i="20"/>
  <c r="AI2816" i="20"/>
  <c r="AI2817" i="20"/>
  <c r="AI2818" i="20"/>
  <c r="AI2819" i="20"/>
  <c r="AI2820" i="20"/>
  <c r="AI2821" i="20"/>
  <c r="AI2822" i="20"/>
  <c r="AI2823" i="20"/>
  <c r="AI2824" i="20"/>
  <c r="AI2825" i="20"/>
  <c r="AI2826" i="20"/>
  <c r="AI2827" i="20"/>
  <c r="AI2828" i="20"/>
  <c r="AI2829" i="20"/>
  <c r="AI2830" i="20"/>
  <c r="AI2831" i="20"/>
  <c r="AI2832" i="20"/>
  <c r="AI2833" i="20"/>
  <c r="AI2834" i="20"/>
  <c r="AI2835" i="20"/>
  <c r="AI2836" i="20"/>
  <c r="AI2837" i="20"/>
  <c r="AI2838" i="20"/>
  <c r="AI2839" i="20"/>
  <c r="AI2840" i="20"/>
  <c r="AI2841" i="20"/>
  <c r="AI2842" i="20"/>
  <c r="AI2843" i="20"/>
  <c r="AI2844" i="20"/>
  <c r="AI2845" i="20"/>
  <c r="AI2846" i="20"/>
  <c r="AI2847" i="20"/>
  <c r="AI2848" i="20"/>
  <c r="AI2849" i="20"/>
  <c r="AI2850" i="20"/>
  <c r="AI2851" i="20"/>
  <c r="AI2852" i="20"/>
  <c r="AI2853" i="20"/>
  <c r="AI2854" i="20"/>
  <c r="AI2855" i="20"/>
  <c r="AI2856" i="20"/>
  <c r="AI2857" i="20"/>
  <c r="AI2858" i="20"/>
  <c r="AI2859" i="20"/>
  <c r="AI2860" i="20"/>
  <c r="AI2861" i="20"/>
  <c r="AI2862" i="20"/>
  <c r="AI2863" i="20"/>
  <c r="AI2864" i="20"/>
  <c r="AI2865" i="20"/>
  <c r="AI2866" i="20"/>
  <c r="AI2867" i="20"/>
  <c r="AI2868" i="20"/>
  <c r="AI2869" i="20"/>
  <c r="AI2870" i="20"/>
  <c r="AI2871" i="20"/>
  <c r="AI2872" i="20"/>
  <c r="AI2873" i="20"/>
  <c r="AI2874" i="20"/>
  <c r="AI2875" i="20"/>
  <c r="AI2876" i="20"/>
  <c r="AI2877" i="20"/>
  <c r="AI2878" i="20"/>
  <c r="AI2879" i="20"/>
  <c r="AI2880" i="20"/>
  <c r="AI2881" i="20"/>
  <c r="AI2882" i="20"/>
  <c r="AI2883" i="20"/>
  <c r="AI2884" i="20"/>
  <c r="AI2885" i="20"/>
  <c r="AI2886" i="20"/>
  <c r="AI2887" i="20"/>
  <c r="AI2888" i="20"/>
  <c r="AI2889" i="20"/>
  <c r="AI2890" i="20"/>
  <c r="AI2891" i="20"/>
  <c r="AI2892" i="20"/>
  <c r="AI2893" i="20"/>
  <c r="AI2894" i="20"/>
  <c r="AI2895" i="20"/>
  <c r="AI2896" i="20"/>
  <c r="AI2897" i="20"/>
  <c r="AI2898" i="20"/>
  <c r="AI2899" i="20"/>
  <c r="AI2900" i="20"/>
  <c r="AI2901" i="20"/>
  <c r="AI2902" i="20"/>
  <c r="AI2903" i="20"/>
  <c r="AI2904" i="20"/>
  <c r="AI2905" i="20"/>
  <c r="AI2906" i="20"/>
  <c r="AI2907" i="20"/>
  <c r="AI2908" i="20"/>
  <c r="AI2909" i="20"/>
  <c r="AI2910" i="20"/>
  <c r="AI2911" i="20"/>
  <c r="AI2912" i="20"/>
  <c r="AI2913" i="20"/>
  <c r="AI2914" i="20"/>
  <c r="AI2915" i="20"/>
  <c r="AI2916" i="20"/>
  <c r="AI2917" i="20"/>
  <c r="AI2918" i="20"/>
  <c r="AI2919" i="20"/>
  <c r="AI2920" i="20"/>
  <c r="AI2921" i="20"/>
  <c r="AI2922" i="20"/>
  <c r="AI2923" i="20"/>
  <c r="AI2924" i="20"/>
  <c r="AI2925" i="20"/>
  <c r="AI2926" i="20"/>
  <c r="AI2927" i="20"/>
  <c r="AI2928" i="20"/>
  <c r="AI2929" i="20"/>
  <c r="AI2930" i="20"/>
  <c r="AI2931" i="20"/>
  <c r="AI2932" i="20"/>
  <c r="AI2933" i="20"/>
  <c r="AI2934" i="20"/>
  <c r="AI2935" i="20"/>
  <c r="AI2" i="20"/>
  <c r="B3" i="13"/>
  <c r="C3" i="13" s="1"/>
  <c r="B4" i="13"/>
  <c r="B5" i="13"/>
  <c r="C5" i="13" s="1"/>
  <c r="B6" i="13"/>
  <c r="C6" i="13" s="1"/>
  <c r="B7" i="13"/>
  <c r="B8" i="13"/>
  <c r="B9" i="13"/>
  <c r="B10" i="13"/>
  <c r="C10" i="13" s="1"/>
  <c r="B11" i="13"/>
  <c r="C11" i="13" s="1"/>
  <c r="B12" i="13"/>
  <c r="C12" i="13" s="1"/>
  <c r="B13" i="13"/>
  <c r="C13" i="13" s="1"/>
  <c r="B14" i="13"/>
  <c r="C14" i="13" s="1"/>
  <c r="B15" i="13"/>
  <c r="B16" i="13"/>
  <c r="B17" i="13"/>
  <c r="B18" i="13"/>
  <c r="C18" i="13" s="1"/>
  <c r="B19" i="13"/>
  <c r="C19" i="13" s="1"/>
  <c r="B20" i="13"/>
  <c r="B21" i="13"/>
  <c r="B22" i="13"/>
  <c r="C22" i="13" s="1"/>
  <c r="B23" i="13"/>
  <c r="B24" i="13"/>
  <c r="U24" i="13" s="1"/>
  <c r="B25" i="13"/>
  <c r="B26" i="13"/>
  <c r="C26" i="13" s="1"/>
  <c r="B27" i="13"/>
  <c r="C27" i="13" s="1"/>
  <c r="B28" i="13"/>
  <c r="C28" i="13" s="1"/>
  <c r="B29" i="13"/>
  <c r="C29" i="13" s="1"/>
  <c r="B30" i="13"/>
  <c r="C30" i="13" s="1"/>
  <c r="B31" i="13"/>
  <c r="B32" i="13"/>
  <c r="B33" i="13"/>
  <c r="B34" i="13"/>
  <c r="C34" i="13" s="1"/>
  <c r="B35" i="13"/>
  <c r="C35" i="13" s="1"/>
  <c r="B36" i="13"/>
  <c r="C36" i="13" s="1"/>
  <c r="B37" i="13"/>
  <c r="C37" i="13" s="1"/>
  <c r="B38" i="13"/>
  <c r="C38" i="13" s="1"/>
  <c r="B39" i="13"/>
  <c r="B40" i="13"/>
  <c r="B41" i="13"/>
  <c r="B42" i="13"/>
  <c r="C42" i="13" s="1"/>
  <c r="B43" i="13"/>
  <c r="C43" i="13" s="1"/>
  <c r="B44" i="13"/>
  <c r="B45" i="13"/>
  <c r="B46" i="13"/>
  <c r="C46" i="13" s="1"/>
  <c r="B47" i="13"/>
  <c r="B48" i="13"/>
  <c r="B49" i="13"/>
  <c r="B50" i="13"/>
  <c r="C50" i="13" s="1"/>
  <c r="B51" i="13"/>
  <c r="C51" i="13" s="1"/>
  <c r="B52" i="13"/>
  <c r="C52" i="13" s="1"/>
  <c r="B53" i="13"/>
  <c r="C53" i="13" s="1"/>
  <c r="B54" i="13"/>
  <c r="C54" i="13" s="1"/>
  <c r="B55" i="13"/>
  <c r="B56" i="13"/>
  <c r="B57" i="13"/>
  <c r="B58" i="13"/>
  <c r="C58" i="13" s="1"/>
  <c r="B59" i="13"/>
  <c r="C59" i="13" s="1"/>
  <c r="B60" i="13"/>
  <c r="C60" i="13" s="1"/>
  <c r="B61" i="13"/>
  <c r="C61" i="13" s="1"/>
  <c r="B62" i="13"/>
  <c r="C62" i="13" s="1"/>
  <c r="B63" i="13"/>
  <c r="B64" i="13"/>
  <c r="B65" i="13"/>
  <c r="B66" i="13"/>
  <c r="C66" i="13" s="1"/>
  <c r="B67" i="13"/>
  <c r="C67" i="13" s="1"/>
  <c r="B68" i="13"/>
  <c r="B69" i="13"/>
  <c r="C69" i="13" s="1"/>
  <c r="B70" i="13"/>
  <c r="C70" i="13" s="1"/>
  <c r="B71" i="13"/>
  <c r="B72" i="13"/>
  <c r="T72" i="13" s="1"/>
  <c r="B73" i="13"/>
  <c r="B74" i="13"/>
  <c r="C74" i="13" s="1"/>
  <c r="B75" i="13"/>
  <c r="C75" i="13" s="1"/>
  <c r="B76" i="13"/>
  <c r="C76" i="13" s="1"/>
  <c r="B77" i="13"/>
  <c r="C77" i="13" s="1"/>
  <c r="B78" i="13"/>
  <c r="C78" i="13" s="1"/>
  <c r="B79" i="13"/>
  <c r="B80" i="13"/>
  <c r="U80" i="13" s="1"/>
  <c r="B81" i="13"/>
  <c r="B82" i="13"/>
  <c r="C82" i="13" s="1"/>
  <c r="B83" i="13"/>
  <c r="C83" i="13" s="1"/>
  <c r="B84" i="13"/>
  <c r="B85" i="13"/>
  <c r="B86" i="13"/>
  <c r="C86" i="13" s="1"/>
  <c r="B87" i="13"/>
  <c r="B88" i="13"/>
  <c r="B89" i="13"/>
  <c r="B90" i="13"/>
  <c r="C90" i="13" s="1"/>
  <c r="B91" i="13"/>
  <c r="C91" i="13" s="1"/>
  <c r="B92" i="13"/>
  <c r="C92" i="13" s="1"/>
  <c r="B93" i="13"/>
  <c r="C93" i="13" s="1"/>
  <c r="B94" i="13"/>
  <c r="C94" i="13" s="1"/>
  <c r="B95" i="13"/>
  <c r="B96" i="13"/>
  <c r="B97" i="13"/>
  <c r="B98" i="13"/>
  <c r="C98" i="13" s="1"/>
  <c r="B99" i="13"/>
  <c r="C99" i="13" s="1"/>
  <c r="B100" i="13"/>
  <c r="C100" i="13" s="1"/>
  <c r="B101" i="13"/>
  <c r="C101" i="13" s="1"/>
  <c r="B102" i="13"/>
  <c r="C102" i="13" s="1"/>
  <c r="B103" i="13"/>
  <c r="B104" i="13"/>
  <c r="B105" i="13"/>
  <c r="B106" i="13"/>
  <c r="C106" i="13" s="1"/>
  <c r="B107" i="13"/>
  <c r="C107" i="13" s="1"/>
  <c r="B108" i="13"/>
  <c r="B109" i="13"/>
  <c r="B110" i="13"/>
  <c r="C110" i="13" s="1"/>
  <c r="B111" i="13"/>
  <c r="B112" i="13"/>
  <c r="B113" i="13"/>
  <c r="B114" i="13"/>
  <c r="C114" i="13" s="1"/>
  <c r="B115" i="13"/>
  <c r="C115" i="13" s="1"/>
  <c r="B116" i="13"/>
  <c r="C116" i="13" s="1"/>
  <c r="B117" i="13"/>
  <c r="C117" i="13" s="1"/>
  <c r="B118" i="13"/>
  <c r="C118" i="13" s="1"/>
  <c r="B119" i="13"/>
  <c r="B120" i="13"/>
  <c r="B121" i="13"/>
  <c r="B122" i="13"/>
  <c r="C122" i="13" s="1"/>
  <c r="B123" i="13"/>
  <c r="C123" i="13" s="1"/>
  <c r="B124" i="13"/>
  <c r="C124" i="13" s="1"/>
  <c r="B125" i="13"/>
  <c r="C125" i="13" s="1"/>
  <c r="B126" i="13"/>
  <c r="C126" i="13" s="1"/>
  <c r="B127" i="13"/>
  <c r="B128" i="13"/>
  <c r="B129" i="13"/>
  <c r="B130" i="13"/>
  <c r="C130" i="13" s="1"/>
  <c r="B131" i="13"/>
  <c r="C131" i="13" s="1"/>
  <c r="B132" i="13"/>
  <c r="B133" i="13"/>
  <c r="C133" i="13" s="1"/>
  <c r="B134" i="13"/>
  <c r="C134" i="13" s="1"/>
  <c r="B135" i="13"/>
  <c r="B136" i="13"/>
  <c r="B137" i="13"/>
  <c r="B138" i="13"/>
  <c r="C138" i="13" s="1"/>
  <c r="B139" i="13"/>
  <c r="C139" i="13" s="1"/>
  <c r="B140" i="13"/>
  <c r="C140" i="13" s="1"/>
  <c r="B141" i="13"/>
  <c r="C141" i="13" s="1"/>
  <c r="B142" i="13"/>
  <c r="C142" i="13" s="1"/>
  <c r="B143" i="13"/>
  <c r="B144" i="13"/>
  <c r="B145" i="13"/>
  <c r="B146" i="13"/>
  <c r="C146" i="13" s="1"/>
  <c r="B147" i="13"/>
  <c r="C147" i="13" s="1"/>
  <c r="B148" i="13"/>
  <c r="B149" i="13"/>
  <c r="B150" i="13"/>
  <c r="C150" i="13" s="1"/>
  <c r="B151" i="13"/>
  <c r="B152" i="13"/>
  <c r="V152" i="13" s="1"/>
  <c r="B153" i="13"/>
  <c r="B154" i="13"/>
  <c r="C154" i="13" s="1"/>
  <c r="B155" i="13"/>
  <c r="C155" i="13" s="1"/>
  <c r="B156" i="13"/>
  <c r="C156" i="13" s="1"/>
  <c r="B157" i="13"/>
  <c r="C157" i="13" s="1"/>
  <c r="B158" i="13"/>
  <c r="C158" i="13" s="1"/>
  <c r="B159" i="13"/>
  <c r="B160" i="13"/>
  <c r="V160" i="13" s="1"/>
  <c r="B161" i="13"/>
  <c r="B162" i="13"/>
  <c r="C162" i="13" s="1"/>
  <c r="B163" i="13"/>
  <c r="C163" i="13" s="1"/>
  <c r="B164" i="13"/>
  <c r="C164" i="13" s="1"/>
  <c r="B165" i="13"/>
  <c r="C165" i="13" s="1"/>
  <c r="B166" i="13"/>
  <c r="C166" i="13" s="1"/>
  <c r="B167" i="13"/>
  <c r="B168" i="13"/>
  <c r="B169" i="13"/>
  <c r="B170" i="13"/>
  <c r="C170" i="13" s="1"/>
  <c r="B171" i="13"/>
  <c r="C171" i="13" s="1"/>
  <c r="B172" i="13"/>
  <c r="B173" i="13"/>
  <c r="B174" i="13"/>
  <c r="C174" i="13" s="1"/>
  <c r="B175" i="13"/>
  <c r="B176" i="13"/>
  <c r="V176" i="13" s="1"/>
  <c r="B177" i="13"/>
  <c r="B178" i="13"/>
  <c r="C178" i="13" s="1"/>
  <c r="B179" i="13"/>
  <c r="B180" i="13"/>
  <c r="C180" i="13" s="1"/>
  <c r="B181" i="13"/>
  <c r="C181" i="13" s="1"/>
  <c r="B182" i="13"/>
  <c r="C182" i="13" s="1"/>
  <c r="B183" i="13"/>
  <c r="B184" i="13"/>
  <c r="B185" i="13"/>
  <c r="B186" i="13"/>
  <c r="B187" i="13"/>
  <c r="B188" i="13"/>
  <c r="C188" i="13" s="1"/>
  <c r="B189" i="13"/>
  <c r="C189" i="13" s="1"/>
  <c r="B190" i="13"/>
  <c r="C190" i="13" s="1"/>
  <c r="B191" i="13"/>
  <c r="B192" i="13"/>
  <c r="B193" i="13"/>
  <c r="B194" i="13"/>
  <c r="C194" i="13" s="1"/>
  <c r="B195" i="13"/>
  <c r="B2" i="13"/>
  <c r="K24" i="30" l="1"/>
  <c r="K25" i="30" s="1"/>
  <c r="K26" i="30" s="1"/>
  <c r="K27" i="30" s="1"/>
  <c r="K28" i="30" s="1"/>
  <c r="K29" i="30" s="1"/>
  <c r="K30" i="30" s="1"/>
  <c r="K31" i="30" s="1"/>
  <c r="K32" i="30" s="1"/>
  <c r="K33" i="30" s="1"/>
  <c r="K34" i="30" s="1"/>
  <c r="K35" i="30" s="1"/>
  <c r="K36" i="30" s="1"/>
  <c r="K37" i="30" s="1"/>
  <c r="K38" i="30" s="1"/>
  <c r="K39" i="30" s="1"/>
  <c r="K40" i="30" s="1"/>
  <c r="K41" i="30" s="1"/>
  <c r="K42" i="30" s="1"/>
  <c r="K43" i="30" s="1"/>
  <c r="K44" i="30" s="1"/>
  <c r="K45" i="30" s="1"/>
  <c r="K46" i="30" s="1"/>
  <c r="K47" i="30" s="1"/>
  <c r="K48" i="30" s="1"/>
  <c r="K49" i="30" s="1"/>
  <c r="K50" i="30" s="1"/>
  <c r="K51" i="30" s="1"/>
  <c r="K52" i="30" s="1"/>
  <c r="K53" i="30" s="1"/>
  <c r="K54" i="30" s="1"/>
  <c r="K55" i="30" s="1"/>
  <c r="K56" i="30" s="1"/>
  <c r="K57" i="30" s="1"/>
  <c r="K58" i="30" s="1"/>
  <c r="K59" i="30" s="1"/>
  <c r="K60" i="30" s="1"/>
  <c r="K61" i="30" s="1"/>
  <c r="K62" i="30" s="1"/>
  <c r="K63" i="30" s="1"/>
  <c r="K64" i="30" s="1"/>
  <c r="K65" i="30" s="1"/>
  <c r="K66" i="30" s="1"/>
  <c r="K67" i="30" s="1"/>
  <c r="K68" i="30" s="1"/>
  <c r="K69" i="30" s="1"/>
  <c r="K70" i="30" s="1"/>
  <c r="K71" i="30" s="1"/>
  <c r="K72" i="30" s="1"/>
  <c r="K73" i="30" s="1"/>
  <c r="K74" i="30" s="1"/>
  <c r="K75" i="30" s="1"/>
  <c r="K76" i="30" s="1"/>
  <c r="K77" i="30" s="1"/>
  <c r="K78" i="30" s="1"/>
  <c r="K79" i="30" s="1"/>
  <c r="K80" i="30" s="1"/>
  <c r="K81" i="30" s="1"/>
  <c r="K82" i="30" s="1"/>
  <c r="K83" i="30" s="1"/>
  <c r="K84" i="30" s="1"/>
  <c r="K85" i="30" s="1"/>
  <c r="K86" i="30" s="1"/>
  <c r="K87" i="30" s="1"/>
  <c r="K88" i="30" s="1"/>
  <c r="K89" i="30" s="1"/>
  <c r="K90" i="30" s="1"/>
  <c r="K91" i="30" s="1"/>
  <c r="K92" i="30" s="1"/>
  <c r="K93" i="30" s="1"/>
  <c r="K94" i="30" s="1"/>
  <c r="K95" i="30" s="1"/>
  <c r="K96" i="30" s="1"/>
  <c r="K97" i="30" s="1"/>
  <c r="K98" i="30" s="1"/>
  <c r="K99" i="30" s="1"/>
  <c r="K100" i="30" s="1"/>
  <c r="K101" i="30" s="1"/>
  <c r="K102" i="30" s="1"/>
  <c r="K103" i="30" s="1"/>
  <c r="K104" i="30" s="1"/>
  <c r="K105" i="30" s="1"/>
  <c r="K106" i="30" s="1"/>
  <c r="K107" i="30" s="1"/>
  <c r="K108" i="30" s="1"/>
  <c r="K109" i="30" s="1"/>
  <c r="K110" i="30" s="1"/>
  <c r="K111" i="30" s="1"/>
  <c r="K112" i="30" s="1"/>
  <c r="K113" i="30" s="1"/>
  <c r="K114" i="30" s="1"/>
  <c r="K115" i="30" s="1"/>
  <c r="K116" i="30" s="1"/>
  <c r="E126" i="30" s="1"/>
  <c r="P23" i="30"/>
  <c r="P26" i="30"/>
  <c r="S28" i="30"/>
  <c r="P28" i="30"/>
  <c r="P29" i="30"/>
  <c r="X33" i="30"/>
  <c r="X34" i="30"/>
  <c r="O37" i="30"/>
  <c r="X40" i="30"/>
  <c r="P41" i="30"/>
  <c r="X42" i="30"/>
  <c r="X44" i="30"/>
  <c r="U49" i="30"/>
  <c r="O51" i="30"/>
  <c r="S53" i="30"/>
  <c r="N59" i="30"/>
  <c r="T59" i="30"/>
  <c r="P61" i="30"/>
  <c r="N64" i="30"/>
  <c r="U64" i="30"/>
  <c r="X65" i="30"/>
  <c r="O73" i="30"/>
  <c r="X84" i="30"/>
  <c r="S93" i="30"/>
  <c r="N99" i="30"/>
  <c r="O109" i="30"/>
  <c r="P112" i="30"/>
  <c r="W113" i="30"/>
  <c r="S115" i="30"/>
  <c r="X116" i="30"/>
  <c r="P73" i="30"/>
  <c r="B119" i="30"/>
  <c r="M22" i="30"/>
  <c r="M23" i="30" s="1"/>
  <c r="M24" i="30" s="1"/>
  <c r="M25" i="30" s="1"/>
  <c r="M26" i="30" s="1"/>
  <c r="M27" i="30" s="1"/>
  <c r="M28" i="30" s="1"/>
  <c r="M29" i="30" s="1"/>
  <c r="M30" i="30" s="1"/>
  <c r="M31" i="30" s="1"/>
  <c r="M32" i="30" s="1"/>
  <c r="M33" i="30" s="1"/>
  <c r="M34" i="30" s="1"/>
  <c r="M35" i="30" s="1"/>
  <c r="M36" i="30" s="1"/>
  <c r="M37" i="30" s="1"/>
  <c r="M38" i="30" s="1"/>
  <c r="M39" i="30" s="1"/>
  <c r="M40" i="30" s="1"/>
  <c r="M41" i="30" s="1"/>
  <c r="M42" i="30" s="1"/>
  <c r="M43" i="30" s="1"/>
  <c r="M44" i="30" s="1"/>
  <c r="M45" i="30" s="1"/>
  <c r="M46" i="30" s="1"/>
  <c r="M47" i="30" s="1"/>
  <c r="M48" i="30" s="1"/>
  <c r="M49" i="30" s="1"/>
  <c r="M50" i="30" s="1"/>
  <c r="M51" i="30" s="1"/>
  <c r="M52" i="30" s="1"/>
  <c r="M53" i="30" s="1"/>
  <c r="M54" i="30" s="1"/>
  <c r="M55" i="30" s="1"/>
  <c r="M56" i="30" s="1"/>
  <c r="M57" i="30" s="1"/>
  <c r="M58" i="30" s="1"/>
  <c r="M59" i="30" s="1"/>
  <c r="M60" i="30" s="1"/>
  <c r="M61" i="30" s="1"/>
  <c r="M62" i="30" s="1"/>
  <c r="M63" i="30" s="1"/>
  <c r="M64" i="30" s="1"/>
  <c r="M65" i="30" s="1"/>
  <c r="M66" i="30" s="1"/>
  <c r="M67" i="30" s="1"/>
  <c r="M68" i="30" s="1"/>
  <c r="M69" i="30" s="1"/>
  <c r="M70" i="30" s="1"/>
  <c r="M71" i="30" s="1"/>
  <c r="M72" i="30" s="1"/>
  <c r="M73" i="30" s="1"/>
  <c r="M74" i="30" s="1"/>
  <c r="M75" i="30" s="1"/>
  <c r="M76" i="30" s="1"/>
  <c r="M77" i="30" s="1"/>
  <c r="M78" i="30" s="1"/>
  <c r="M79" i="30" s="1"/>
  <c r="M80" i="30" s="1"/>
  <c r="M81" i="30" s="1"/>
  <c r="M82" i="30" s="1"/>
  <c r="M83" i="30" s="1"/>
  <c r="M84" i="30" s="1"/>
  <c r="M85" i="30" s="1"/>
  <c r="M86" i="30" s="1"/>
  <c r="M87" i="30" s="1"/>
  <c r="M88" i="30" s="1"/>
  <c r="M89" i="30" s="1"/>
  <c r="M90" i="30" s="1"/>
  <c r="M91" i="30" s="1"/>
  <c r="M92" i="30" s="1"/>
  <c r="M93" i="30" s="1"/>
  <c r="M94" i="30" s="1"/>
  <c r="M95" i="30" s="1"/>
  <c r="M96" i="30" s="1"/>
  <c r="M97" i="30" s="1"/>
  <c r="M98" i="30" s="1"/>
  <c r="M99" i="30" s="1"/>
  <c r="M100" i="30" s="1"/>
  <c r="M101" i="30" s="1"/>
  <c r="M102" i="30" s="1"/>
  <c r="M103" i="30" s="1"/>
  <c r="M104" i="30" s="1"/>
  <c r="M105" i="30" s="1"/>
  <c r="M106" i="30" s="1"/>
  <c r="M107" i="30" s="1"/>
  <c r="M108" i="30" s="1"/>
  <c r="M109" i="30" s="1"/>
  <c r="M110" i="30" s="1"/>
  <c r="M111" i="30" s="1"/>
  <c r="M112" i="30" s="1"/>
  <c r="M113" i="30" s="1"/>
  <c r="M114" i="30" s="1"/>
  <c r="M115" i="30" s="1"/>
  <c r="M116" i="30" s="1"/>
  <c r="U28" i="30"/>
  <c r="S35" i="30"/>
  <c r="S39" i="30"/>
  <c r="S43" i="30"/>
  <c r="O45" i="30"/>
  <c r="V53" i="30"/>
  <c r="X57" i="30"/>
  <c r="S61" i="30"/>
  <c r="O63" i="30"/>
  <c r="P64" i="30"/>
  <c r="U66" i="30"/>
  <c r="T73" i="30"/>
  <c r="O85" i="30"/>
  <c r="U86" i="30"/>
  <c r="W89" i="30"/>
  <c r="P94" i="30"/>
  <c r="O101" i="30"/>
  <c r="N104" i="30"/>
  <c r="V28" i="30"/>
  <c r="T29" i="30"/>
  <c r="T35" i="30"/>
  <c r="T39" i="30"/>
  <c r="T41" i="30"/>
  <c r="P45" i="30"/>
  <c r="N69" i="30"/>
  <c r="P72" i="30"/>
  <c r="O74" i="30"/>
  <c r="X77" i="30"/>
  <c r="T82" i="30"/>
  <c r="P93" i="30"/>
  <c r="W99" i="30"/>
  <c r="W102" i="30"/>
  <c r="T103" i="30"/>
  <c r="P104" i="30"/>
  <c r="U108" i="30"/>
  <c r="T109" i="30"/>
  <c r="N110" i="30"/>
  <c r="E119" i="30"/>
  <c r="O22" i="30"/>
  <c r="N24" i="30"/>
  <c r="N25" i="30"/>
  <c r="W28" i="30"/>
  <c r="U29" i="30"/>
  <c r="V31" i="30"/>
  <c r="W32" i="30"/>
  <c r="T34" i="30"/>
  <c r="U35" i="30"/>
  <c r="T38" i="30"/>
  <c r="T40" i="30"/>
  <c r="O41" i="30"/>
  <c r="T42" i="30"/>
  <c r="U43" i="30"/>
  <c r="O49" i="30"/>
  <c r="P51" i="30"/>
  <c r="N52" i="30"/>
  <c r="X53" i="30"/>
  <c r="T68" i="30"/>
  <c r="V73" i="30"/>
  <c r="U74" i="30"/>
  <c r="T78" i="30"/>
  <c r="U82" i="30"/>
  <c r="W93" i="30"/>
  <c r="X99" i="30"/>
  <c r="X102" i="30"/>
  <c r="X104" i="30"/>
  <c r="W105" i="30"/>
  <c r="X107" i="30"/>
  <c r="V109" i="30"/>
  <c r="P110" i="30"/>
  <c r="U112" i="30"/>
  <c r="O25" i="30"/>
  <c r="X27" i="30"/>
  <c r="X28" i="30"/>
  <c r="V29" i="30"/>
  <c r="W31" i="30"/>
  <c r="O33" i="30"/>
  <c r="U34" i="30"/>
  <c r="V35" i="30"/>
  <c r="V37" i="30"/>
  <c r="V39" i="30"/>
  <c r="U40" i="30"/>
  <c r="V41" i="30"/>
  <c r="U42" i="30"/>
  <c r="V43" i="30"/>
  <c r="O53" i="30"/>
  <c r="U56" i="30"/>
  <c r="N58" i="30"/>
  <c r="P59" i="30"/>
  <c r="V61" i="30"/>
  <c r="U63" i="30"/>
  <c r="S69" i="30"/>
  <c r="U71" i="30"/>
  <c r="W73" i="30"/>
  <c r="V76" i="30"/>
  <c r="V83" i="30"/>
  <c r="U84" i="30"/>
  <c r="X86" i="30"/>
  <c r="U90" i="30"/>
  <c r="X93" i="30"/>
  <c r="N102" i="30"/>
  <c r="V103" i="30"/>
  <c r="U116" i="30"/>
  <c r="P25" i="30"/>
  <c r="S26" i="30"/>
  <c r="N27" i="30"/>
  <c r="N28" i="30"/>
  <c r="W29" i="30"/>
  <c r="O32" i="30"/>
  <c r="W35" i="30"/>
  <c r="W39" i="30"/>
  <c r="V40" i="30"/>
  <c r="W41" i="30"/>
  <c r="W43" i="30"/>
  <c r="P46" i="30"/>
  <c r="N49" i="30"/>
  <c r="P53" i="30"/>
  <c r="V56" i="30"/>
  <c r="T57" i="30"/>
  <c r="V60" i="30"/>
  <c r="W61" i="30"/>
  <c r="V63" i="30"/>
  <c r="V66" i="30"/>
  <c r="V68" i="30"/>
  <c r="N72" i="30"/>
  <c r="T72" i="30"/>
  <c r="X80" i="30"/>
  <c r="W82" i="30"/>
  <c r="W83" i="30"/>
  <c r="N86" i="30"/>
  <c r="S99" i="30"/>
  <c r="V101" i="30"/>
  <c r="P102" i="30"/>
  <c r="S107" i="30"/>
  <c r="X108" i="30"/>
  <c r="W109" i="30"/>
  <c r="O28" i="30"/>
  <c r="X29" i="30"/>
  <c r="W34" i="30"/>
  <c r="X35" i="30"/>
  <c r="X39" i="30"/>
  <c r="W40" i="30"/>
  <c r="X41" i="30"/>
  <c r="X43" i="30"/>
  <c r="X61" i="30"/>
  <c r="W63" i="30"/>
  <c r="T64" i="30"/>
  <c r="W66" i="30"/>
  <c r="O72" i="30"/>
  <c r="U72" i="30"/>
  <c r="O80" i="30"/>
  <c r="S81" i="30"/>
  <c r="X83" i="30"/>
  <c r="W84" i="30"/>
  <c r="P85" i="30"/>
  <c r="P86" i="30"/>
  <c r="W88" i="30"/>
  <c r="X109" i="30"/>
  <c r="W111" i="30"/>
  <c r="I93" i="30"/>
  <c r="I94" i="30" s="1"/>
  <c r="I95" i="30" s="1"/>
  <c r="I96" i="30" s="1"/>
  <c r="I97" i="30" s="1"/>
  <c r="I98" i="30" s="1"/>
  <c r="I99" i="30" s="1"/>
  <c r="I100" i="30" s="1"/>
  <c r="I101" i="30" s="1"/>
  <c r="I102" i="30" s="1"/>
  <c r="I103" i="30" s="1"/>
  <c r="I104" i="30" s="1"/>
  <c r="I105" i="30" s="1"/>
  <c r="I106" i="30" s="1"/>
  <c r="I107" i="30" s="1"/>
  <c r="I108" i="30" s="1"/>
  <c r="I109" i="30" s="1"/>
  <c r="I110" i="30" s="1"/>
  <c r="I111" i="30" s="1"/>
  <c r="I112" i="30" s="1"/>
  <c r="I113" i="30" s="1"/>
  <c r="I114" i="30" s="1"/>
  <c r="I115" i="30" s="1"/>
  <c r="I116" i="30" s="1"/>
  <c r="D13" i="30"/>
  <c r="L93" i="30"/>
  <c r="L94" i="30" s="1"/>
  <c r="L95" i="30" s="1"/>
  <c r="L96" i="30" s="1"/>
  <c r="L97" i="30" s="1"/>
  <c r="L98" i="30" s="1"/>
  <c r="L99" i="30" s="1"/>
  <c r="L100" i="30" s="1"/>
  <c r="L101" i="30" s="1"/>
  <c r="L102" i="30" s="1"/>
  <c r="L103" i="30" s="1"/>
  <c r="L104" i="30" s="1"/>
  <c r="L105" i="30" s="1"/>
  <c r="L106" i="30" s="1"/>
  <c r="L107" i="30" s="1"/>
  <c r="L108" i="30" s="1"/>
  <c r="L109" i="30" s="1"/>
  <c r="L110" i="30" s="1"/>
  <c r="L111" i="30" s="1"/>
  <c r="L112" i="30" s="1"/>
  <c r="L113" i="30" s="1"/>
  <c r="L114" i="30" s="1"/>
  <c r="L115" i="30" s="1"/>
  <c r="L116" i="30" s="1"/>
  <c r="D15" i="30"/>
  <c r="D16" i="30"/>
  <c r="U27" i="30"/>
  <c r="P30" i="30"/>
  <c r="O30" i="30"/>
  <c r="P40" i="30"/>
  <c r="O40" i="30"/>
  <c r="N40" i="30"/>
  <c r="X55" i="30"/>
  <c r="W55" i="30"/>
  <c r="C120" i="30"/>
  <c r="T67" i="30"/>
  <c r="N67" i="30"/>
  <c r="N68" i="30"/>
  <c r="S68" i="30"/>
  <c r="P68" i="30"/>
  <c r="O68" i="30"/>
  <c r="V82" i="30"/>
  <c r="P82" i="30"/>
  <c r="D119" i="30"/>
  <c r="U21" i="30"/>
  <c r="S23" i="30"/>
  <c r="V27" i="30"/>
  <c r="P31" i="30"/>
  <c r="W33" i="30"/>
  <c r="U38" i="30"/>
  <c r="S38" i="30"/>
  <c r="U59" i="30"/>
  <c r="O59" i="30"/>
  <c r="T88" i="30"/>
  <c r="N88" i="30"/>
  <c r="V21" i="30"/>
  <c r="N30" i="30"/>
  <c r="P42" i="30"/>
  <c r="O42" i="30"/>
  <c r="T46" i="30"/>
  <c r="F119" i="30"/>
  <c r="N21" i="30"/>
  <c r="W21" i="30"/>
  <c r="O24" i="30"/>
  <c r="P34" i="30"/>
  <c r="O34" i="30"/>
  <c r="U46" i="30"/>
  <c r="U55" i="30"/>
  <c r="X60" i="30"/>
  <c r="U60" i="30"/>
  <c r="T60" i="30"/>
  <c r="G119" i="30"/>
  <c r="O21" i="30"/>
  <c r="X21" i="30"/>
  <c r="P24" i="30"/>
  <c r="N26" i="30"/>
  <c r="S30" i="30"/>
  <c r="N34" i="30"/>
  <c r="X38" i="30"/>
  <c r="S42" i="30"/>
  <c r="V46" i="30"/>
  <c r="H21" i="30"/>
  <c r="H22" i="30" s="1"/>
  <c r="H23" i="30" s="1"/>
  <c r="H24" i="30" s="1"/>
  <c r="H25" i="30" s="1"/>
  <c r="H26" i="30" s="1"/>
  <c r="H27" i="30" s="1"/>
  <c r="H28" i="30" s="1"/>
  <c r="H29" i="30" s="1"/>
  <c r="H30" i="30" s="1"/>
  <c r="H31" i="30" s="1"/>
  <c r="H32" i="30" s="1"/>
  <c r="H33" i="30" s="1"/>
  <c r="H34" i="30" s="1"/>
  <c r="H35" i="30" s="1"/>
  <c r="H36" i="30" s="1"/>
  <c r="H37" i="30" s="1"/>
  <c r="H38" i="30" s="1"/>
  <c r="H39" i="30" s="1"/>
  <c r="H40" i="30" s="1"/>
  <c r="H41" i="30" s="1"/>
  <c r="H42" i="30" s="1"/>
  <c r="H43" i="30" s="1"/>
  <c r="H44" i="30" s="1"/>
  <c r="H45" i="30" s="1"/>
  <c r="H46" i="30" s="1"/>
  <c r="H47" i="30" s="1"/>
  <c r="H48" i="30" s="1"/>
  <c r="H49" i="30" s="1"/>
  <c r="H50" i="30" s="1"/>
  <c r="H51" i="30" s="1"/>
  <c r="H52" i="30" s="1"/>
  <c r="H53" i="30" s="1"/>
  <c r="P21" i="30"/>
  <c r="N23" i="30"/>
  <c r="O26" i="30"/>
  <c r="X30" i="30"/>
  <c r="P36" i="30"/>
  <c r="O36" i="30"/>
  <c r="N36" i="30"/>
  <c r="V42" i="30"/>
  <c r="W46" i="30"/>
  <c r="S29" i="30"/>
  <c r="T55" i="30"/>
  <c r="O23" i="30"/>
  <c r="N29" i="30"/>
  <c r="P32" i="30"/>
  <c r="N32" i="30"/>
  <c r="T33" i="30"/>
  <c r="V34" i="30"/>
  <c r="S34" i="30"/>
  <c r="X46" i="30"/>
  <c r="W58" i="30"/>
  <c r="V58" i="30"/>
  <c r="T58" i="30"/>
  <c r="S58" i="30"/>
  <c r="U65" i="30"/>
  <c r="T65" i="30"/>
  <c r="V96" i="30"/>
  <c r="X96" i="30"/>
  <c r="V38" i="30"/>
  <c r="S40" i="30"/>
  <c r="N42" i="30"/>
  <c r="J21" i="30"/>
  <c r="J22" i="30" s="1"/>
  <c r="J23" i="30" s="1"/>
  <c r="J24" i="30" s="1"/>
  <c r="J25" i="30" s="1"/>
  <c r="J26" i="30" s="1"/>
  <c r="J27" i="30" s="1"/>
  <c r="J28" i="30" s="1"/>
  <c r="J29" i="30" s="1"/>
  <c r="J30" i="30" s="1"/>
  <c r="J31" i="30" s="1"/>
  <c r="J32" i="30" s="1"/>
  <c r="J33" i="30" s="1"/>
  <c r="J34" i="30" s="1"/>
  <c r="J35" i="30" s="1"/>
  <c r="J36" i="30" s="1"/>
  <c r="J37" i="30" s="1"/>
  <c r="J38" i="30" s="1"/>
  <c r="J39" i="30" s="1"/>
  <c r="J40" i="30" s="1"/>
  <c r="J41" i="30" s="1"/>
  <c r="J42" i="30" s="1"/>
  <c r="J43" i="30" s="1"/>
  <c r="J44" i="30" s="1"/>
  <c r="J45" i="30" s="1"/>
  <c r="J46" i="30" s="1"/>
  <c r="J47" i="30" s="1"/>
  <c r="J48" i="30" s="1"/>
  <c r="J49" i="30" s="1"/>
  <c r="J50" i="30" s="1"/>
  <c r="J51" i="30" s="1"/>
  <c r="J52" i="30" s="1"/>
  <c r="J53" i="30" s="1"/>
  <c r="J54" i="30" s="1"/>
  <c r="J55" i="30" s="1"/>
  <c r="J56" i="30" s="1"/>
  <c r="J57" i="30" s="1"/>
  <c r="J58" i="30" s="1"/>
  <c r="J59" i="30" s="1"/>
  <c r="J60" i="30" s="1"/>
  <c r="J61" i="30" s="1"/>
  <c r="J62" i="30" s="1"/>
  <c r="J63" i="30" s="1"/>
  <c r="J64" i="30" s="1"/>
  <c r="J65" i="30" s="1"/>
  <c r="J66" i="30" s="1"/>
  <c r="J67" i="30" s="1"/>
  <c r="J68" i="30" s="1"/>
  <c r="J69" i="30" s="1"/>
  <c r="J70" i="30" s="1"/>
  <c r="J71" i="30" s="1"/>
  <c r="J72" i="30" s="1"/>
  <c r="J73" i="30" s="1"/>
  <c r="J74" i="30" s="1"/>
  <c r="J75" i="30" s="1"/>
  <c r="J76" i="30" s="1"/>
  <c r="J77" i="30" s="1"/>
  <c r="J78" i="30" s="1"/>
  <c r="J79" i="30" s="1"/>
  <c r="J80" i="30" s="1"/>
  <c r="J81" i="30" s="1"/>
  <c r="J82" i="30" s="1"/>
  <c r="J83" i="30" s="1"/>
  <c r="J84" i="30" s="1"/>
  <c r="J85" i="30" s="1"/>
  <c r="J86" i="30" s="1"/>
  <c r="J87" i="30" s="1"/>
  <c r="J88" i="30" s="1"/>
  <c r="J89" i="30" s="1"/>
  <c r="J90" i="30" s="1"/>
  <c r="J91" i="30" s="1"/>
  <c r="J92" i="30" s="1"/>
  <c r="S21" i="30"/>
  <c r="C119" i="30"/>
  <c r="J120" i="30" s="1"/>
  <c r="T27" i="30"/>
  <c r="P38" i="30"/>
  <c r="O38" i="30"/>
  <c r="N38" i="30"/>
  <c r="U62" i="30"/>
  <c r="O62" i="30"/>
  <c r="S46" i="30"/>
  <c r="S50" i="30"/>
  <c r="U51" i="30"/>
  <c r="S55" i="30"/>
  <c r="D120" i="30"/>
  <c r="U67" i="30"/>
  <c r="N79" i="30"/>
  <c r="O79" i="30"/>
  <c r="N80" i="30"/>
  <c r="P108" i="30"/>
  <c r="S108" i="30"/>
  <c r="O108" i="30"/>
  <c r="N108" i="30"/>
  <c r="B121" i="30"/>
  <c r="O44" i="30"/>
  <c r="O48" i="30"/>
  <c r="O52" i="30"/>
  <c r="P56" i="30"/>
  <c r="S60" i="30"/>
  <c r="O60" i="30"/>
  <c r="E120" i="30"/>
  <c r="P78" i="30"/>
  <c r="S78" i="30"/>
  <c r="N83" i="30"/>
  <c r="T83" i="30"/>
  <c r="P100" i="30"/>
  <c r="S100" i="30"/>
  <c r="O100" i="30"/>
  <c r="N100" i="30"/>
  <c r="N105" i="30"/>
  <c r="P105" i="30"/>
  <c r="S105" i="30"/>
  <c r="O105" i="30"/>
  <c r="N31" i="30"/>
  <c r="S33" i="30"/>
  <c r="N35" i="30"/>
  <c r="S37" i="30"/>
  <c r="N39" i="30"/>
  <c r="S41" i="30"/>
  <c r="N43" i="30"/>
  <c r="P44" i="30"/>
  <c r="S45" i="30"/>
  <c r="N47" i="30"/>
  <c r="P48" i="30"/>
  <c r="S49" i="30"/>
  <c r="N51" i="30"/>
  <c r="P52" i="30"/>
  <c r="S54" i="30"/>
  <c r="N57" i="30"/>
  <c r="S62" i="30"/>
  <c r="P71" i="30"/>
  <c r="N71" i="30"/>
  <c r="P74" i="30"/>
  <c r="N74" i="30"/>
  <c r="O75" i="30"/>
  <c r="O76" i="30"/>
  <c r="O77" i="30"/>
  <c r="N77" i="30"/>
  <c r="N78" i="30"/>
  <c r="P79" i="30"/>
  <c r="T89" i="30"/>
  <c r="U94" i="30"/>
  <c r="O94" i="30"/>
  <c r="S111" i="30"/>
  <c r="N111" i="30"/>
  <c r="O111" i="30"/>
  <c r="O31" i="30"/>
  <c r="O35" i="30"/>
  <c r="O39" i="30"/>
  <c r="O43" i="30"/>
  <c r="O47" i="30"/>
  <c r="T54" i="30"/>
  <c r="V55" i="30"/>
  <c r="O57" i="30"/>
  <c r="S65" i="30"/>
  <c r="X67" i="30"/>
  <c r="G120" i="30"/>
  <c r="P70" i="30"/>
  <c r="S70" i="30"/>
  <c r="N75" i="30"/>
  <c r="P76" i="30"/>
  <c r="U78" i="30"/>
  <c r="O78" i="30"/>
  <c r="S87" i="30"/>
  <c r="N87" i="30"/>
  <c r="O87" i="30"/>
  <c r="P87" i="30"/>
  <c r="U89" i="30"/>
  <c r="X98" i="30"/>
  <c r="U98" i="30"/>
  <c r="O106" i="30"/>
  <c r="N106" i="30"/>
  <c r="S106" i="30"/>
  <c r="P106" i="30"/>
  <c r="N46" i="30"/>
  <c r="N50" i="30"/>
  <c r="O55" i="30"/>
  <c r="U58" i="30"/>
  <c r="N60" i="30"/>
  <c r="P66" i="30"/>
  <c r="O71" i="30"/>
  <c r="S79" i="30"/>
  <c r="S80" i="30"/>
  <c r="P84" i="30"/>
  <c r="S84" i="30"/>
  <c r="N84" i="30"/>
  <c r="O84" i="30"/>
  <c r="W87" i="30"/>
  <c r="U87" i="30"/>
  <c r="T98" i="30"/>
  <c r="O46" i="30"/>
  <c r="O50" i="30"/>
  <c r="N54" i="30"/>
  <c r="P55" i="30"/>
  <c r="O56" i="30"/>
  <c r="S56" i="30"/>
  <c r="O58" i="30"/>
  <c r="W60" i="30"/>
  <c r="P60" i="30"/>
  <c r="P62" i="30"/>
  <c r="O65" i="30"/>
  <c r="X66" i="30"/>
  <c r="V67" i="30"/>
  <c r="P69" i="30"/>
  <c r="O70" i="30"/>
  <c r="X87" i="30"/>
  <c r="S57" i="30"/>
  <c r="U61" i="30"/>
  <c r="N61" i="30"/>
  <c r="P63" i="30"/>
  <c r="V65" i="30"/>
  <c r="P65" i="30"/>
  <c r="N66" i="30"/>
  <c r="W71" i="30"/>
  <c r="S71" i="30"/>
  <c r="S76" i="30"/>
  <c r="S77" i="30"/>
  <c r="N81" i="30"/>
  <c r="U122" i="30"/>
  <c r="T112" i="30"/>
  <c r="N112" i="30"/>
  <c r="S73" i="30"/>
  <c r="W77" i="30"/>
  <c r="V87" i="30"/>
  <c r="T91" i="30"/>
  <c r="N97" i="30"/>
  <c r="P97" i="30"/>
  <c r="S97" i="30"/>
  <c r="S103" i="30"/>
  <c r="N103" i="30"/>
  <c r="P103" i="30"/>
  <c r="N113" i="30"/>
  <c r="P113" i="30"/>
  <c r="S113" i="30"/>
  <c r="O113" i="30"/>
  <c r="B120" i="30"/>
  <c r="S67" i="30"/>
  <c r="S75" i="30"/>
  <c r="O82" i="30"/>
  <c r="N82" i="30"/>
  <c r="S82" i="30"/>
  <c r="P83" i="30"/>
  <c r="O90" i="30"/>
  <c r="N90" i="30"/>
  <c r="S90" i="30"/>
  <c r="P91" i="30"/>
  <c r="O96" i="30"/>
  <c r="S96" i="30"/>
  <c r="U97" i="30"/>
  <c r="O97" i="30"/>
  <c r="W98" i="30"/>
  <c r="O102" i="30"/>
  <c r="O114" i="30"/>
  <c r="N114" i="30"/>
  <c r="S114" i="30"/>
  <c r="P114" i="30"/>
  <c r="P116" i="30"/>
  <c r="S116" i="30"/>
  <c r="O116" i="30"/>
  <c r="N116" i="30"/>
  <c r="N89" i="30"/>
  <c r="P89" i="30"/>
  <c r="S89" i="30"/>
  <c r="P92" i="30"/>
  <c r="S92" i="30"/>
  <c r="S95" i="30"/>
  <c r="N95" i="30"/>
  <c r="T96" i="30"/>
  <c r="N96" i="30"/>
  <c r="C121" i="30"/>
  <c r="N107" i="30"/>
  <c r="T107" i="30"/>
  <c r="O110" i="30"/>
  <c r="O81" i="30"/>
  <c r="N85" i="30"/>
  <c r="O88" i="30"/>
  <c r="S88" i="30"/>
  <c r="N92" i="30"/>
  <c r="N93" i="30"/>
  <c r="O95" i="30"/>
  <c r="U96" i="30"/>
  <c r="E121" i="30"/>
  <c r="G121" i="30"/>
  <c r="X62" i="30"/>
  <c r="T66" i="30"/>
  <c r="F120" i="30"/>
  <c r="O67" i="30"/>
  <c r="X70" i="30"/>
  <c r="T74" i="30"/>
  <c r="X78" i="30"/>
  <c r="O86" i="30"/>
  <c r="T87" i="30"/>
  <c r="U88" i="30"/>
  <c r="P88" i="30"/>
  <c r="V89" i="30"/>
  <c r="O98" i="30"/>
  <c r="N98" i="30"/>
  <c r="S98" i="30"/>
  <c r="P98" i="30"/>
  <c r="N115" i="30"/>
  <c r="T115" i="30"/>
  <c r="V112" i="30"/>
  <c r="X112" i="30"/>
  <c r="W96" i="30"/>
  <c r="V97" i="30"/>
  <c r="V98" i="30"/>
  <c r="N101" i="30"/>
  <c r="W104" i="30"/>
  <c r="V105" i="30"/>
  <c r="V106" i="30"/>
  <c r="D121" i="30"/>
  <c r="N109" i="30"/>
  <c r="W112" i="30"/>
  <c r="V113" i="30"/>
  <c r="V114" i="30"/>
  <c r="X89" i="30"/>
  <c r="X97" i="30"/>
  <c r="S104" i="30"/>
  <c r="X105" i="30"/>
  <c r="W107" i="30"/>
  <c r="F121" i="30"/>
  <c r="S112" i="30"/>
  <c r="X113" i="30"/>
  <c r="O83" i="30"/>
  <c r="O91" i="30"/>
  <c r="O99" i="30"/>
  <c r="O107" i="30"/>
  <c r="O115" i="30"/>
  <c r="S191" i="13"/>
  <c r="T191" i="13"/>
  <c r="S183" i="13"/>
  <c r="T183" i="13"/>
  <c r="S175" i="13"/>
  <c r="T175" i="13"/>
  <c r="S167" i="13"/>
  <c r="T167" i="13"/>
  <c r="T151" i="13"/>
  <c r="S151" i="13"/>
  <c r="S143" i="13"/>
  <c r="T143" i="13"/>
  <c r="Q195" i="13"/>
  <c r="R179" i="13"/>
  <c r="R153" i="13"/>
  <c r="R185" i="13"/>
  <c r="P191" i="13"/>
  <c r="P175" i="13"/>
  <c r="P151" i="13"/>
  <c r="P183" i="13"/>
  <c r="P167" i="13"/>
  <c r="P159" i="13"/>
  <c r="P143" i="13"/>
  <c r="R187" i="13"/>
  <c r="Q186" i="13"/>
  <c r="U186" i="13"/>
  <c r="Q177" i="13"/>
  <c r="T177" i="13"/>
  <c r="U177" i="13"/>
  <c r="V177" i="13"/>
  <c r="P184" i="13"/>
  <c r="R184" i="13"/>
  <c r="S184" i="13"/>
  <c r="T184" i="13"/>
  <c r="U184" i="13"/>
  <c r="P160" i="13"/>
  <c r="R160" i="13"/>
  <c r="S160" i="13"/>
  <c r="T160" i="13"/>
  <c r="U160" i="13"/>
  <c r="P136" i="13"/>
  <c r="S136" i="13"/>
  <c r="T136" i="13"/>
  <c r="U136" i="13"/>
  <c r="R177" i="13"/>
  <c r="Q169" i="13"/>
  <c r="S169" i="13"/>
  <c r="T169" i="13"/>
  <c r="U169" i="13"/>
  <c r="P168" i="13"/>
  <c r="R168" i="13"/>
  <c r="S168" i="13"/>
  <c r="T168" i="13"/>
  <c r="U168" i="13"/>
  <c r="V184" i="13"/>
  <c r="R169" i="13"/>
  <c r="Q185" i="13"/>
  <c r="T185" i="13"/>
  <c r="U185" i="13"/>
  <c r="V185" i="13"/>
  <c r="Q161" i="13"/>
  <c r="S161" i="13"/>
  <c r="T161" i="13"/>
  <c r="V161" i="13"/>
  <c r="Q153" i="13"/>
  <c r="S153" i="13"/>
  <c r="T153" i="13"/>
  <c r="V153" i="13"/>
  <c r="Q145" i="13"/>
  <c r="S145" i="13"/>
  <c r="T145" i="13"/>
  <c r="U145" i="13"/>
  <c r="V145" i="13"/>
  <c r="Q137" i="13"/>
  <c r="V137" i="13"/>
  <c r="S137" i="13"/>
  <c r="R137" i="13"/>
  <c r="U137" i="13"/>
  <c r="Q129" i="13"/>
  <c r="T129" i="13"/>
  <c r="V129" i="13"/>
  <c r="R129" i="13"/>
  <c r="S129" i="13"/>
  <c r="Q121" i="13"/>
  <c r="T121" i="13"/>
  <c r="V121" i="13"/>
  <c r="R121" i="13"/>
  <c r="S121" i="13"/>
  <c r="Q113" i="13"/>
  <c r="T113" i="13"/>
  <c r="V113" i="13"/>
  <c r="R113" i="13"/>
  <c r="S113" i="13"/>
  <c r="T105" i="13"/>
  <c r="U105" i="13"/>
  <c r="V105" i="13"/>
  <c r="R105" i="13"/>
  <c r="S105" i="13"/>
  <c r="Q97" i="13"/>
  <c r="T97" i="13"/>
  <c r="U97" i="13"/>
  <c r="V97" i="13"/>
  <c r="S97" i="13"/>
  <c r="Q89" i="13"/>
  <c r="T89" i="13"/>
  <c r="U89" i="13"/>
  <c r="R89" i="13"/>
  <c r="S89" i="13"/>
  <c r="Q81" i="13"/>
  <c r="T81" i="13"/>
  <c r="U81" i="13"/>
  <c r="V81" i="13"/>
  <c r="R81" i="13"/>
  <c r="T73" i="13"/>
  <c r="U73" i="13"/>
  <c r="V73" i="13"/>
  <c r="R73" i="13"/>
  <c r="S73" i="13"/>
  <c r="T65" i="13"/>
  <c r="U65" i="13"/>
  <c r="V65" i="13"/>
  <c r="R65" i="13"/>
  <c r="S65" i="13"/>
  <c r="T57" i="13"/>
  <c r="U57" i="13"/>
  <c r="V57" i="13"/>
  <c r="R57" i="13"/>
  <c r="S57" i="13"/>
  <c r="Q49" i="13"/>
  <c r="T49" i="13"/>
  <c r="U49" i="13"/>
  <c r="V49" i="13"/>
  <c r="R49" i="13"/>
  <c r="Q41" i="13"/>
  <c r="T41" i="13"/>
  <c r="V41" i="13"/>
  <c r="R41" i="13"/>
  <c r="S41" i="13"/>
  <c r="T33" i="13"/>
  <c r="U33" i="13"/>
  <c r="V33" i="13"/>
  <c r="R33" i="13"/>
  <c r="S33" i="13"/>
  <c r="Q25" i="13"/>
  <c r="T25" i="13"/>
  <c r="U25" i="13"/>
  <c r="V25" i="13"/>
  <c r="R25" i="13"/>
  <c r="Q17" i="13"/>
  <c r="U17" i="13"/>
  <c r="V17" i="13"/>
  <c r="R17" i="13"/>
  <c r="S17" i="13"/>
  <c r="Q9" i="13"/>
  <c r="T9" i="13"/>
  <c r="U9" i="13"/>
  <c r="V9" i="13"/>
  <c r="R9" i="13"/>
  <c r="V168" i="13"/>
  <c r="Q193" i="13"/>
  <c r="S193" i="13"/>
  <c r="T193" i="13"/>
  <c r="V193" i="13"/>
  <c r="P192" i="13"/>
  <c r="R192" i="13"/>
  <c r="S192" i="13"/>
  <c r="T192" i="13"/>
  <c r="U192" i="13"/>
  <c r="P176" i="13"/>
  <c r="S176" i="13"/>
  <c r="T176" i="13"/>
  <c r="U176" i="13"/>
  <c r="P152" i="13"/>
  <c r="R152" i="13"/>
  <c r="S152" i="13"/>
  <c r="T152" i="13"/>
  <c r="U152" i="13"/>
  <c r="P144" i="13"/>
  <c r="R144" i="13"/>
  <c r="T144" i="13"/>
  <c r="U144" i="13"/>
  <c r="V144" i="13"/>
  <c r="P128" i="13"/>
  <c r="R128" i="13"/>
  <c r="S128" i="13"/>
  <c r="T128" i="13"/>
  <c r="V128" i="13"/>
  <c r="P120" i="13"/>
  <c r="R120" i="13"/>
  <c r="S120" i="13"/>
  <c r="T120" i="13"/>
  <c r="V120" i="13"/>
  <c r="P112" i="13"/>
  <c r="R112" i="13"/>
  <c r="S112" i="13"/>
  <c r="T112" i="13"/>
  <c r="U112" i="13"/>
  <c r="V112" i="13"/>
  <c r="P104" i="13"/>
  <c r="R104" i="13"/>
  <c r="S104" i="13"/>
  <c r="T104" i="13"/>
  <c r="U104" i="13"/>
  <c r="P96" i="13"/>
  <c r="R96" i="13"/>
  <c r="S96" i="13"/>
  <c r="T96" i="13"/>
  <c r="U96" i="13"/>
  <c r="V96" i="13"/>
  <c r="P88" i="13"/>
  <c r="R88" i="13"/>
  <c r="S88" i="13"/>
  <c r="T88" i="13"/>
  <c r="U88" i="13"/>
  <c r="P80" i="13"/>
  <c r="R80" i="13"/>
  <c r="S80" i="13"/>
  <c r="V80" i="13"/>
  <c r="T80" i="13"/>
  <c r="P72" i="13"/>
  <c r="R72" i="13"/>
  <c r="S72" i="13"/>
  <c r="V72" i="13"/>
  <c r="P64" i="13"/>
  <c r="R64" i="13"/>
  <c r="S64" i="13"/>
  <c r="T64" i="13"/>
  <c r="V64" i="13"/>
  <c r="P56" i="13"/>
  <c r="R56" i="13"/>
  <c r="S56" i="13"/>
  <c r="T56" i="13"/>
  <c r="U56" i="13"/>
  <c r="V56" i="13"/>
  <c r="P48" i="13"/>
  <c r="R48" i="13"/>
  <c r="S48" i="13"/>
  <c r="T48" i="13"/>
  <c r="U48" i="13"/>
  <c r="P40" i="13"/>
  <c r="R40" i="13"/>
  <c r="T40" i="13"/>
  <c r="U40" i="13"/>
  <c r="V40" i="13"/>
  <c r="Q32" i="13"/>
  <c r="R32" i="13"/>
  <c r="S32" i="13"/>
  <c r="T32" i="13"/>
  <c r="U32" i="13"/>
  <c r="V32" i="13"/>
  <c r="Q24" i="13"/>
  <c r="R24" i="13"/>
  <c r="S24" i="13"/>
  <c r="T24" i="13"/>
  <c r="V24" i="13"/>
  <c r="P16" i="13"/>
  <c r="R16" i="13"/>
  <c r="S16" i="13"/>
  <c r="T16" i="13"/>
  <c r="V16" i="13"/>
  <c r="P8" i="13"/>
  <c r="R8" i="13"/>
  <c r="S8" i="13"/>
  <c r="T8" i="13"/>
  <c r="U8" i="13"/>
  <c r="V8" i="13"/>
  <c r="R193" i="13"/>
  <c r="R161" i="13"/>
  <c r="R136" i="13"/>
  <c r="V88" i="13"/>
  <c r="P135" i="13"/>
  <c r="V135" i="13"/>
  <c r="U135" i="13"/>
  <c r="P127" i="13"/>
  <c r="V127" i="13"/>
  <c r="T127" i="13"/>
  <c r="U127" i="13"/>
  <c r="P119" i="13"/>
  <c r="V119" i="13"/>
  <c r="T119" i="13"/>
  <c r="U119" i="13"/>
  <c r="P111" i="13"/>
  <c r="T111" i="13"/>
  <c r="U111" i="13"/>
  <c r="P103" i="13"/>
  <c r="V103" i="13"/>
  <c r="T103" i="13"/>
  <c r="P95" i="13"/>
  <c r="V95" i="13"/>
  <c r="T95" i="13"/>
  <c r="P87" i="13"/>
  <c r="T87" i="13"/>
  <c r="U87" i="13"/>
  <c r="P79" i="13"/>
  <c r="V79" i="13"/>
  <c r="T79" i="13"/>
  <c r="U79" i="13"/>
  <c r="P71" i="13"/>
  <c r="V71" i="13"/>
  <c r="T71" i="13"/>
  <c r="P63" i="13"/>
  <c r="V63" i="13"/>
  <c r="T63" i="13"/>
  <c r="U63" i="13"/>
  <c r="P55" i="13"/>
  <c r="V55" i="13"/>
  <c r="T55" i="13"/>
  <c r="P47" i="13"/>
  <c r="V47" i="13"/>
  <c r="T47" i="13"/>
  <c r="U47" i="13"/>
  <c r="P39" i="13"/>
  <c r="V39" i="13"/>
  <c r="T39" i="13"/>
  <c r="P31" i="13"/>
  <c r="V31" i="13"/>
  <c r="T31" i="13"/>
  <c r="P23" i="13"/>
  <c r="V23" i="13"/>
  <c r="T23" i="13"/>
  <c r="U23" i="13"/>
  <c r="P15" i="13"/>
  <c r="V15" i="13"/>
  <c r="T15" i="13"/>
  <c r="P7" i="13"/>
  <c r="V7" i="13"/>
  <c r="R7" i="13"/>
  <c r="T7" i="13"/>
  <c r="U7" i="13"/>
  <c r="V195" i="13"/>
  <c r="V187" i="13"/>
  <c r="S186" i="13"/>
  <c r="R183" i="13"/>
  <c r="V179" i="13"/>
  <c r="R167" i="13"/>
  <c r="R159" i="13"/>
  <c r="R151" i="13"/>
  <c r="R143" i="13"/>
  <c r="S135" i="13"/>
  <c r="R71" i="13"/>
  <c r="R23" i="13"/>
  <c r="U187" i="13"/>
  <c r="R186" i="13"/>
  <c r="U179" i="13"/>
  <c r="S87" i="13"/>
  <c r="R79" i="13"/>
  <c r="S47" i="13"/>
  <c r="S15" i="13"/>
  <c r="T195" i="13"/>
  <c r="T187" i="13"/>
  <c r="T179" i="13"/>
  <c r="S95" i="13"/>
  <c r="R87" i="13"/>
  <c r="R47" i="13"/>
  <c r="R15" i="13"/>
  <c r="S195" i="13"/>
  <c r="S187" i="13"/>
  <c r="S179" i="13"/>
  <c r="S103" i="13"/>
  <c r="R95" i="13"/>
  <c r="S39" i="13"/>
  <c r="R195" i="13"/>
  <c r="V191" i="13"/>
  <c r="V183" i="13"/>
  <c r="V175" i="13"/>
  <c r="V167" i="13"/>
  <c r="V159" i="13"/>
  <c r="V151" i="13"/>
  <c r="V143" i="13"/>
  <c r="S111" i="13"/>
  <c r="R103" i="13"/>
  <c r="R39" i="13"/>
  <c r="U191" i="13"/>
  <c r="V186" i="13"/>
  <c r="U175" i="13"/>
  <c r="U167" i="13"/>
  <c r="U159" i="13"/>
  <c r="U151" i="13"/>
  <c r="U143" i="13"/>
  <c r="S119" i="13"/>
  <c r="R111" i="13"/>
  <c r="S55" i="13"/>
  <c r="S31" i="13"/>
  <c r="Q176" i="13"/>
  <c r="Q120" i="13"/>
  <c r="Q72" i="13"/>
  <c r="Q64" i="13"/>
  <c r="Q39" i="13"/>
  <c r="Q175" i="13"/>
  <c r="Q119" i="13"/>
  <c r="Q71" i="13"/>
  <c r="Q144" i="13"/>
  <c r="Q104" i="13"/>
  <c r="Q63" i="13"/>
  <c r="Q111" i="13"/>
  <c r="Q136" i="13"/>
  <c r="Q103" i="13"/>
  <c r="Q56" i="13"/>
  <c r="Q23" i="13"/>
  <c r="Q31" i="13"/>
  <c r="Q192" i="13"/>
  <c r="Q135" i="13"/>
  <c r="Q95" i="13"/>
  <c r="Q55" i="13"/>
  <c r="Q16" i="13"/>
  <c r="Q191" i="13"/>
  <c r="Q128" i="13"/>
  <c r="Q87" i="13"/>
  <c r="Q48" i="13"/>
  <c r="Q15" i="13"/>
  <c r="Q159" i="13"/>
  <c r="Q183" i="13"/>
  <c r="Q127" i="13"/>
  <c r="Q79" i="13"/>
  <c r="Q40" i="13"/>
  <c r="Q7" i="13"/>
  <c r="P195" i="13"/>
  <c r="P187" i="13"/>
  <c r="P179" i="13"/>
  <c r="P193" i="13"/>
  <c r="P185" i="13"/>
  <c r="P177" i="13"/>
  <c r="P169" i="13"/>
  <c r="P161" i="13"/>
  <c r="P153" i="13"/>
  <c r="P145" i="13"/>
  <c r="P137" i="13"/>
  <c r="P129" i="13"/>
  <c r="P121" i="13"/>
  <c r="P113" i="13"/>
  <c r="P105" i="13"/>
  <c r="P97" i="13"/>
  <c r="P89" i="13"/>
  <c r="P81" i="13"/>
  <c r="P73" i="13"/>
  <c r="P65" i="13"/>
  <c r="P57" i="13"/>
  <c r="P49" i="13"/>
  <c r="P41" i="13"/>
  <c r="P33" i="13"/>
  <c r="P25" i="13"/>
  <c r="P17" i="13"/>
  <c r="P9" i="13"/>
  <c r="C186" i="13"/>
  <c r="O186" i="13"/>
  <c r="A110" i="13"/>
  <c r="A92" i="13"/>
  <c r="M92" i="13" s="1"/>
  <c r="A69" i="13"/>
  <c r="K69" i="13" s="1"/>
  <c r="A46" i="13"/>
  <c r="A44" i="13"/>
  <c r="M44" i="13" s="1"/>
  <c r="A181" i="13"/>
  <c r="K181" i="13" s="1"/>
  <c r="A28" i="13"/>
  <c r="A156" i="13"/>
  <c r="A21" i="13"/>
  <c r="A133" i="13"/>
  <c r="A5" i="13"/>
  <c r="K5" i="13" s="1"/>
  <c r="A180" i="13"/>
  <c r="K180" i="13" s="1"/>
  <c r="A150" i="13"/>
  <c r="K150" i="13" s="1"/>
  <c r="A132" i="13"/>
  <c r="M132" i="13" s="1"/>
  <c r="A109" i="13"/>
  <c r="A86" i="13"/>
  <c r="A68" i="13"/>
  <c r="A45" i="13"/>
  <c r="A22" i="13"/>
  <c r="A4" i="13"/>
  <c r="A174" i="13"/>
  <c r="K174" i="13" s="1"/>
  <c r="A149" i="13"/>
  <c r="K149" i="13" s="1"/>
  <c r="A126" i="13"/>
  <c r="A108" i="13"/>
  <c r="M108" i="13" s="1"/>
  <c r="A85" i="13"/>
  <c r="A62" i="13"/>
  <c r="A172" i="13"/>
  <c r="A148" i="13"/>
  <c r="K148" i="13" s="1"/>
  <c r="A125" i="13"/>
  <c r="K125" i="13" s="1"/>
  <c r="A102" i="13"/>
  <c r="K102" i="13" s="1"/>
  <c r="A84" i="13"/>
  <c r="A61" i="13"/>
  <c r="K61" i="13" s="1"/>
  <c r="A38" i="13"/>
  <c r="A20" i="13"/>
  <c r="M20" i="13" s="1"/>
  <c r="A2" i="13"/>
  <c r="A166" i="13"/>
  <c r="A142" i="13"/>
  <c r="K142" i="13" s="1"/>
  <c r="A124" i="13"/>
  <c r="M124" i="13" s="1"/>
  <c r="A101" i="13"/>
  <c r="A78" i="13"/>
  <c r="A60" i="13"/>
  <c r="A37" i="13"/>
  <c r="A14" i="13"/>
  <c r="A190" i="13"/>
  <c r="A164" i="13"/>
  <c r="M164" i="13" s="1"/>
  <c r="A141" i="13"/>
  <c r="A118" i="13"/>
  <c r="A100" i="13"/>
  <c r="A77" i="13"/>
  <c r="A54" i="13"/>
  <c r="A36" i="13"/>
  <c r="K36" i="13" s="1"/>
  <c r="A13" i="13"/>
  <c r="A188" i="13"/>
  <c r="M188" i="13" s="1"/>
  <c r="A158" i="13"/>
  <c r="K158" i="13" s="1"/>
  <c r="A140" i="13"/>
  <c r="A117" i="13"/>
  <c r="A94" i="13"/>
  <c r="A76" i="13"/>
  <c r="A53" i="13"/>
  <c r="A30" i="13"/>
  <c r="A12" i="13"/>
  <c r="K12" i="13" s="1"/>
  <c r="A182" i="13"/>
  <c r="A157" i="13"/>
  <c r="A134" i="13"/>
  <c r="A116" i="13"/>
  <c r="A93" i="13"/>
  <c r="A70" i="13"/>
  <c r="A52" i="13"/>
  <c r="A29" i="13"/>
  <c r="K29" i="13" s="1"/>
  <c r="A6" i="13"/>
  <c r="K6" i="13" s="1"/>
  <c r="M140" i="13"/>
  <c r="C191" i="13"/>
  <c r="A191" i="13"/>
  <c r="C183" i="13"/>
  <c r="A183" i="13"/>
  <c r="C175" i="13"/>
  <c r="A175" i="13"/>
  <c r="C167" i="13"/>
  <c r="A167" i="13"/>
  <c r="C159" i="13"/>
  <c r="A159" i="13"/>
  <c r="C151" i="13"/>
  <c r="A151" i="13"/>
  <c r="C143" i="13"/>
  <c r="A143" i="13"/>
  <c r="C135" i="13"/>
  <c r="A135" i="13"/>
  <c r="C127" i="13"/>
  <c r="A127" i="13"/>
  <c r="C119" i="13"/>
  <c r="A119" i="13"/>
  <c r="C111" i="13"/>
  <c r="A111" i="13"/>
  <c r="C103" i="13"/>
  <c r="A103" i="13"/>
  <c r="C95" i="13"/>
  <c r="A95" i="13"/>
  <c r="C87" i="13"/>
  <c r="A87" i="13"/>
  <c r="C79" i="13"/>
  <c r="A79" i="13"/>
  <c r="C71" i="13"/>
  <c r="A71" i="13"/>
  <c r="C63" i="13"/>
  <c r="A63" i="13"/>
  <c r="C55" i="13"/>
  <c r="A55" i="13"/>
  <c r="C47" i="13"/>
  <c r="A47" i="13"/>
  <c r="C39" i="13"/>
  <c r="A39" i="13"/>
  <c r="C31" i="13"/>
  <c r="A31" i="13"/>
  <c r="C23" i="13"/>
  <c r="A23" i="13"/>
  <c r="C15" i="13"/>
  <c r="A15" i="13"/>
  <c r="C7" i="13"/>
  <c r="A7" i="13"/>
  <c r="A173" i="13"/>
  <c r="M68" i="13"/>
  <c r="K133" i="13"/>
  <c r="K110" i="13"/>
  <c r="K116" i="13"/>
  <c r="A192" i="13"/>
  <c r="A184" i="13"/>
  <c r="C176" i="13"/>
  <c r="A176" i="13"/>
  <c r="A168" i="13"/>
  <c r="A160" i="13"/>
  <c r="A152" i="13"/>
  <c r="A144" i="13"/>
  <c r="A136" i="13"/>
  <c r="A128" i="13"/>
  <c r="A120" i="13"/>
  <c r="C112" i="13"/>
  <c r="A112" i="13"/>
  <c r="A104" i="13"/>
  <c r="A96" i="13"/>
  <c r="A88" i="13"/>
  <c r="A80" i="13"/>
  <c r="A72" i="13"/>
  <c r="A64" i="13"/>
  <c r="AA56" i="13"/>
  <c r="AB56" i="13" s="1"/>
  <c r="A56" i="13"/>
  <c r="C48" i="13"/>
  <c r="A48" i="13"/>
  <c r="A40" i="13"/>
  <c r="A32" i="13"/>
  <c r="A24" i="13"/>
  <c r="A16" i="13"/>
  <c r="A8" i="13"/>
  <c r="K85" i="13"/>
  <c r="K21" i="13"/>
  <c r="C193" i="13"/>
  <c r="A193" i="13"/>
  <c r="C185" i="13"/>
  <c r="A185" i="13"/>
  <c r="C177" i="13"/>
  <c r="A177" i="13"/>
  <c r="C169" i="13"/>
  <c r="A169" i="13"/>
  <c r="C161" i="13"/>
  <c r="A161" i="13"/>
  <c r="C153" i="13"/>
  <c r="A153" i="13"/>
  <c r="C145" i="13"/>
  <c r="A145" i="13"/>
  <c r="C137" i="13"/>
  <c r="A137" i="13"/>
  <c r="C129" i="13"/>
  <c r="A129" i="13"/>
  <c r="C121" i="13"/>
  <c r="A121" i="13"/>
  <c r="C113" i="13"/>
  <c r="A113" i="13"/>
  <c r="C105" i="13"/>
  <c r="A105" i="13"/>
  <c r="C97" i="13"/>
  <c r="A97" i="13"/>
  <c r="C89" i="13"/>
  <c r="A89" i="13"/>
  <c r="C81" i="13"/>
  <c r="A81" i="13"/>
  <c r="C73" i="13"/>
  <c r="A73" i="13"/>
  <c r="C65" i="13"/>
  <c r="A65" i="13"/>
  <c r="C57" i="13"/>
  <c r="A57" i="13"/>
  <c r="C49" i="13"/>
  <c r="A49" i="13"/>
  <c r="C41" i="13"/>
  <c r="A41" i="13"/>
  <c r="C33" i="13"/>
  <c r="A33" i="13"/>
  <c r="C25" i="13"/>
  <c r="A25" i="13"/>
  <c r="C17" i="13"/>
  <c r="A17" i="13"/>
  <c r="C9" i="13"/>
  <c r="A9" i="13"/>
  <c r="A165" i="13"/>
  <c r="K60" i="13"/>
  <c r="K38" i="13"/>
  <c r="A189" i="13"/>
  <c r="C195" i="13"/>
  <c r="A195" i="13"/>
  <c r="C187" i="13"/>
  <c r="A187" i="13"/>
  <c r="C179" i="13"/>
  <c r="A179" i="13"/>
  <c r="A171" i="13"/>
  <c r="A163" i="13"/>
  <c r="A155" i="13"/>
  <c r="A147" i="13"/>
  <c r="A139" i="13"/>
  <c r="A131" i="13"/>
  <c r="A123" i="13"/>
  <c r="A115" i="13"/>
  <c r="A107" i="13"/>
  <c r="A99" i="13"/>
  <c r="A91" i="13"/>
  <c r="A83" i="13"/>
  <c r="A75" i="13"/>
  <c r="A67" i="13"/>
  <c r="A59" i="13"/>
  <c r="A51" i="13"/>
  <c r="A43" i="13"/>
  <c r="A35" i="13"/>
  <c r="A27" i="13"/>
  <c r="A19" i="13"/>
  <c r="A11" i="13"/>
  <c r="A3" i="13"/>
  <c r="A194" i="13"/>
  <c r="A186" i="13"/>
  <c r="A178" i="13"/>
  <c r="A170" i="13"/>
  <c r="A162" i="13"/>
  <c r="A154" i="13"/>
  <c r="A146" i="13"/>
  <c r="A138" i="13"/>
  <c r="A130" i="13"/>
  <c r="A122" i="13"/>
  <c r="A114" i="13"/>
  <c r="A106" i="13"/>
  <c r="A98" i="13"/>
  <c r="A90" i="13"/>
  <c r="A82" i="13"/>
  <c r="A74" i="13"/>
  <c r="A66" i="13"/>
  <c r="A58" i="13"/>
  <c r="A50" i="13"/>
  <c r="A42" i="13"/>
  <c r="A34" i="13"/>
  <c r="A26" i="13"/>
  <c r="A18" i="13"/>
  <c r="A10" i="13"/>
  <c r="C45" i="13"/>
  <c r="C2" i="13"/>
  <c r="C24" i="13"/>
  <c r="AA150" i="13"/>
  <c r="AB150" i="13" s="1"/>
  <c r="C173" i="13"/>
  <c r="C4" i="13"/>
  <c r="C152" i="13"/>
  <c r="C132" i="13"/>
  <c r="C109" i="13"/>
  <c r="C68" i="13"/>
  <c r="C88" i="13"/>
  <c r="C192" i="13"/>
  <c r="C172" i="13"/>
  <c r="C149" i="13"/>
  <c r="C128" i="13"/>
  <c r="C108" i="13"/>
  <c r="C85" i="13"/>
  <c r="C64" i="13"/>
  <c r="C44" i="13"/>
  <c r="C21" i="13"/>
  <c r="AA181" i="13"/>
  <c r="AB181" i="13" s="1"/>
  <c r="AA69" i="13"/>
  <c r="AB69" i="13" s="1"/>
  <c r="C168" i="13"/>
  <c r="C148" i="13"/>
  <c r="C104" i="13"/>
  <c r="C84" i="13"/>
  <c r="C40" i="13"/>
  <c r="C20" i="13"/>
  <c r="AA76" i="13"/>
  <c r="AB76" i="13" s="1"/>
  <c r="C144" i="13"/>
  <c r="C80" i="13"/>
  <c r="C16" i="13"/>
  <c r="C184" i="13"/>
  <c r="C120" i="13"/>
  <c r="C56" i="13"/>
  <c r="AA122" i="13"/>
  <c r="AB122" i="13" s="1"/>
  <c r="C160" i="13"/>
  <c r="C96" i="13"/>
  <c r="C32" i="13"/>
  <c r="C136" i="13"/>
  <c r="C72" i="13"/>
  <c r="C8" i="13"/>
  <c r="Q4" i="1"/>
  <c r="Q2" i="1"/>
  <c r="Q265" i="1"/>
  <c r="S122" i="30" l="1"/>
  <c r="V122" i="30"/>
  <c r="X122" i="30"/>
  <c r="E124" i="30"/>
  <c r="E125" i="30"/>
  <c r="W121" i="30"/>
  <c r="T120" i="30"/>
  <c r="K120" i="30"/>
  <c r="V121" i="30"/>
  <c r="L120" i="30"/>
  <c r="G126" i="30"/>
  <c r="G124" i="30"/>
  <c r="G125" i="30"/>
  <c r="W122" i="30"/>
  <c r="U120" i="30"/>
  <c r="L121" i="30"/>
  <c r="M122" i="30"/>
  <c r="F126" i="30"/>
  <c r="F125" i="30"/>
  <c r="F124" i="30"/>
  <c r="M121" i="30"/>
  <c r="T122" i="30"/>
  <c r="L122" i="30"/>
  <c r="S120" i="30"/>
  <c r="Q53" i="30"/>
  <c r="H54" i="30"/>
  <c r="X120" i="30"/>
  <c r="J93" i="30"/>
  <c r="J94" i="30" s="1"/>
  <c r="J95" i="30" s="1"/>
  <c r="J96" i="30" s="1"/>
  <c r="J97" i="30" s="1"/>
  <c r="J98" i="30" s="1"/>
  <c r="J99" i="30" s="1"/>
  <c r="J100" i="30" s="1"/>
  <c r="J101" i="30" s="1"/>
  <c r="J102" i="30" s="1"/>
  <c r="J103" i="30" s="1"/>
  <c r="J104" i="30" s="1"/>
  <c r="J105" i="30" s="1"/>
  <c r="J106" i="30" s="1"/>
  <c r="J107" i="30" s="1"/>
  <c r="J108" i="30" s="1"/>
  <c r="J109" i="30" s="1"/>
  <c r="J110" i="30" s="1"/>
  <c r="J111" i="30" s="1"/>
  <c r="J112" i="30" s="1"/>
  <c r="J113" i="30" s="1"/>
  <c r="J114" i="30" s="1"/>
  <c r="J115" i="30" s="1"/>
  <c r="J116" i="30" s="1"/>
  <c r="D14" i="30"/>
  <c r="M120" i="30"/>
  <c r="T121" i="30"/>
  <c r="S121" i="30"/>
  <c r="K122" i="30"/>
  <c r="J122" i="30"/>
  <c r="U121" i="30"/>
  <c r="V120" i="30"/>
  <c r="K121" i="30"/>
  <c r="J121" i="30"/>
  <c r="X121" i="30"/>
  <c r="W120" i="30"/>
  <c r="C126" i="30"/>
  <c r="C125" i="30"/>
  <c r="C124" i="30"/>
  <c r="R51" i="13"/>
  <c r="T51" i="13"/>
  <c r="U51" i="13"/>
  <c r="V51" i="13"/>
  <c r="R115" i="13"/>
  <c r="S115" i="13"/>
  <c r="T115" i="13"/>
  <c r="U115" i="13"/>
  <c r="V115" i="13"/>
  <c r="U4" i="13"/>
  <c r="V4" i="13"/>
  <c r="S4" i="13"/>
  <c r="T4" i="13"/>
  <c r="R4" i="13"/>
  <c r="V68" i="13"/>
  <c r="S68" i="13"/>
  <c r="T68" i="13"/>
  <c r="R68" i="13"/>
  <c r="U132" i="13"/>
  <c r="T132" i="13"/>
  <c r="R132" i="13"/>
  <c r="S132" i="13"/>
  <c r="V132" i="13"/>
  <c r="U2" i="13"/>
  <c r="V2" i="13"/>
  <c r="R2" i="13"/>
  <c r="S2" i="13"/>
  <c r="V61" i="13"/>
  <c r="S61" i="13"/>
  <c r="T61" i="13"/>
  <c r="U61" i="13"/>
  <c r="V125" i="13"/>
  <c r="S125" i="13"/>
  <c r="T125" i="13"/>
  <c r="U125" i="13"/>
  <c r="S189" i="13"/>
  <c r="T189" i="13"/>
  <c r="U189" i="13"/>
  <c r="V189" i="13"/>
  <c r="S62" i="13"/>
  <c r="T62" i="13"/>
  <c r="U62" i="13"/>
  <c r="R62" i="13"/>
  <c r="V62" i="13"/>
  <c r="S126" i="13"/>
  <c r="T126" i="13"/>
  <c r="R126" i="13"/>
  <c r="V126" i="13"/>
  <c r="S190" i="13"/>
  <c r="T190" i="13"/>
  <c r="U190" i="13"/>
  <c r="V190" i="13"/>
  <c r="U122" i="13"/>
  <c r="V122" i="13"/>
  <c r="R122" i="13"/>
  <c r="T122" i="13"/>
  <c r="S122" i="13"/>
  <c r="U114" i="13"/>
  <c r="V114" i="13"/>
  <c r="R114" i="13"/>
  <c r="T114" i="13"/>
  <c r="R59" i="13"/>
  <c r="S59" i="13"/>
  <c r="T59" i="13"/>
  <c r="V59" i="13"/>
  <c r="R123" i="13"/>
  <c r="S123" i="13"/>
  <c r="T123" i="13"/>
  <c r="V123" i="13"/>
  <c r="U12" i="13"/>
  <c r="V12" i="13"/>
  <c r="S12" i="13"/>
  <c r="T12" i="13"/>
  <c r="R12" i="13"/>
  <c r="U76" i="13"/>
  <c r="V76" i="13"/>
  <c r="S76" i="13"/>
  <c r="T76" i="13"/>
  <c r="R76" i="13"/>
  <c r="T140" i="13"/>
  <c r="U140" i="13"/>
  <c r="V140" i="13"/>
  <c r="S140" i="13"/>
  <c r="R5" i="13"/>
  <c r="S5" i="13"/>
  <c r="T5" i="13"/>
  <c r="V5" i="13"/>
  <c r="U5" i="13"/>
  <c r="R69" i="13"/>
  <c r="V69" i="13"/>
  <c r="S69" i="13"/>
  <c r="T69" i="13"/>
  <c r="U69" i="13"/>
  <c r="R133" i="13"/>
  <c r="U133" i="13"/>
  <c r="V133" i="13"/>
  <c r="S133" i="13"/>
  <c r="S6" i="13"/>
  <c r="T6" i="13"/>
  <c r="U6" i="13"/>
  <c r="R6" i="13"/>
  <c r="S70" i="13"/>
  <c r="T70" i="13"/>
  <c r="R70" i="13"/>
  <c r="V70" i="13"/>
  <c r="S134" i="13"/>
  <c r="U134" i="13"/>
  <c r="T134" i="13"/>
  <c r="V134" i="13"/>
  <c r="U10" i="13"/>
  <c r="V10" i="13"/>
  <c r="T10" i="13"/>
  <c r="S10" i="13"/>
  <c r="V146" i="13"/>
  <c r="R146" i="13"/>
  <c r="S146" i="13"/>
  <c r="U146" i="13"/>
  <c r="T146" i="13"/>
  <c r="V138" i="13"/>
  <c r="U138" i="13"/>
  <c r="R138" i="13"/>
  <c r="T138" i="13"/>
  <c r="R131" i="13"/>
  <c r="T131" i="13"/>
  <c r="S131" i="13"/>
  <c r="U131" i="13"/>
  <c r="V131" i="13"/>
  <c r="T148" i="13"/>
  <c r="U148" i="13"/>
  <c r="R148" i="13"/>
  <c r="S148" i="13"/>
  <c r="S141" i="13"/>
  <c r="U141" i="13"/>
  <c r="T141" i="13"/>
  <c r="V141" i="13"/>
  <c r="S78" i="13"/>
  <c r="T78" i="13"/>
  <c r="U78" i="13"/>
  <c r="V78" i="13"/>
  <c r="R34" i="13"/>
  <c r="U34" i="13"/>
  <c r="V34" i="13"/>
  <c r="T34" i="13"/>
  <c r="V162" i="13"/>
  <c r="R162" i="13"/>
  <c r="S162" i="13"/>
  <c r="T162" i="13"/>
  <c r="U162" i="13"/>
  <c r="R19" i="13"/>
  <c r="S19" i="13"/>
  <c r="T19" i="13"/>
  <c r="U19" i="13"/>
  <c r="S83" i="13"/>
  <c r="T83" i="13"/>
  <c r="U83" i="13"/>
  <c r="V83" i="13"/>
  <c r="R147" i="13"/>
  <c r="T147" i="13"/>
  <c r="U147" i="13"/>
  <c r="V147" i="13"/>
  <c r="V36" i="13"/>
  <c r="S36" i="13"/>
  <c r="T36" i="13"/>
  <c r="R36" i="13"/>
  <c r="U100" i="13"/>
  <c r="S100" i="13"/>
  <c r="T100" i="13"/>
  <c r="R100" i="13"/>
  <c r="T164" i="13"/>
  <c r="V164" i="13"/>
  <c r="R164" i="13"/>
  <c r="S164" i="13"/>
  <c r="R29" i="13"/>
  <c r="S29" i="13"/>
  <c r="V29" i="13"/>
  <c r="U29" i="13"/>
  <c r="V93" i="13"/>
  <c r="U93" i="13"/>
  <c r="S93" i="13"/>
  <c r="T93" i="13"/>
  <c r="S157" i="13"/>
  <c r="T157" i="13"/>
  <c r="U157" i="13"/>
  <c r="V157" i="13"/>
  <c r="S30" i="13"/>
  <c r="T30" i="13"/>
  <c r="V30" i="13"/>
  <c r="R30" i="13"/>
  <c r="S94" i="13"/>
  <c r="T94" i="13"/>
  <c r="U94" i="13"/>
  <c r="R94" i="13"/>
  <c r="V94" i="13"/>
  <c r="R158" i="13"/>
  <c r="S158" i="13"/>
  <c r="T158" i="13"/>
  <c r="V158" i="13"/>
  <c r="R50" i="13"/>
  <c r="U50" i="13"/>
  <c r="V50" i="13"/>
  <c r="T50" i="13"/>
  <c r="S50" i="13"/>
  <c r="R26" i="13"/>
  <c r="U26" i="13"/>
  <c r="V26" i="13"/>
  <c r="T26" i="13"/>
  <c r="U98" i="13"/>
  <c r="V98" i="13"/>
  <c r="T98" i="13"/>
  <c r="R98" i="13"/>
  <c r="R3" i="13"/>
  <c r="S3" i="13"/>
  <c r="T3" i="13"/>
  <c r="V3" i="13"/>
  <c r="R67" i="13"/>
  <c r="S67" i="13"/>
  <c r="T67" i="13"/>
  <c r="V67" i="13"/>
  <c r="U20" i="13"/>
  <c r="V20" i="13"/>
  <c r="T20" i="13"/>
  <c r="R20" i="13"/>
  <c r="U84" i="13"/>
  <c r="V84" i="13"/>
  <c r="S84" i="13"/>
  <c r="R84" i="13"/>
  <c r="R13" i="13"/>
  <c r="S13" i="13"/>
  <c r="V13" i="13"/>
  <c r="T13" i="13"/>
  <c r="R77" i="13"/>
  <c r="V77" i="13"/>
  <c r="T77" i="13"/>
  <c r="U77" i="13"/>
  <c r="S14" i="13"/>
  <c r="T14" i="13"/>
  <c r="U14" i="13"/>
  <c r="V14" i="13"/>
  <c r="R14" i="13"/>
  <c r="S142" i="13"/>
  <c r="T142" i="13"/>
  <c r="U142" i="13"/>
  <c r="V142" i="13"/>
  <c r="V170" i="13"/>
  <c r="R170" i="13"/>
  <c r="S170" i="13"/>
  <c r="T170" i="13"/>
  <c r="R11" i="13"/>
  <c r="S11" i="13"/>
  <c r="T11" i="13"/>
  <c r="U11" i="13"/>
  <c r="V11" i="13"/>
  <c r="R75" i="13"/>
  <c r="T75" i="13"/>
  <c r="U75" i="13"/>
  <c r="V75" i="13"/>
  <c r="R139" i="13"/>
  <c r="T139" i="13"/>
  <c r="U139" i="13"/>
  <c r="V139" i="13"/>
  <c r="U28" i="13"/>
  <c r="V28" i="13"/>
  <c r="S28" i="13"/>
  <c r="T28" i="13"/>
  <c r="U92" i="13"/>
  <c r="S92" i="13"/>
  <c r="T92" i="13"/>
  <c r="R92" i="13"/>
  <c r="T156" i="13"/>
  <c r="V156" i="13"/>
  <c r="R156" i="13"/>
  <c r="S156" i="13"/>
  <c r="R21" i="13"/>
  <c r="S21" i="13"/>
  <c r="V21" i="13"/>
  <c r="T21" i="13"/>
  <c r="U21" i="13"/>
  <c r="R85" i="13"/>
  <c r="V85" i="13"/>
  <c r="T85" i="13"/>
  <c r="U85" i="13"/>
  <c r="S85" i="13"/>
  <c r="R149" i="13"/>
  <c r="S149" i="13"/>
  <c r="U149" i="13"/>
  <c r="T149" i="13"/>
  <c r="S22" i="13"/>
  <c r="T22" i="13"/>
  <c r="U22" i="13"/>
  <c r="V22" i="13"/>
  <c r="R22" i="13"/>
  <c r="S86" i="13"/>
  <c r="T86" i="13"/>
  <c r="U86" i="13"/>
  <c r="R86" i="13"/>
  <c r="R150" i="13"/>
  <c r="S150" i="13"/>
  <c r="T150" i="13"/>
  <c r="U150" i="13"/>
  <c r="V150" i="13"/>
  <c r="R42" i="13"/>
  <c r="V42" i="13"/>
  <c r="T42" i="13"/>
  <c r="S42" i="13"/>
  <c r="V194" i="13"/>
  <c r="R194" i="13"/>
  <c r="S194" i="13"/>
  <c r="T194" i="13"/>
  <c r="R18" i="13"/>
  <c r="U18" i="13"/>
  <c r="V18" i="13"/>
  <c r="T18" i="13"/>
  <c r="S18" i="13"/>
  <c r="R27" i="13"/>
  <c r="T27" i="13"/>
  <c r="U27" i="13"/>
  <c r="V27" i="13"/>
  <c r="R91" i="13"/>
  <c r="T91" i="13"/>
  <c r="U91" i="13"/>
  <c r="V91" i="13"/>
  <c r="R155" i="13"/>
  <c r="S155" i="13"/>
  <c r="T155" i="13"/>
  <c r="V155" i="13"/>
  <c r="U44" i="13"/>
  <c r="V44" i="13"/>
  <c r="T44" i="13"/>
  <c r="R44" i="13"/>
  <c r="U108" i="13"/>
  <c r="V108" i="13"/>
  <c r="S108" i="13"/>
  <c r="T108" i="13"/>
  <c r="R108" i="13"/>
  <c r="T172" i="13"/>
  <c r="U172" i="13"/>
  <c r="V172" i="13"/>
  <c r="S172" i="13"/>
  <c r="R37" i="13"/>
  <c r="S37" i="13"/>
  <c r="V37" i="13"/>
  <c r="T37" i="13"/>
  <c r="V101" i="13"/>
  <c r="T101" i="13"/>
  <c r="S101" i="13"/>
  <c r="U101" i="13"/>
  <c r="R165" i="13"/>
  <c r="T165" i="13"/>
  <c r="U165" i="13"/>
  <c r="V165" i="13"/>
  <c r="S38" i="13"/>
  <c r="T38" i="13"/>
  <c r="V38" i="13"/>
  <c r="R38" i="13"/>
  <c r="S102" i="13"/>
  <c r="T102" i="13"/>
  <c r="U102" i="13"/>
  <c r="R102" i="13"/>
  <c r="R166" i="13"/>
  <c r="S166" i="13"/>
  <c r="T166" i="13"/>
  <c r="U166" i="13"/>
  <c r="V166" i="13"/>
  <c r="U66" i="13"/>
  <c r="V66" i="13"/>
  <c r="R66" i="13"/>
  <c r="S66" i="13"/>
  <c r="T66" i="13"/>
  <c r="U58" i="13"/>
  <c r="V58" i="13"/>
  <c r="R58" i="13"/>
  <c r="S58" i="13"/>
  <c r="T58" i="13"/>
  <c r="V130" i="13"/>
  <c r="R130" i="13"/>
  <c r="T130" i="13"/>
  <c r="U130" i="13"/>
  <c r="S35" i="13"/>
  <c r="T35" i="13"/>
  <c r="U35" i="13"/>
  <c r="V35" i="13"/>
  <c r="S99" i="13"/>
  <c r="T99" i="13"/>
  <c r="U99" i="13"/>
  <c r="V99" i="13"/>
  <c r="R163" i="13"/>
  <c r="S163" i="13"/>
  <c r="T163" i="13"/>
  <c r="V163" i="13"/>
  <c r="U52" i="13"/>
  <c r="S52" i="13"/>
  <c r="T52" i="13"/>
  <c r="R52" i="13"/>
  <c r="V116" i="13"/>
  <c r="S116" i="13"/>
  <c r="T116" i="13"/>
  <c r="R116" i="13"/>
  <c r="T180" i="13"/>
  <c r="U180" i="13"/>
  <c r="V180" i="13"/>
  <c r="S180" i="13"/>
  <c r="R45" i="13"/>
  <c r="S45" i="13"/>
  <c r="V45" i="13"/>
  <c r="T45" i="13"/>
  <c r="U45" i="13"/>
  <c r="R109" i="13"/>
  <c r="V109" i="13"/>
  <c r="S109" i="13"/>
  <c r="T109" i="13"/>
  <c r="U109" i="13"/>
  <c r="R173" i="13"/>
  <c r="S173" i="13"/>
  <c r="T173" i="13"/>
  <c r="V173" i="13"/>
  <c r="U173" i="13"/>
  <c r="S46" i="13"/>
  <c r="T46" i="13"/>
  <c r="U46" i="13"/>
  <c r="V46" i="13"/>
  <c r="R46" i="13"/>
  <c r="S110" i="13"/>
  <c r="T110" i="13"/>
  <c r="U110" i="13"/>
  <c r="R110" i="13"/>
  <c r="V110" i="13"/>
  <c r="R174" i="13"/>
  <c r="S174" i="13"/>
  <c r="T174" i="13"/>
  <c r="U174" i="13"/>
  <c r="V174" i="13"/>
  <c r="U82" i="13"/>
  <c r="V82" i="13"/>
  <c r="R82" i="13"/>
  <c r="S82" i="13"/>
  <c r="T82" i="13"/>
  <c r="U74" i="13"/>
  <c r="V74" i="13"/>
  <c r="R74" i="13"/>
  <c r="T74" i="13"/>
  <c r="R154" i="13"/>
  <c r="S154" i="13"/>
  <c r="U154" i="13"/>
  <c r="T154" i="13"/>
  <c r="R43" i="13"/>
  <c r="T43" i="13"/>
  <c r="U43" i="13"/>
  <c r="V43" i="13"/>
  <c r="R107" i="13"/>
  <c r="S107" i="13"/>
  <c r="T107" i="13"/>
  <c r="V107" i="13"/>
  <c r="R171" i="13"/>
  <c r="S171" i="13"/>
  <c r="T171" i="13"/>
  <c r="V171" i="13"/>
  <c r="U60" i="13"/>
  <c r="V60" i="13"/>
  <c r="S60" i="13"/>
  <c r="T60" i="13"/>
  <c r="R60" i="13"/>
  <c r="V124" i="13"/>
  <c r="S124" i="13"/>
  <c r="T124" i="13"/>
  <c r="R124" i="13"/>
  <c r="T188" i="13"/>
  <c r="U188" i="13"/>
  <c r="V188" i="13"/>
  <c r="R188" i="13"/>
  <c r="R53" i="13"/>
  <c r="V53" i="13"/>
  <c r="T53" i="13"/>
  <c r="U53" i="13"/>
  <c r="V117" i="13"/>
  <c r="S117" i="13"/>
  <c r="T117" i="13"/>
  <c r="U117" i="13"/>
  <c r="S181" i="13"/>
  <c r="T181" i="13"/>
  <c r="U181" i="13"/>
  <c r="V181" i="13"/>
  <c r="S54" i="13"/>
  <c r="T54" i="13"/>
  <c r="U54" i="13"/>
  <c r="R54" i="13"/>
  <c r="S118" i="13"/>
  <c r="T118" i="13"/>
  <c r="U118" i="13"/>
  <c r="R118" i="13"/>
  <c r="V118" i="13"/>
  <c r="R182" i="13"/>
  <c r="S182" i="13"/>
  <c r="T182" i="13"/>
  <c r="V182" i="13"/>
  <c r="U106" i="13"/>
  <c r="V106" i="13"/>
  <c r="R106" i="13"/>
  <c r="S106" i="13"/>
  <c r="U90" i="13"/>
  <c r="V90" i="13"/>
  <c r="R90" i="13"/>
  <c r="S90" i="13"/>
  <c r="T90" i="13"/>
  <c r="R178" i="13"/>
  <c r="S178" i="13"/>
  <c r="T178" i="13"/>
  <c r="U178" i="13"/>
  <c r="Q43" i="13"/>
  <c r="P43" i="13"/>
  <c r="Q107" i="13"/>
  <c r="P107" i="13"/>
  <c r="Q171" i="13"/>
  <c r="P171" i="13"/>
  <c r="P60" i="13"/>
  <c r="Q124" i="13"/>
  <c r="P124" i="13"/>
  <c r="Q188" i="13"/>
  <c r="P188" i="13"/>
  <c r="Q53" i="13"/>
  <c r="P53" i="13"/>
  <c r="Q117" i="13"/>
  <c r="P117" i="13"/>
  <c r="Q181" i="13"/>
  <c r="P181" i="13"/>
  <c r="P54" i="13"/>
  <c r="Q54" i="13"/>
  <c r="P118" i="13"/>
  <c r="P182" i="13"/>
  <c r="Q182" i="13"/>
  <c r="P106" i="13"/>
  <c r="Q106" i="13"/>
  <c r="P90" i="13"/>
  <c r="Q178" i="13"/>
  <c r="P178" i="13"/>
  <c r="Q155" i="13"/>
  <c r="P155" i="13"/>
  <c r="Q172" i="13"/>
  <c r="P172" i="13"/>
  <c r="Q101" i="13"/>
  <c r="P101" i="13"/>
  <c r="P102" i="13"/>
  <c r="Q102" i="13"/>
  <c r="Q51" i="13"/>
  <c r="P51" i="13"/>
  <c r="P115" i="13"/>
  <c r="P4" i="13"/>
  <c r="Q68" i="13"/>
  <c r="P68" i="13"/>
  <c r="P132" i="13"/>
  <c r="Q2" i="13"/>
  <c r="P2" i="13"/>
  <c r="Q61" i="13"/>
  <c r="P61" i="13"/>
  <c r="Q125" i="13"/>
  <c r="P125" i="13"/>
  <c r="Q189" i="13"/>
  <c r="P189" i="13"/>
  <c r="P62" i="13"/>
  <c r="P126" i="13"/>
  <c r="Q126" i="13"/>
  <c r="P190" i="13"/>
  <c r="Q190" i="13"/>
  <c r="P122" i="13"/>
  <c r="Q122" i="13"/>
  <c r="Q114" i="13"/>
  <c r="P114" i="13"/>
  <c r="Q59" i="13"/>
  <c r="P59" i="13"/>
  <c r="Q123" i="13"/>
  <c r="P123" i="13"/>
  <c r="P12" i="13"/>
  <c r="Q76" i="13"/>
  <c r="P76" i="13"/>
  <c r="Q140" i="13"/>
  <c r="P140" i="13"/>
  <c r="P5" i="13"/>
  <c r="Q69" i="13"/>
  <c r="P69" i="13"/>
  <c r="Q133" i="13"/>
  <c r="P133" i="13"/>
  <c r="P6" i="13"/>
  <c r="Q6" i="13"/>
  <c r="P70" i="13"/>
  <c r="Q70" i="13"/>
  <c r="P134" i="13"/>
  <c r="Q134" i="13"/>
  <c r="Q10" i="13"/>
  <c r="P10" i="13"/>
  <c r="P146" i="13"/>
  <c r="Q138" i="13"/>
  <c r="P138" i="13"/>
  <c r="K92" i="13"/>
  <c r="Q3" i="13"/>
  <c r="P3" i="13"/>
  <c r="Q67" i="13"/>
  <c r="P67" i="13"/>
  <c r="P131" i="13"/>
  <c r="Q20" i="13"/>
  <c r="P20" i="13"/>
  <c r="Q84" i="13"/>
  <c r="P84" i="13"/>
  <c r="Q148" i="13"/>
  <c r="P148" i="13"/>
  <c r="Q13" i="13"/>
  <c r="P13" i="13"/>
  <c r="Q77" i="13"/>
  <c r="P77" i="13"/>
  <c r="Q141" i="13"/>
  <c r="P141" i="13"/>
  <c r="P14" i="13"/>
  <c r="P78" i="13"/>
  <c r="Q78" i="13"/>
  <c r="P142" i="13"/>
  <c r="Q142" i="13"/>
  <c r="P34" i="13"/>
  <c r="Q34" i="13"/>
  <c r="P170" i="13"/>
  <c r="Q170" i="13"/>
  <c r="P162" i="13"/>
  <c r="P11" i="13"/>
  <c r="Q75" i="13"/>
  <c r="P75" i="13"/>
  <c r="Q139" i="13"/>
  <c r="P139" i="13"/>
  <c r="Q28" i="13"/>
  <c r="P28" i="13"/>
  <c r="Q92" i="13"/>
  <c r="P92" i="13"/>
  <c r="Q156" i="13"/>
  <c r="P156" i="13"/>
  <c r="P21" i="13"/>
  <c r="P85" i="13"/>
  <c r="Q149" i="13"/>
  <c r="P149" i="13"/>
  <c r="P22" i="13"/>
  <c r="P86" i="13"/>
  <c r="Q86" i="13"/>
  <c r="Q150" i="13"/>
  <c r="P150" i="13"/>
  <c r="Q42" i="13"/>
  <c r="P42" i="13"/>
  <c r="P194" i="13"/>
  <c r="Q194" i="13"/>
  <c r="P18" i="13"/>
  <c r="Q27" i="13"/>
  <c r="P27" i="13"/>
  <c r="Q91" i="13"/>
  <c r="P91" i="13"/>
  <c r="Q44" i="13"/>
  <c r="P44" i="13"/>
  <c r="P108" i="13"/>
  <c r="Q37" i="13"/>
  <c r="P37" i="13"/>
  <c r="Q165" i="13"/>
  <c r="P165" i="13"/>
  <c r="P38" i="13"/>
  <c r="Q38" i="13"/>
  <c r="P166" i="13"/>
  <c r="P66" i="13"/>
  <c r="P58" i="13"/>
  <c r="Q130" i="13"/>
  <c r="P130" i="13"/>
  <c r="Q35" i="13"/>
  <c r="P35" i="13"/>
  <c r="Q99" i="13"/>
  <c r="P99" i="13"/>
  <c r="Q163" i="13"/>
  <c r="P163" i="13"/>
  <c r="Q52" i="13"/>
  <c r="P52" i="13"/>
  <c r="Q116" i="13"/>
  <c r="P116" i="13"/>
  <c r="Q180" i="13"/>
  <c r="P180" i="13"/>
  <c r="P45" i="13"/>
  <c r="P109" i="13"/>
  <c r="P173" i="13"/>
  <c r="P46" i="13"/>
  <c r="P110" i="13"/>
  <c r="P174" i="13"/>
  <c r="P82" i="13"/>
  <c r="P74" i="13"/>
  <c r="Q74" i="13"/>
  <c r="Q154" i="13"/>
  <c r="P154" i="13"/>
  <c r="Q19" i="13"/>
  <c r="P19" i="13"/>
  <c r="Q83" i="13"/>
  <c r="P83" i="13"/>
  <c r="Q147" i="13"/>
  <c r="P147" i="13"/>
  <c r="Q36" i="13"/>
  <c r="P36" i="13"/>
  <c r="Q100" i="13"/>
  <c r="P100" i="13"/>
  <c r="Q164" i="13"/>
  <c r="P164" i="13"/>
  <c r="Q29" i="13"/>
  <c r="P29" i="13"/>
  <c r="Q93" i="13"/>
  <c r="P93" i="13"/>
  <c r="Q157" i="13"/>
  <c r="P157" i="13"/>
  <c r="P30" i="13"/>
  <c r="Q30" i="13"/>
  <c r="P94" i="13"/>
  <c r="P158" i="13"/>
  <c r="Q158" i="13"/>
  <c r="P50" i="13"/>
  <c r="Q26" i="13"/>
  <c r="P26" i="13"/>
  <c r="Q98" i="13"/>
  <c r="P98" i="13"/>
  <c r="K44" i="13"/>
  <c r="K164" i="13"/>
  <c r="K188" i="13"/>
  <c r="K124" i="13"/>
  <c r="K132" i="13"/>
  <c r="Y10" i="13"/>
  <c r="W10" i="13"/>
  <c r="M10" i="13"/>
  <c r="Y74" i="13"/>
  <c r="W74" i="13"/>
  <c r="Y138" i="13"/>
  <c r="W138" i="13"/>
  <c r="W3" i="13"/>
  <c r="Y3" i="13"/>
  <c r="W67" i="13"/>
  <c r="Y67" i="13"/>
  <c r="W131" i="13"/>
  <c r="Y131" i="13"/>
  <c r="Y189" i="13"/>
  <c r="W189" i="13"/>
  <c r="Y33" i="13"/>
  <c r="W33" i="13"/>
  <c r="Y65" i="13"/>
  <c r="W65" i="13"/>
  <c r="Y97" i="13"/>
  <c r="W97" i="13"/>
  <c r="Y129" i="13"/>
  <c r="W129" i="13"/>
  <c r="Y161" i="13"/>
  <c r="W161" i="13"/>
  <c r="Y193" i="13"/>
  <c r="W193" i="13"/>
  <c r="Y32" i="13"/>
  <c r="W32" i="13"/>
  <c r="Y64" i="13"/>
  <c r="W64" i="13"/>
  <c r="Y96" i="13"/>
  <c r="W96" i="13"/>
  <c r="Y128" i="13"/>
  <c r="W128" i="13"/>
  <c r="Y160" i="13"/>
  <c r="W160" i="13"/>
  <c r="Y192" i="13"/>
  <c r="W192" i="13"/>
  <c r="Y31" i="13"/>
  <c r="W31" i="13"/>
  <c r="Y63" i="13"/>
  <c r="W63" i="13"/>
  <c r="Y95" i="13"/>
  <c r="W95" i="13"/>
  <c r="Y127" i="13"/>
  <c r="W127" i="13"/>
  <c r="Y159" i="13"/>
  <c r="W159" i="13"/>
  <c r="Y191" i="13"/>
  <c r="W191" i="13"/>
  <c r="M52" i="13"/>
  <c r="Y52" i="13"/>
  <c r="W52" i="13"/>
  <c r="M30" i="13"/>
  <c r="Y30" i="13"/>
  <c r="W30" i="13"/>
  <c r="Y13" i="13"/>
  <c r="W13" i="13"/>
  <c r="M190" i="13"/>
  <c r="Y190" i="13"/>
  <c r="W190" i="13"/>
  <c r="M166" i="13"/>
  <c r="Y166" i="13"/>
  <c r="W166" i="13"/>
  <c r="Y148" i="13"/>
  <c r="W148" i="13"/>
  <c r="Y4" i="13"/>
  <c r="W4" i="13"/>
  <c r="Y180" i="13"/>
  <c r="W180" i="13"/>
  <c r="M46" i="13"/>
  <c r="Y46" i="13"/>
  <c r="W46" i="13"/>
  <c r="Y18" i="13"/>
  <c r="W18" i="13"/>
  <c r="Y82" i="13"/>
  <c r="W82" i="13"/>
  <c r="Y146" i="13"/>
  <c r="W146" i="13"/>
  <c r="W11" i="13"/>
  <c r="Y11" i="13"/>
  <c r="W75" i="13"/>
  <c r="Y75" i="13"/>
  <c r="Y139" i="13"/>
  <c r="W139" i="13"/>
  <c r="M180" i="13"/>
  <c r="Y173" i="13"/>
  <c r="W173" i="13"/>
  <c r="M70" i="13"/>
  <c r="Y70" i="13"/>
  <c r="W70" i="13"/>
  <c r="M53" i="13"/>
  <c r="Y53" i="13"/>
  <c r="W53" i="13"/>
  <c r="M36" i="13"/>
  <c r="Y36" i="13"/>
  <c r="W36" i="13"/>
  <c r="M14" i="13"/>
  <c r="Y14" i="13"/>
  <c r="W14" i="13"/>
  <c r="Y2" i="13"/>
  <c r="W2" i="13"/>
  <c r="M172" i="13"/>
  <c r="Y172" i="13"/>
  <c r="W172" i="13"/>
  <c r="M22" i="13"/>
  <c r="Y22" i="13"/>
  <c r="W22" i="13"/>
  <c r="M5" i="13"/>
  <c r="Y5" i="13"/>
  <c r="W5" i="13"/>
  <c r="M69" i="13"/>
  <c r="Y69" i="13"/>
  <c r="W69" i="13"/>
  <c r="Y26" i="13"/>
  <c r="W26" i="13"/>
  <c r="Y90" i="13"/>
  <c r="W90" i="13"/>
  <c r="Y154" i="13"/>
  <c r="W154" i="13"/>
  <c r="W19" i="13"/>
  <c r="Y19" i="13"/>
  <c r="W83" i="13"/>
  <c r="Y83" i="13"/>
  <c r="W147" i="13"/>
  <c r="Y147" i="13"/>
  <c r="Y179" i="13"/>
  <c r="W179" i="13"/>
  <c r="Y9" i="13"/>
  <c r="W9" i="13"/>
  <c r="Y41" i="13"/>
  <c r="W41" i="13"/>
  <c r="Y73" i="13"/>
  <c r="W73" i="13"/>
  <c r="Y105" i="13"/>
  <c r="W105" i="13"/>
  <c r="Y137" i="13"/>
  <c r="W137" i="13"/>
  <c r="Y169" i="13"/>
  <c r="W169" i="13"/>
  <c r="Y8" i="13"/>
  <c r="W8" i="13"/>
  <c r="Y40" i="13"/>
  <c r="W40" i="13"/>
  <c r="Y72" i="13"/>
  <c r="W72" i="13"/>
  <c r="Y104" i="13"/>
  <c r="W104" i="13"/>
  <c r="Y136" i="13"/>
  <c r="W136" i="13"/>
  <c r="Y168" i="13"/>
  <c r="W168" i="13"/>
  <c r="K30" i="13"/>
  <c r="Y7" i="13"/>
  <c r="W7" i="13"/>
  <c r="Y39" i="13"/>
  <c r="W39" i="13"/>
  <c r="Y71" i="13"/>
  <c r="W71" i="13"/>
  <c r="Y103" i="13"/>
  <c r="W103" i="13"/>
  <c r="Y135" i="13"/>
  <c r="W135" i="13"/>
  <c r="Y167" i="13"/>
  <c r="W167" i="13"/>
  <c r="M93" i="13"/>
  <c r="Y93" i="13"/>
  <c r="W93" i="13"/>
  <c r="M76" i="13"/>
  <c r="Y76" i="13"/>
  <c r="W76" i="13"/>
  <c r="Y54" i="13"/>
  <c r="W54" i="13"/>
  <c r="M37" i="13"/>
  <c r="Y37" i="13"/>
  <c r="W37" i="13"/>
  <c r="K20" i="13"/>
  <c r="Y20" i="13"/>
  <c r="W20" i="13"/>
  <c r="M62" i="13"/>
  <c r="Y62" i="13"/>
  <c r="W62" i="13"/>
  <c r="M45" i="13"/>
  <c r="Y45" i="13"/>
  <c r="W45" i="13"/>
  <c r="M133" i="13"/>
  <c r="Y133" i="13"/>
  <c r="W133" i="13"/>
  <c r="Y92" i="13"/>
  <c r="W92" i="13"/>
  <c r="Y34" i="13"/>
  <c r="W34" i="13"/>
  <c r="Y98" i="13"/>
  <c r="W98" i="13"/>
  <c r="Y162" i="13"/>
  <c r="W162" i="13"/>
  <c r="W27" i="13"/>
  <c r="Y27" i="13"/>
  <c r="W91" i="13"/>
  <c r="Y91" i="13"/>
  <c r="W155" i="13"/>
  <c r="Y155" i="13"/>
  <c r="Y165" i="13"/>
  <c r="W165" i="13"/>
  <c r="M116" i="13"/>
  <c r="Y116" i="13"/>
  <c r="W116" i="13"/>
  <c r="M94" i="13"/>
  <c r="Y94" i="13"/>
  <c r="W94" i="13"/>
  <c r="Y77" i="13"/>
  <c r="W77" i="13"/>
  <c r="M60" i="13"/>
  <c r="Y60" i="13"/>
  <c r="W60" i="13"/>
  <c r="M38" i="13"/>
  <c r="Y38" i="13"/>
  <c r="W38" i="13"/>
  <c r="M85" i="13"/>
  <c r="Y85" i="13"/>
  <c r="W85" i="13"/>
  <c r="K68" i="13"/>
  <c r="Y68" i="13"/>
  <c r="W68" i="13"/>
  <c r="M21" i="13"/>
  <c r="Y21" i="13"/>
  <c r="W21" i="13"/>
  <c r="M110" i="13"/>
  <c r="Y110" i="13"/>
  <c r="W110" i="13"/>
  <c r="Y42" i="13"/>
  <c r="W42" i="13"/>
  <c r="Y106" i="13"/>
  <c r="W106" i="13"/>
  <c r="Y170" i="13"/>
  <c r="W170" i="13"/>
  <c r="W35" i="13"/>
  <c r="Y35" i="13"/>
  <c r="Y99" i="13"/>
  <c r="W99" i="13"/>
  <c r="Y163" i="13"/>
  <c r="W163" i="13"/>
  <c r="W187" i="13"/>
  <c r="Y187" i="13"/>
  <c r="Y17" i="13"/>
  <c r="W17" i="13"/>
  <c r="Y49" i="13"/>
  <c r="W49" i="13"/>
  <c r="Y81" i="13"/>
  <c r="W81" i="13"/>
  <c r="Y113" i="13"/>
  <c r="W113" i="13"/>
  <c r="Y145" i="13"/>
  <c r="W145" i="13"/>
  <c r="Y177" i="13"/>
  <c r="W177" i="13"/>
  <c r="Y16" i="13"/>
  <c r="W16" i="13"/>
  <c r="Y48" i="13"/>
  <c r="W48" i="13"/>
  <c r="Y80" i="13"/>
  <c r="W80" i="13"/>
  <c r="Y112" i="13"/>
  <c r="W112" i="13"/>
  <c r="Y144" i="13"/>
  <c r="W144" i="13"/>
  <c r="Y176" i="13"/>
  <c r="W176" i="13"/>
  <c r="K4" i="13"/>
  <c r="Y15" i="13"/>
  <c r="W15" i="13"/>
  <c r="Y47" i="13"/>
  <c r="W47" i="13"/>
  <c r="Y79" i="13"/>
  <c r="W79" i="13"/>
  <c r="Y111" i="13"/>
  <c r="W111" i="13"/>
  <c r="Y143" i="13"/>
  <c r="W143" i="13"/>
  <c r="Y175" i="13"/>
  <c r="W175" i="13"/>
  <c r="M134" i="13"/>
  <c r="Y134" i="13"/>
  <c r="W134" i="13"/>
  <c r="M117" i="13"/>
  <c r="Y117" i="13"/>
  <c r="W117" i="13"/>
  <c r="M100" i="13"/>
  <c r="Y100" i="13"/>
  <c r="W100" i="13"/>
  <c r="M78" i="13"/>
  <c r="Y78" i="13"/>
  <c r="W78" i="13"/>
  <c r="M61" i="13"/>
  <c r="Y61" i="13"/>
  <c r="W61" i="13"/>
  <c r="K108" i="13"/>
  <c r="Y108" i="13"/>
  <c r="W108" i="13"/>
  <c r="M86" i="13"/>
  <c r="Y86" i="13"/>
  <c r="W86" i="13"/>
  <c r="M156" i="13"/>
  <c r="Y156" i="13"/>
  <c r="W156" i="13"/>
  <c r="Y50" i="13"/>
  <c r="W50" i="13"/>
  <c r="Y114" i="13"/>
  <c r="W114" i="13"/>
  <c r="Y178" i="13"/>
  <c r="W178" i="13"/>
  <c r="W43" i="13"/>
  <c r="Y43" i="13"/>
  <c r="W107" i="13"/>
  <c r="Y107" i="13"/>
  <c r="W171" i="13"/>
  <c r="Y171" i="13"/>
  <c r="M4" i="13"/>
  <c r="M157" i="13"/>
  <c r="Y157" i="13"/>
  <c r="W157" i="13"/>
  <c r="K140" i="13"/>
  <c r="Y140" i="13"/>
  <c r="W140" i="13"/>
  <c r="Y118" i="13"/>
  <c r="W118" i="13"/>
  <c r="M101" i="13"/>
  <c r="Y101" i="13"/>
  <c r="W101" i="13"/>
  <c r="M84" i="13"/>
  <c r="Y84" i="13"/>
  <c r="W84" i="13"/>
  <c r="M126" i="13"/>
  <c r="Y126" i="13"/>
  <c r="W126" i="13"/>
  <c r="M109" i="13"/>
  <c r="Y109" i="13"/>
  <c r="W109" i="13"/>
  <c r="M28" i="13"/>
  <c r="Y28" i="13"/>
  <c r="W28" i="13"/>
  <c r="Y58" i="13"/>
  <c r="W58" i="13"/>
  <c r="Y122" i="13"/>
  <c r="W122" i="13"/>
  <c r="Y186" i="13"/>
  <c r="W186" i="13"/>
  <c r="W51" i="13"/>
  <c r="Y51" i="13"/>
  <c r="Y115" i="13"/>
  <c r="W115" i="13"/>
  <c r="W195" i="13"/>
  <c r="Y25" i="13"/>
  <c r="W25" i="13"/>
  <c r="Y57" i="13"/>
  <c r="W57" i="13"/>
  <c r="Y89" i="13"/>
  <c r="W89" i="13"/>
  <c r="Y121" i="13"/>
  <c r="W121" i="13"/>
  <c r="Y153" i="13"/>
  <c r="W153" i="13"/>
  <c r="Y185" i="13"/>
  <c r="W185" i="13"/>
  <c r="Y24" i="13"/>
  <c r="W24" i="13"/>
  <c r="Y56" i="13"/>
  <c r="W56" i="13"/>
  <c r="Y88" i="13"/>
  <c r="W88" i="13"/>
  <c r="Y120" i="13"/>
  <c r="W120" i="13"/>
  <c r="Y152" i="13"/>
  <c r="W152" i="13"/>
  <c r="Y184" i="13"/>
  <c r="W184" i="13"/>
  <c r="Y23" i="13"/>
  <c r="W23" i="13"/>
  <c r="Y55" i="13"/>
  <c r="W55" i="13"/>
  <c r="Y87" i="13"/>
  <c r="W87" i="13"/>
  <c r="Y119" i="13"/>
  <c r="W119" i="13"/>
  <c r="Y151" i="13"/>
  <c r="W151" i="13"/>
  <c r="Y183" i="13"/>
  <c r="W183" i="13"/>
  <c r="M6" i="13"/>
  <c r="Y6" i="13"/>
  <c r="W6" i="13"/>
  <c r="Y182" i="13"/>
  <c r="W182" i="13"/>
  <c r="M158" i="13"/>
  <c r="Y158" i="13"/>
  <c r="W158" i="13"/>
  <c r="Y141" i="13"/>
  <c r="W141" i="13"/>
  <c r="Y124" i="13"/>
  <c r="W124" i="13"/>
  <c r="M102" i="13"/>
  <c r="Y102" i="13"/>
  <c r="W102" i="13"/>
  <c r="M149" i="13"/>
  <c r="Y149" i="13"/>
  <c r="W149" i="13"/>
  <c r="Y132" i="13"/>
  <c r="W132" i="13"/>
  <c r="M181" i="13"/>
  <c r="Y181" i="13"/>
  <c r="W181" i="13"/>
  <c r="Y66" i="13"/>
  <c r="W66" i="13"/>
  <c r="Y130" i="13"/>
  <c r="W130" i="13"/>
  <c r="Y194" i="13"/>
  <c r="W194" i="13"/>
  <c r="W59" i="13"/>
  <c r="Y59" i="13"/>
  <c r="Y123" i="13"/>
  <c r="W123" i="13"/>
  <c r="K166" i="13"/>
  <c r="M148" i="13"/>
  <c r="K46" i="13"/>
  <c r="M29" i="13"/>
  <c r="Y29" i="13"/>
  <c r="W29" i="13"/>
  <c r="M12" i="13"/>
  <c r="Y12" i="13"/>
  <c r="W12" i="13"/>
  <c r="Y188" i="13"/>
  <c r="W188" i="13"/>
  <c r="Y164" i="13"/>
  <c r="W164" i="13"/>
  <c r="M142" i="13"/>
  <c r="Y142" i="13"/>
  <c r="W142" i="13"/>
  <c r="M125" i="13"/>
  <c r="Y125" i="13"/>
  <c r="W125" i="13"/>
  <c r="M174" i="13"/>
  <c r="Y174" i="13"/>
  <c r="W174" i="13"/>
  <c r="M150" i="13"/>
  <c r="Y150" i="13"/>
  <c r="W150" i="13"/>
  <c r="Y44" i="13"/>
  <c r="W44" i="13"/>
  <c r="K100" i="13"/>
  <c r="K84" i="13"/>
  <c r="K117" i="13"/>
  <c r="K86" i="13"/>
  <c r="K134" i="13"/>
  <c r="K28" i="13"/>
  <c r="K78" i="13"/>
  <c r="K156" i="13"/>
  <c r="K101" i="13"/>
  <c r="K126" i="13"/>
  <c r="K52" i="13"/>
  <c r="K190" i="13"/>
  <c r="K157" i="13"/>
  <c r="K94" i="13"/>
  <c r="K109" i="13"/>
  <c r="K70" i="13"/>
  <c r="M54" i="13"/>
  <c r="K54" i="13"/>
  <c r="K62" i="13"/>
  <c r="K93" i="13"/>
  <c r="M77" i="13"/>
  <c r="K77" i="13"/>
  <c r="K14" i="13"/>
  <c r="K22" i="13"/>
  <c r="K37" i="13"/>
  <c r="K45" i="13"/>
  <c r="K172" i="13"/>
  <c r="M118" i="13"/>
  <c r="K118" i="13"/>
  <c r="K2" i="13"/>
  <c r="M182" i="13"/>
  <c r="K182" i="13"/>
  <c r="M141" i="13"/>
  <c r="K141" i="13"/>
  <c r="K76" i="13"/>
  <c r="K53" i="13"/>
  <c r="M13" i="13"/>
  <c r="K13" i="13"/>
  <c r="K10" i="13"/>
  <c r="K74" i="13"/>
  <c r="M74" i="13"/>
  <c r="K138" i="13"/>
  <c r="M138" i="13"/>
  <c r="M3" i="13"/>
  <c r="K3" i="13"/>
  <c r="M67" i="13"/>
  <c r="K67" i="13"/>
  <c r="M131" i="13"/>
  <c r="K131" i="13"/>
  <c r="K25" i="13"/>
  <c r="M25" i="13"/>
  <c r="K57" i="13"/>
  <c r="M57" i="13"/>
  <c r="K89" i="13"/>
  <c r="M89" i="13"/>
  <c r="K121" i="13"/>
  <c r="M121" i="13"/>
  <c r="K153" i="13"/>
  <c r="M153" i="13"/>
  <c r="K185" i="13"/>
  <c r="M185" i="13"/>
  <c r="M31" i="13"/>
  <c r="K31" i="13"/>
  <c r="M63" i="13"/>
  <c r="K63" i="13"/>
  <c r="M95" i="13"/>
  <c r="K95" i="13"/>
  <c r="M127" i="13"/>
  <c r="K127" i="13"/>
  <c r="M159" i="13"/>
  <c r="K159" i="13"/>
  <c r="M191" i="13"/>
  <c r="K191" i="13"/>
  <c r="K18" i="13"/>
  <c r="M18" i="13"/>
  <c r="K82" i="13"/>
  <c r="M82" i="13"/>
  <c r="K146" i="13"/>
  <c r="M146" i="13"/>
  <c r="M11" i="13"/>
  <c r="K11" i="13"/>
  <c r="M75" i="13"/>
  <c r="K75" i="13"/>
  <c r="M139" i="13"/>
  <c r="K139" i="13"/>
  <c r="M179" i="13"/>
  <c r="K179" i="13"/>
  <c r="K8" i="13"/>
  <c r="M8" i="13"/>
  <c r="K40" i="13"/>
  <c r="M40" i="13"/>
  <c r="K72" i="13"/>
  <c r="M72" i="13"/>
  <c r="K104" i="13"/>
  <c r="M104" i="13"/>
  <c r="K136" i="13"/>
  <c r="M136" i="13"/>
  <c r="K168" i="13"/>
  <c r="M168" i="13"/>
  <c r="K26" i="13"/>
  <c r="M26" i="13"/>
  <c r="K90" i="13"/>
  <c r="M90" i="13"/>
  <c r="K154" i="13"/>
  <c r="M154" i="13"/>
  <c r="M19" i="13"/>
  <c r="K19" i="13"/>
  <c r="M83" i="13"/>
  <c r="K83" i="13"/>
  <c r="M147" i="13"/>
  <c r="K147" i="13"/>
  <c r="K33" i="13"/>
  <c r="M33" i="13"/>
  <c r="K65" i="13"/>
  <c r="M65" i="13"/>
  <c r="K97" i="13"/>
  <c r="M97" i="13"/>
  <c r="K129" i="13"/>
  <c r="M129" i="13"/>
  <c r="K161" i="13"/>
  <c r="M161" i="13"/>
  <c r="K193" i="13"/>
  <c r="M193" i="13"/>
  <c r="M7" i="13"/>
  <c r="K7" i="13"/>
  <c r="M39" i="13"/>
  <c r="K39" i="13"/>
  <c r="M71" i="13"/>
  <c r="K71" i="13"/>
  <c r="M103" i="13"/>
  <c r="K103" i="13"/>
  <c r="M135" i="13"/>
  <c r="K135" i="13"/>
  <c r="M167" i="13"/>
  <c r="K167" i="13"/>
  <c r="K34" i="13"/>
  <c r="M34" i="13"/>
  <c r="K98" i="13"/>
  <c r="M98" i="13"/>
  <c r="K162" i="13"/>
  <c r="M162" i="13"/>
  <c r="M27" i="13"/>
  <c r="K27" i="13"/>
  <c r="M91" i="13"/>
  <c r="K91" i="13"/>
  <c r="M155" i="13"/>
  <c r="K155" i="13"/>
  <c r="M187" i="13"/>
  <c r="K187" i="13"/>
  <c r="M165" i="13"/>
  <c r="K165" i="13"/>
  <c r="K16" i="13"/>
  <c r="M16" i="13"/>
  <c r="K48" i="13"/>
  <c r="M48" i="13"/>
  <c r="K80" i="13"/>
  <c r="M80" i="13"/>
  <c r="K112" i="13"/>
  <c r="M112" i="13"/>
  <c r="K144" i="13"/>
  <c r="M144" i="13"/>
  <c r="K176" i="13"/>
  <c r="M176" i="13"/>
  <c r="K42" i="13"/>
  <c r="M42" i="13"/>
  <c r="K106" i="13"/>
  <c r="M106" i="13"/>
  <c r="K170" i="13"/>
  <c r="M170" i="13"/>
  <c r="M35" i="13"/>
  <c r="K35" i="13"/>
  <c r="M99" i="13"/>
  <c r="K99" i="13"/>
  <c r="M163" i="13"/>
  <c r="K163" i="13"/>
  <c r="K9" i="13"/>
  <c r="M9" i="13"/>
  <c r="K41" i="13"/>
  <c r="M41" i="13"/>
  <c r="K73" i="13"/>
  <c r="M73" i="13"/>
  <c r="K105" i="13"/>
  <c r="M105" i="13"/>
  <c r="K137" i="13"/>
  <c r="M137" i="13"/>
  <c r="K169" i="13"/>
  <c r="M169" i="13"/>
  <c r="M15" i="13"/>
  <c r="K15" i="13"/>
  <c r="M47" i="13"/>
  <c r="K47" i="13"/>
  <c r="M79" i="13"/>
  <c r="K79" i="13"/>
  <c r="M111" i="13"/>
  <c r="K111" i="13"/>
  <c r="M143" i="13"/>
  <c r="K143" i="13"/>
  <c r="M175" i="13"/>
  <c r="K175" i="13"/>
  <c r="K50" i="13"/>
  <c r="M50" i="13"/>
  <c r="K114" i="13"/>
  <c r="M114" i="13"/>
  <c r="K178" i="13"/>
  <c r="M178" i="13"/>
  <c r="M43" i="13"/>
  <c r="K43" i="13"/>
  <c r="M107" i="13"/>
  <c r="K107" i="13"/>
  <c r="M171" i="13"/>
  <c r="K171" i="13"/>
  <c r="M195" i="13"/>
  <c r="K195" i="13"/>
  <c r="K24" i="13"/>
  <c r="M24" i="13"/>
  <c r="K56" i="13"/>
  <c r="M56" i="13"/>
  <c r="K88" i="13"/>
  <c r="M88" i="13"/>
  <c r="K120" i="13"/>
  <c r="M120" i="13"/>
  <c r="K152" i="13"/>
  <c r="M152" i="13"/>
  <c r="K184" i="13"/>
  <c r="M184" i="13"/>
  <c r="K58" i="13"/>
  <c r="M58" i="13"/>
  <c r="K122" i="13"/>
  <c r="M122" i="13"/>
  <c r="K186" i="13"/>
  <c r="M186" i="13"/>
  <c r="M51" i="13"/>
  <c r="K51" i="13"/>
  <c r="M115" i="13"/>
  <c r="K115" i="13"/>
  <c r="K17" i="13"/>
  <c r="M17" i="13"/>
  <c r="K49" i="13"/>
  <c r="M49" i="13"/>
  <c r="K81" i="13"/>
  <c r="M81" i="13"/>
  <c r="K113" i="13"/>
  <c r="M113" i="13"/>
  <c r="K145" i="13"/>
  <c r="M145" i="13"/>
  <c r="K177" i="13"/>
  <c r="M177" i="13"/>
  <c r="M23" i="13"/>
  <c r="K23" i="13"/>
  <c r="M55" i="13"/>
  <c r="K55" i="13"/>
  <c r="M87" i="13"/>
  <c r="K87" i="13"/>
  <c r="M119" i="13"/>
  <c r="K119" i="13"/>
  <c r="M151" i="13"/>
  <c r="K151" i="13"/>
  <c r="M183" i="13"/>
  <c r="K183" i="13"/>
  <c r="K66" i="13"/>
  <c r="M66" i="13"/>
  <c r="K130" i="13"/>
  <c r="M130" i="13"/>
  <c r="K194" i="13"/>
  <c r="M194" i="13"/>
  <c r="M59" i="13"/>
  <c r="K59" i="13"/>
  <c r="M123" i="13"/>
  <c r="K123" i="13"/>
  <c r="M189" i="13"/>
  <c r="K189" i="13"/>
  <c r="K32" i="13"/>
  <c r="M32" i="13"/>
  <c r="K64" i="13"/>
  <c r="M64" i="13"/>
  <c r="K96" i="13"/>
  <c r="M96" i="13"/>
  <c r="K128" i="13"/>
  <c r="M128" i="13"/>
  <c r="K160" i="13"/>
  <c r="M160" i="13"/>
  <c r="K192" i="13"/>
  <c r="M192" i="13"/>
  <c r="M173" i="13"/>
  <c r="K173" i="13"/>
  <c r="D124" i="30" l="1"/>
  <c r="D125" i="30"/>
  <c r="D126" i="30"/>
  <c r="B2" i="26" s="1"/>
  <c r="H55" i="30"/>
  <c r="Q54" i="30"/>
  <c r="G52" i="13"/>
  <c r="G77" i="13"/>
  <c r="G122" i="13"/>
  <c r="G113" i="13"/>
  <c r="G2" i="13"/>
  <c r="G68" i="13"/>
  <c r="G169" i="13"/>
  <c r="G176" i="13"/>
  <c r="G174" i="13"/>
  <c r="G63" i="13"/>
  <c r="G158" i="13"/>
  <c r="G192" i="13"/>
  <c r="G124" i="13"/>
  <c r="G141" i="13"/>
  <c r="G69" i="13"/>
  <c r="G107" i="13"/>
  <c r="G154" i="13"/>
  <c r="G149" i="13"/>
  <c r="G84" i="13"/>
  <c r="G106" i="13"/>
  <c r="G172" i="13"/>
  <c r="G112" i="13"/>
  <c r="G177" i="13"/>
  <c r="G75" i="13"/>
  <c r="G39" i="13"/>
  <c r="G156" i="13"/>
  <c r="G137" i="13"/>
  <c r="G19" i="13"/>
  <c r="G71" i="13"/>
  <c r="G147" i="13"/>
  <c r="G55" i="13"/>
  <c r="G161" i="13"/>
  <c r="G82" i="13"/>
  <c r="G103" i="13"/>
  <c r="G98" i="13"/>
  <c r="G60" i="13"/>
  <c r="G157" i="13"/>
  <c r="G182" i="13"/>
  <c r="G101" i="13"/>
  <c r="G153" i="13"/>
  <c r="G99" i="13"/>
  <c r="G119" i="13"/>
  <c r="G66" i="13"/>
  <c r="G93" i="13"/>
  <c r="G123" i="13"/>
  <c r="G85" i="13"/>
  <c r="G83" i="13"/>
  <c r="G14" i="13"/>
  <c r="G50" i="13"/>
  <c r="G6" i="13"/>
  <c r="G142" i="13"/>
  <c r="G28" i="13"/>
  <c r="G145" i="13"/>
  <c r="G160" i="13"/>
  <c r="G102" i="13"/>
  <c r="G173" i="13"/>
  <c r="G91" i="13"/>
  <c r="G42" i="13"/>
  <c r="G109" i="13"/>
  <c r="G51" i="13"/>
  <c r="G132" i="13"/>
  <c r="G152" i="13"/>
  <c r="G65" i="13"/>
  <c r="G16" i="13"/>
  <c r="G62" i="13"/>
  <c r="G151" i="13"/>
  <c r="G67" i="13"/>
  <c r="G20" i="13"/>
  <c r="G165" i="13"/>
  <c r="G78" i="13"/>
  <c r="G92" i="13"/>
  <c r="G35" i="13"/>
  <c r="G140" i="13"/>
  <c r="G29" i="13"/>
  <c r="G110" i="13"/>
  <c r="G163" i="13"/>
  <c r="G49" i="13"/>
  <c r="G191" i="13"/>
  <c r="G13" i="13"/>
  <c r="G48" i="13"/>
  <c r="G175" i="13"/>
  <c r="G104" i="13"/>
  <c r="G195" i="13"/>
  <c r="G81" i="13"/>
  <c r="G144" i="13"/>
  <c r="G138" i="13"/>
  <c r="G188" i="13"/>
  <c r="G139" i="13"/>
  <c r="G114" i="13"/>
  <c r="G179" i="13"/>
  <c r="G136" i="13"/>
  <c r="G181" i="13"/>
  <c r="G105" i="13"/>
  <c r="G80" i="13"/>
  <c r="G130" i="13"/>
  <c r="G194" i="13"/>
  <c r="G166" i="13"/>
  <c r="G25" i="13"/>
  <c r="G21" i="13"/>
  <c r="G23" i="13"/>
  <c r="G15" i="13"/>
  <c r="G61" i="13"/>
  <c r="G90" i="13"/>
  <c r="G79" i="13"/>
  <c r="G8" i="13"/>
  <c r="G7" i="13"/>
  <c r="G24" i="13"/>
  <c r="G127" i="13"/>
  <c r="G180" i="13"/>
  <c r="G133" i="13"/>
  <c r="G111" i="13"/>
  <c r="G164" i="13"/>
  <c r="G31" i="13"/>
  <c r="G4" i="13"/>
  <c r="G94" i="13"/>
  <c r="G58" i="13"/>
  <c r="G128" i="13"/>
  <c r="G167" i="13"/>
  <c r="G116" i="13"/>
  <c r="G96" i="13"/>
  <c r="G184" i="13"/>
  <c r="G131" i="13"/>
  <c r="G57" i="13"/>
  <c r="G143" i="13"/>
  <c r="G27" i="13"/>
  <c r="G44" i="13"/>
  <c r="G36" i="13"/>
  <c r="G126" i="13"/>
  <c r="G18" i="13"/>
  <c r="G46" i="13"/>
  <c r="G12" i="13"/>
  <c r="G22" i="13"/>
  <c r="G100" i="13"/>
  <c r="G72" i="13"/>
  <c r="G134" i="13"/>
  <c r="G9" i="13"/>
  <c r="G32" i="13"/>
  <c r="G47" i="13"/>
  <c r="G59" i="13"/>
  <c r="G187" i="13"/>
  <c r="G146" i="13"/>
  <c r="G162" i="13"/>
  <c r="G120" i="13"/>
  <c r="G33" i="13"/>
  <c r="G183" i="13"/>
  <c r="G38" i="13"/>
  <c r="G186" i="13"/>
  <c r="G95" i="13"/>
  <c r="G125" i="13"/>
  <c r="G189" i="13"/>
  <c r="G108" i="13"/>
  <c r="G17" i="13"/>
  <c r="G26" i="13"/>
  <c r="G73" i="13"/>
  <c r="G64" i="13"/>
  <c r="G30" i="13"/>
  <c r="G43" i="13"/>
  <c r="G10" i="13"/>
  <c r="G54" i="13"/>
  <c r="G150" i="13"/>
  <c r="G56" i="13"/>
  <c r="G117" i="13"/>
  <c r="G70" i="13"/>
  <c r="G76" i="13"/>
  <c r="G178" i="13"/>
  <c r="G193" i="13"/>
  <c r="G88" i="13"/>
  <c r="G40" i="13"/>
  <c r="G89" i="13"/>
  <c r="G45" i="13"/>
  <c r="G185" i="13"/>
  <c r="G171" i="13"/>
  <c r="G53" i="13"/>
  <c r="G159" i="13"/>
  <c r="G135" i="13"/>
  <c r="G115" i="13"/>
  <c r="G87" i="13"/>
  <c r="G11" i="13"/>
  <c r="G34" i="13"/>
  <c r="G37" i="13"/>
  <c r="G5" i="13"/>
  <c r="G118" i="13"/>
  <c r="G121" i="13"/>
  <c r="G74" i="13"/>
  <c r="G97" i="13"/>
  <c r="G155" i="13"/>
  <c r="G41" i="13"/>
  <c r="G168" i="13"/>
  <c r="G86" i="13"/>
  <c r="G170" i="13"/>
  <c r="G190" i="13"/>
  <c r="G129" i="13"/>
  <c r="Y198" i="13"/>
  <c r="Y199" i="13" s="1"/>
  <c r="W198" i="13"/>
  <c r="X118" i="13" s="1"/>
  <c r="K198" i="13"/>
  <c r="L73" i="13" s="1"/>
  <c r="M198" i="13"/>
  <c r="S265" i="1"/>
  <c r="S2" i="1"/>
  <c r="Q3" i="1"/>
  <c r="S3" i="1" s="1"/>
  <c r="S4" i="1"/>
  <c r="Q5" i="1"/>
  <c r="S5" i="1" s="1"/>
  <c r="Q6" i="1"/>
  <c r="S6" i="1" s="1"/>
  <c r="Q7" i="1"/>
  <c r="S7" i="1" s="1"/>
  <c r="Q8" i="1"/>
  <c r="S8" i="1" s="1"/>
  <c r="Q9" i="1"/>
  <c r="S9" i="1" s="1"/>
  <c r="Q10" i="1"/>
  <c r="S10" i="1" s="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5" i="1"/>
  <c r="S25" i="1" s="1"/>
  <c r="Q26" i="1"/>
  <c r="S26" i="1" s="1"/>
  <c r="Q27" i="1"/>
  <c r="S27" i="1" s="1"/>
  <c r="Q28" i="1"/>
  <c r="S28" i="1" s="1"/>
  <c r="Q29" i="1"/>
  <c r="S29" i="1" s="1"/>
  <c r="Q30" i="1"/>
  <c r="S30" i="1" s="1"/>
  <c r="Q31" i="1"/>
  <c r="S31" i="1" s="1"/>
  <c r="Q32" i="1"/>
  <c r="S32" i="1" s="1"/>
  <c r="Q33" i="1"/>
  <c r="S33" i="1" s="1"/>
  <c r="Q34" i="1"/>
  <c r="S34" i="1" s="1"/>
  <c r="Q35" i="1"/>
  <c r="S35" i="1" s="1"/>
  <c r="Q36" i="1"/>
  <c r="S36" i="1" s="1"/>
  <c r="Q37" i="1"/>
  <c r="S37" i="1" s="1"/>
  <c r="Q38" i="1"/>
  <c r="S38" i="1" s="1"/>
  <c r="Q39" i="1"/>
  <c r="S39" i="1" s="1"/>
  <c r="Q40" i="1"/>
  <c r="S40" i="1" s="1"/>
  <c r="Q41" i="1"/>
  <c r="S41" i="1" s="1"/>
  <c r="Q42" i="1"/>
  <c r="S42" i="1" s="1"/>
  <c r="Q43" i="1"/>
  <c r="S43" i="1" s="1"/>
  <c r="Q44" i="1"/>
  <c r="S44" i="1" s="1"/>
  <c r="Q45" i="1"/>
  <c r="S45" i="1" s="1"/>
  <c r="Q46" i="1"/>
  <c r="S46" i="1" s="1"/>
  <c r="Q47" i="1"/>
  <c r="S47" i="1" s="1"/>
  <c r="Q48" i="1"/>
  <c r="S48" i="1" s="1"/>
  <c r="Q49" i="1"/>
  <c r="S49" i="1" s="1"/>
  <c r="Q50" i="1"/>
  <c r="S50" i="1" s="1"/>
  <c r="Q51" i="1"/>
  <c r="S51" i="1" s="1"/>
  <c r="Q52" i="1"/>
  <c r="S52" i="1" s="1"/>
  <c r="Q53" i="1"/>
  <c r="S53" i="1" s="1"/>
  <c r="Q54" i="1"/>
  <c r="S54" i="1" s="1"/>
  <c r="Q55" i="1"/>
  <c r="S55" i="1" s="1"/>
  <c r="Q56" i="1"/>
  <c r="S56" i="1" s="1"/>
  <c r="Q57" i="1"/>
  <c r="S57" i="1" s="1"/>
  <c r="Q58" i="1"/>
  <c r="S58" i="1" s="1"/>
  <c r="Q59" i="1"/>
  <c r="S59" i="1" s="1"/>
  <c r="Q60" i="1"/>
  <c r="S60" i="1" s="1"/>
  <c r="Q61" i="1"/>
  <c r="S61" i="1" s="1"/>
  <c r="Q62" i="1"/>
  <c r="S62" i="1" s="1"/>
  <c r="Q63" i="1"/>
  <c r="S63" i="1" s="1"/>
  <c r="Q64" i="1"/>
  <c r="S64" i="1" s="1"/>
  <c r="Q65" i="1"/>
  <c r="S65" i="1" s="1"/>
  <c r="Q66" i="1"/>
  <c r="S66" i="1" s="1"/>
  <c r="Q67" i="1"/>
  <c r="S67" i="1" s="1"/>
  <c r="Q68" i="1"/>
  <c r="S68" i="1" s="1"/>
  <c r="Q69" i="1"/>
  <c r="S69" i="1" s="1"/>
  <c r="Q70" i="1"/>
  <c r="S70" i="1" s="1"/>
  <c r="Q71" i="1"/>
  <c r="S71" i="1" s="1"/>
  <c r="Q72" i="1"/>
  <c r="S72" i="1" s="1"/>
  <c r="Q73" i="1"/>
  <c r="S73" i="1" s="1"/>
  <c r="Q74" i="1"/>
  <c r="S74" i="1" s="1"/>
  <c r="Q75" i="1"/>
  <c r="S75" i="1" s="1"/>
  <c r="Q76" i="1"/>
  <c r="S76" i="1" s="1"/>
  <c r="Q77" i="1"/>
  <c r="S77" i="1" s="1"/>
  <c r="Q78" i="1"/>
  <c r="S78" i="1" s="1"/>
  <c r="Q79" i="1"/>
  <c r="S79" i="1" s="1"/>
  <c r="Q80" i="1"/>
  <c r="S80" i="1" s="1"/>
  <c r="Q81" i="1"/>
  <c r="S81" i="1" s="1"/>
  <c r="Q82" i="1"/>
  <c r="S82" i="1" s="1"/>
  <c r="Q83" i="1"/>
  <c r="S83" i="1" s="1"/>
  <c r="Q84" i="1"/>
  <c r="S84" i="1" s="1"/>
  <c r="Q85" i="1"/>
  <c r="S85" i="1" s="1"/>
  <c r="Q86" i="1"/>
  <c r="S86" i="1" s="1"/>
  <c r="Q87" i="1"/>
  <c r="S87" i="1" s="1"/>
  <c r="Q88" i="1"/>
  <c r="S88" i="1" s="1"/>
  <c r="Q89" i="1"/>
  <c r="S89" i="1" s="1"/>
  <c r="Q90" i="1"/>
  <c r="S90" i="1" s="1"/>
  <c r="Q91" i="1"/>
  <c r="S91" i="1" s="1"/>
  <c r="Q92" i="1"/>
  <c r="S92" i="1" s="1"/>
  <c r="Q93" i="1"/>
  <c r="S93" i="1" s="1"/>
  <c r="Q94" i="1"/>
  <c r="S94" i="1" s="1"/>
  <c r="Q95" i="1"/>
  <c r="S95" i="1" s="1"/>
  <c r="Q96" i="1"/>
  <c r="S96" i="1" s="1"/>
  <c r="Q97" i="1"/>
  <c r="S97" i="1" s="1"/>
  <c r="Q98" i="1"/>
  <c r="S98" i="1" s="1"/>
  <c r="Q99" i="1"/>
  <c r="S99" i="1" s="1"/>
  <c r="Q100" i="1"/>
  <c r="S100" i="1" s="1"/>
  <c r="Q101" i="1"/>
  <c r="S101" i="1" s="1"/>
  <c r="Q102" i="1"/>
  <c r="S102" i="1" s="1"/>
  <c r="Q103" i="1"/>
  <c r="S103" i="1" s="1"/>
  <c r="Q104" i="1"/>
  <c r="S104" i="1" s="1"/>
  <c r="Q105" i="1"/>
  <c r="S105" i="1" s="1"/>
  <c r="Q106" i="1"/>
  <c r="S106" i="1" s="1"/>
  <c r="Q107" i="1"/>
  <c r="S107" i="1" s="1"/>
  <c r="Q108" i="1"/>
  <c r="S108" i="1" s="1"/>
  <c r="Q109" i="1"/>
  <c r="S109" i="1" s="1"/>
  <c r="Q110" i="1"/>
  <c r="S110" i="1" s="1"/>
  <c r="Q111" i="1"/>
  <c r="S111" i="1" s="1"/>
  <c r="Q112" i="1"/>
  <c r="S112" i="1" s="1"/>
  <c r="Q113" i="1"/>
  <c r="S113" i="1" s="1"/>
  <c r="Q114" i="1"/>
  <c r="S114" i="1" s="1"/>
  <c r="Q115" i="1"/>
  <c r="S115" i="1" s="1"/>
  <c r="Q116" i="1"/>
  <c r="S116" i="1" s="1"/>
  <c r="Q117" i="1"/>
  <c r="S117" i="1" s="1"/>
  <c r="Q118" i="1"/>
  <c r="S118" i="1" s="1"/>
  <c r="Q119" i="1"/>
  <c r="S119" i="1" s="1"/>
  <c r="Q120" i="1"/>
  <c r="S120" i="1" s="1"/>
  <c r="Q121" i="1"/>
  <c r="S121" i="1" s="1"/>
  <c r="Q122" i="1"/>
  <c r="S122" i="1" s="1"/>
  <c r="Q123" i="1"/>
  <c r="S123" i="1" s="1"/>
  <c r="Q124" i="1"/>
  <c r="S124" i="1" s="1"/>
  <c r="Q125" i="1"/>
  <c r="S125" i="1" s="1"/>
  <c r="Q126" i="1"/>
  <c r="S126" i="1" s="1"/>
  <c r="Q127" i="1"/>
  <c r="S127" i="1" s="1"/>
  <c r="Q128" i="1"/>
  <c r="S128" i="1" s="1"/>
  <c r="Q129" i="1"/>
  <c r="S129" i="1" s="1"/>
  <c r="Q130" i="1"/>
  <c r="S130" i="1" s="1"/>
  <c r="Q131" i="1"/>
  <c r="S131" i="1" s="1"/>
  <c r="Q132" i="1"/>
  <c r="S132" i="1" s="1"/>
  <c r="Q133" i="1"/>
  <c r="S133" i="1" s="1"/>
  <c r="Q134" i="1"/>
  <c r="S134" i="1" s="1"/>
  <c r="Q135" i="1"/>
  <c r="S135" i="1" s="1"/>
  <c r="Q136" i="1"/>
  <c r="S136" i="1" s="1"/>
  <c r="Q137" i="1"/>
  <c r="S137" i="1" s="1"/>
  <c r="Q138" i="1"/>
  <c r="S138" i="1" s="1"/>
  <c r="Q139" i="1"/>
  <c r="S139" i="1" s="1"/>
  <c r="Q140" i="1"/>
  <c r="S140" i="1" s="1"/>
  <c r="Q141" i="1"/>
  <c r="S141" i="1" s="1"/>
  <c r="Q142" i="1"/>
  <c r="S142" i="1" s="1"/>
  <c r="Q143" i="1"/>
  <c r="S143" i="1" s="1"/>
  <c r="Q144" i="1"/>
  <c r="S144" i="1" s="1"/>
  <c r="Q145" i="1"/>
  <c r="S145" i="1" s="1"/>
  <c r="Q146" i="1"/>
  <c r="S146" i="1" s="1"/>
  <c r="Q147" i="1"/>
  <c r="S147" i="1" s="1"/>
  <c r="Q148" i="1"/>
  <c r="S148" i="1" s="1"/>
  <c r="Q149" i="1"/>
  <c r="S149" i="1" s="1"/>
  <c r="Q150" i="1"/>
  <c r="S150" i="1" s="1"/>
  <c r="Q151" i="1"/>
  <c r="S151" i="1" s="1"/>
  <c r="Q152" i="1"/>
  <c r="S152" i="1" s="1"/>
  <c r="Q153" i="1"/>
  <c r="S153" i="1" s="1"/>
  <c r="Q154" i="1"/>
  <c r="S154" i="1" s="1"/>
  <c r="Q155" i="1"/>
  <c r="S155" i="1" s="1"/>
  <c r="Q156" i="1"/>
  <c r="S156" i="1" s="1"/>
  <c r="Q157" i="1"/>
  <c r="S157" i="1" s="1"/>
  <c r="Q158" i="1"/>
  <c r="S158" i="1" s="1"/>
  <c r="Q159" i="1"/>
  <c r="S159" i="1" s="1"/>
  <c r="Q160" i="1"/>
  <c r="S160" i="1" s="1"/>
  <c r="Q161" i="1"/>
  <c r="S161" i="1" s="1"/>
  <c r="Q162" i="1"/>
  <c r="S162" i="1" s="1"/>
  <c r="Q163" i="1"/>
  <c r="S163" i="1" s="1"/>
  <c r="Q164" i="1"/>
  <c r="S164" i="1" s="1"/>
  <c r="Q165" i="1"/>
  <c r="S165" i="1" s="1"/>
  <c r="Q166" i="1"/>
  <c r="S166" i="1" s="1"/>
  <c r="Q167" i="1"/>
  <c r="S167" i="1" s="1"/>
  <c r="Q168" i="1"/>
  <c r="S168" i="1" s="1"/>
  <c r="Q169" i="1"/>
  <c r="S169" i="1" s="1"/>
  <c r="Q170" i="1"/>
  <c r="S170" i="1" s="1"/>
  <c r="Q171" i="1"/>
  <c r="S171" i="1" s="1"/>
  <c r="Q172" i="1"/>
  <c r="S172" i="1" s="1"/>
  <c r="Q173" i="1"/>
  <c r="S173" i="1" s="1"/>
  <c r="Q174" i="1"/>
  <c r="S174" i="1" s="1"/>
  <c r="Q175" i="1"/>
  <c r="S175" i="1" s="1"/>
  <c r="Q176" i="1"/>
  <c r="S176" i="1" s="1"/>
  <c r="Q177" i="1"/>
  <c r="S177" i="1" s="1"/>
  <c r="Q178" i="1"/>
  <c r="S178" i="1" s="1"/>
  <c r="Q179" i="1"/>
  <c r="S179" i="1" s="1"/>
  <c r="Q180" i="1"/>
  <c r="S180" i="1" s="1"/>
  <c r="Q181" i="1"/>
  <c r="S181" i="1" s="1"/>
  <c r="Q182" i="1"/>
  <c r="S182" i="1" s="1"/>
  <c r="Q183" i="1"/>
  <c r="S183" i="1" s="1"/>
  <c r="Q184" i="1"/>
  <c r="S184" i="1" s="1"/>
  <c r="Q185" i="1"/>
  <c r="S185" i="1" s="1"/>
  <c r="Q186" i="1"/>
  <c r="S186" i="1" s="1"/>
  <c r="Q187" i="1"/>
  <c r="S187" i="1" s="1"/>
  <c r="Q188" i="1"/>
  <c r="S188" i="1" s="1"/>
  <c r="Q189" i="1"/>
  <c r="S189" i="1" s="1"/>
  <c r="Q190" i="1"/>
  <c r="S190" i="1" s="1"/>
  <c r="Q191" i="1"/>
  <c r="S191" i="1" s="1"/>
  <c r="Q192" i="1"/>
  <c r="S192" i="1" s="1"/>
  <c r="Q193" i="1"/>
  <c r="S193" i="1" s="1"/>
  <c r="Q194" i="1"/>
  <c r="S194" i="1" s="1"/>
  <c r="Q195" i="1"/>
  <c r="S195" i="1" s="1"/>
  <c r="Q196" i="1"/>
  <c r="S196" i="1" s="1"/>
  <c r="Q197" i="1"/>
  <c r="S197" i="1" s="1"/>
  <c r="Q198" i="1"/>
  <c r="S198" i="1" s="1"/>
  <c r="Q199" i="1"/>
  <c r="S199" i="1" s="1"/>
  <c r="Q200" i="1"/>
  <c r="S200" i="1" s="1"/>
  <c r="Q201" i="1"/>
  <c r="S201" i="1" s="1"/>
  <c r="Q202" i="1"/>
  <c r="S202" i="1" s="1"/>
  <c r="Q203" i="1"/>
  <c r="S203" i="1" s="1"/>
  <c r="Q204" i="1"/>
  <c r="S204" i="1" s="1"/>
  <c r="Q205" i="1"/>
  <c r="S205" i="1" s="1"/>
  <c r="Q206" i="1"/>
  <c r="S206" i="1" s="1"/>
  <c r="Q207" i="1"/>
  <c r="S207" i="1" s="1"/>
  <c r="Q208" i="1"/>
  <c r="S208" i="1" s="1"/>
  <c r="Q209" i="1"/>
  <c r="S209" i="1" s="1"/>
  <c r="Q210" i="1"/>
  <c r="S210" i="1" s="1"/>
  <c r="Q211" i="1"/>
  <c r="S211" i="1" s="1"/>
  <c r="Q212" i="1"/>
  <c r="S212" i="1" s="1"/>
  <c r="Q213" i="1"/>
  <c r="S213" i="1" s="1"/>
  <c r="Q214" i="1"/>
  <c r="S214" i="1" s="1"/>
  <c r="Q215" i="1"/>
  <c r="S215" i="1" s="1"/>
  <c r="Q216" i="1"/>
  <c r="S216" i="1" s="1"/>
  <c r="Q217" i="1"/>
  <c r="S217" i="1" s="1"/>
  <c r="Q218" i="1"/>
  <c r="S218" i="1" s="1"/>
  <c r="Q219" i="1"/>
  <c r="S219" i="1" s="1"/>
  <c r="Q220" i="1"/>
  <c r="S220" i="1" s="1"/>
  <c r="Q221" i="1"/>
  <c r="S221" i="1" s="1"/>
  <c r="Q222" i="1"/>
  <c r="S222" i="1" s="1"/>
  <c r="Q223" i="1"/>
  <c r="S223" i="1" s="1"/>
  <c r="Q224" i="1"/>
  <c r="S224" i="1" s="1"/>
  <c r="Q225" i="1"/>
  <c r="S225" i="1" s="1"/>
  <c r="Q226" i="1"/>
  <c r="S226" i="1" s="1"/>
  <c r="Q227" i="1"/>
  <c r="S227" i="1" s="1"/>
  <c r="Q228" i="1"/>
  <c r="S228" i="1" s="1"/>
  <c r="Q229" i="1"/>
  <c r="S229" i="1" s="1"/>
  <c r="Q230" i="1"/>
  <c r="S230" i="1" s="1"/>
  <c r="Q231" i="1"/>
  <c r="S231" i="1" s="1"/>
  <c r="Q232" i="1"/>
  <c r="S232" i="1" s="1"/>
  <c r="Q233" i="1"/>
  <c r="S233" i="1" s="1"/>
  <c r="Q234" i="1"/>
  <c r="S234" i="1" s="1"/>
  <c r="Q235" i="1"/>
  <c r="S235" i="1" s="1"/>
  <c r="Q236" i="1"/>
  <c r="S236" i="1" s="1"/>
  <c r="Q237" i="1"/>
  <c r="S237" i="1" s="1"/>
  <c r="Q238" i="1"/>
  <c r="S238" i="1" s="1"/>
  <c r="Q239" i="1"/>
  <c r="S239" i="1" s="1"/>
  <c r="Q240" i="1"/>
  <c r="S240" i="1" s="1"/>
  <c r="Q241" i="1"/>
  <c r="S241" i="1" s="1"/>
  <c r="Q242" i="1"/>
  <c r="S242" i="1" s="1"/>
  <c r="Q243" i="1"/>
  <c r="S243" i="1" s="1"/>
  <c r="Q244" i="1"/>
  <c r="S244" i="1" s="1"/>
  <c r="Q245" i="1"/>
  <c r="S245" i="1" s="1"/>
  <c r="Q246" i="1"/>
  <c r="S246" i="1" s="1"/>
  <c r="Q247" i="1"/>
  <c r="S247" i="1" s="1"/>
  <c r="Q248" i="1"/>
  <c r="S248" i="1" s="1"/>
  <c r="Q249" i="1"/>
  <c r="S249" i="1" s="1"/>
  <c r="Q250" i="1"/>
  <c r="S250" i="1" s="1"/>
  <c r="Q251" i="1"/>
  <c r="S251" i="1" s="1"/>
  <c r="Q252" i="1"/>
  <c r="S252" i="1" s="1"/>
  <c r="Q253" i="1"/>
  <c r="S253" i="1" s="1"/>
  <c r="Q254" i="1"/>
  <c r="S254" i="1" s="1"/>
  <c r="Q255" i="1"/>
  <c r="S255" i="1" s="1"/>
  <c r="Q256" i="1"/>
  <c r="S256" i="1" s="1"/>
  <c r="Q257" i="1"/>
  <c r="S257" i="1" s="1"/>
  <c r="Q258" i="1"/>
  <c r="S258" i="1" s="1"/>
  <c r="Q259" i="1"/>
  <c r="S259" i="1" s="1"/>
  <c r="Q260" i="1"/>
  <c r="S260" i="1" s="1"/>
  <c r="Q261" i="1"/>
  <c r="S261" i="1" s="1"/>
  <c r="Q262" i="1"/>
  <c r="S262" i="1" s="1"/>
  <c r="Q263" i="1"/>
  <c r="S263" i="1" s="1"/>
  <c r="Q264" i="1"/>
  <c r="S264" i="1" s="1"/>
  <c r="Q266" i="1"/>
  <c r="S266" i="1" s="1"/>
  <c r="Q267" i="1"/>
  <c r="S267" i="1" s="1"/>
  <c r="Q55" i="30" l="1"/>
  <c r="H56" i="30"/>
  <c r="T181" i="1"/>
  <c r="T213" i="1"/>
  <c r="T205" i="1"/>
  <c r="T197" i="1"/>
  <c r="T189" i="1"/>
  <c r="T141" i="1"/>
  <c r="T101" i="1"/>
  <c r="T93" i="1"/>
  <c r="T85" i="1"/>
  <c r="T77" i="1"/>
  <c r="T69" i="1"/>
  <c r="T61" i="1"/>
  <c r="T53" i="1"/>
  <c r="T45" i="1"/>
  <c r="T37" i="1"/>
  <c r="T212" i="1"/>
  <c r="T204" i="1"/>
  <c r="T196" i="1"/>
  <c r="T188" i="1"/>
  <c r="T180" i="1"/>
  <c r="T172" i="1"/>
  <c r="T164" i="1"/>
  <c r="T156" i="1"/>
  <c r="T148" i="1"/>
  <c r="T140" i="1"/>
  <c r="T132" i="1"/>
  <c r="T124" i="1"/>
  <c r="T116" i="1"/>
  <c r="T108" i="1"/>
  <c r="T100" i="1"/>
  <c r="T92" i="1"/>
  <c r="T84" i="1"/>
  <c r="T76" i="1"/>
  <c r="T68" i="1"/>
  <c r="T60" i="1"/>
  <c r="T52" i="1"/>
  <c r="T44" i="1"/>
  <c r="T36" i="1"/>
  <c r="T28" i="1"/>
  <c r="T20" i="1"/>
  <c r="T12" i="1"/>
  <c r="T4" i="1"/>
  <c r="T165" i="1"/>
  <c r="T117" i="1"/>
  <c r="T187" i="1"/>
  <c r="T155" i="1"/>
  <c r="T115" i="1"/>
  <c r="T83" i="1"/>
  <c r="T51" i="1"/>
  <c r="T19" i="1"/>
  <c r="T210" i="1"/>
  <c r="T202" i="1"/>
  <c r="T194" i="1"/>
  <c r="T186" i="1"/>
  <c r="T178" i="1"/>
  <c r="T170" i="1"/>
  <c r="T162" i="1"/>
  <c r="T154" i="1"/>
  <c r="T146" i="1"/>
  <c r="T138" i="1"/>
  <c r="T130" i="1"/>
  <c r="T122" i="1"/>
  <c r="T114" i="1"/>
  <c r="T106" i="1"/>
  <c r="T98" i="1"/>
  <c r="T90" i="1"/>
  <c r="T82" i="1"/>
  <c r="T74" i="1"/>
  <c r="T66" i="1"/>
  <c r="T58" i="1"/>
  <c r="T50" i="1"/>
  <c r="T42" i="1"/>
  <c r="T34" i="1"/>
  <c r="T26" i="1"/>
  <c r="T18" i="1"/>
  <c r="T10" i="1"/>
  <c r="T2" i="1"/>
  <c r="AA176" i="13"/>
  <c r="AB176" i="13" s="1"/>
  <c r="T149" i="1"/>
  <c r="T109" i="1"/>
  <c r="T203" i="1"/>
  <c r="T171" i="1"/>
  <c r="T147" i="1"/>
  <c r="T123" i="1"/>
  <c r="T91" i="1"/>
  <c r="T59" i="1"/>
  <c r="T27" i="1"/>
  <c r="T218" i="1"/>
  <c r="T209" i="1"/>
  <c r="T201" i="1"/>
  <c r="T185" i="1"/>
  <c r="T177" i="1"/>
  <c r="T169" i="1"/>
  <c r="T161" i="1"/>
  <c r="T153" i="1"/>
  <c r="T145" i="1"/>
  <c r="T137" i="1"/>
  <c r="T129" i="1"/>
  <c r="T121" i="1"/>
  <c r="T113" i="1"/>
  <c r="T105" i="1"/>
  <c r="T97" i="1"/>
  <c r="T89" i="1"/>
  <c r="T81" i="1"/>
  <c r="T73" i="1"/>
  <c r="T65" i="1"/>
  <c r="T57" i="1"/>
  <c r="T49" i="1"/>
  <c r="T41" i="1"/>
  <c r="T33" i="1"/>
  <c r="T25" i="1"/>
  <c r="T17" i="1"/>
  <c r="T9" i="1"/>
  <c r="AA184" i="13"/>
  <c r="T157" i="1"/>
  <c r="T125" i="1"/>
  <c r="T195" i="1"/>
  <c r="T163" i="1"/>
  <c r="T131" i="1"/>
  <c r="T99" i="1"/>
  <c r="T67" i="1"/>
  <c r="T35" i="1"/>
  <c r="T3" i="1"/>
  <c r="T217" i="1"/>
  <c r="T193" i="1"/>
  <c r="T216" i="1"/>
  <c r="T208" i="1"/>
  <c r="T200" i="1"/>
  <c r="T192" i="1"/>
  <c r="T184" i="1"/>
  <c r="T176" i="1"/>
  <c r="T168" i="1"/>
  <c r="T160" i="1"/>
  <c r="T152" i="1"/>
  <c r="T144" i="1"/>
  <c r="T136" i="1"/>
  <c r="T128" i="1"/>
  <c r="T120" i="1"/>
  <c r="T112" i="1"/>
  <c r="AA189" i="13"/>
  <c r="T173" i="1"/>
  <c r="T133" i="1"/>
  <c r="T211" i="1"/>
  <c r="T179" i="1"/>
  <c r="T139" i="1"/>
  <c r="T107" i="1"/>
  <c r="T75" i="1"/>
  <c r="T43" i="1"/>
  <c r="T11" i="1"/>
  <c r="T215" i="1"/>
  <c r="T207" i="1"/>
  <c r="T199" i="1"/>
  <c r="T191" i="1"/>
  <c r="T183" i="1"/>
  <c r="T175" i="1"/>
  <c r="T167" i="1"/>
  <c r="T159" i="1"/>
  <c r="T151" i="1"/>
  <c r="T143" i="1"/>
  <c r="T135" i="1"/>
  <c r="T127" i="1"/>
  <c r="T119" i="1"/>
  <c r="T111" i="1"/>
  <c r="T103" i="1"/>
  <c r="T95" i="1"/>
  <c r="T87" i="1"/>
  <c r="T79" i="1"/>
  <c r="T71" i="1"/>
  <c r="T63" i="1"/>
  <c r="T55" i="1"/>
  <c r="T47" i="1"/>
  <c r="T39" i="1"/>
  <c r="T31" i="1"/>
  <c r="T23" i="1"/>
  <c r="T15" i="1"/>
  <c r="T7" i="1"/>
  <c r="AA57" i="13"/>
  <c r="T104" i="1"/>
  <c r="T96" i="1"/>
  <c r="T88" i="1"/>
  <c r="T80" i="1"/>
  <c r="T72" i="1"/>
  <c r="T64" i="1"/>
  <c r="T56" i="1"/>
  <c r="T48" i="1"/>
  <c r="T40" i="1"/>
  <c r="T32" i="1"/>
  <c r="T24" i="1"/>
  <c r="T16" i="1"/>
  <c r="T8" i="1"/>
  <c r="T214" i="1"/>
  <c r="T206" i="1"/>
  <c r="T198" i="1"/>
  <c r="T190" i="1"/>
  <c r="T182" i="1"/>
  <c r="T174" i="1"/>
  <c r="T166" i="1"/>
  <c r="T158" i="1"/>
  <c r="T150" i="1"/>
  <c r="T142" i="1"/>
  <c r="T134" i="1"/>
  <c r="T126" i="1"/>
  <c r="T118" i="1"/>
  <c r="T110" i="1"/>
  <c r="T102" i="1"/>
  <c r="T94" i="1"/>
  <c r="T86" i="1"/>
  <c r="T78" i="1"/>
  <c r="T70" i="1"/>
  <c r="T62" i="1"/>
  <c r="T54" i="1"/>
  <c r="T46" i="1"/>
  <c r="T38" i="1"/>
  <c r="T30" i="1"/>
  <c r="T22" i="1"/>
  <c r="T14" i="1"/>
  <c r="T6" i="1"/>
  <c r="T29" i="1"/>
  <c r="T21" i="1"/>
  <c r="T13" i="1"/>
  <c r="T5" i="1"/>
  <c r="G148" i="13"/>
  <c r="G3" i="13"/>
  <c r="Z173" i="13"/>
  <c r="Z49" i="13"/>
  <c r="Z127" i="13"/>
  <c r="Z93" i="13"/>
  <c r="Z189" i="13"/>
  <c r="Z53" i="13"/>
  <c r="Z190" i="13"/>
  <c r="Z51" i="13"/>
  <c r="Z111" i="13"/>
  <c r="Z139" i="13"/>
  <c r="Z25" i="13"/>
  <c r="Z5" i="13"/>
  <c r="Z37" i="13"/>
  <c r="Z154" i="13"/>
  <c r="Z30" i="13"/>
  <c r="Z166" i="13"/>
  <c r="Z76" i="13"/>
  <c r="Z134" i="13"/>
  <c r="Z177" i="13"/>
  <c r="X2" i="13"/>
  <c r="Z22" i="13"/>
  <c r="Z13" i="13"/>
  <c r="Z183" i="13"/>
  <c r="Z24" i="13"/>
  <c r="Z73" i="13"/>
  <c r="Z150" i="13"/>
  <c r="Z44" i="13"/>
  <c r="Z158" i="13"/>
  <c r="Z152" i="13"/>
  <c r="Z68" i="13"/>
  <c r="Z90" i="13"/>
  <c r="X163" i="13"/>
  <c r="Z192" i="13"/>
  <c r="Z3" i="13"/>
  <c r="Z16" i="13"/>
  <c r="X79" i="13"/>
  <c r="Z188" i="13"/>
  <c r="X100" i="13"/>
  <c r="Z147" i="13"/>
  <c r="Z59" i="13"/>
  <c r="Z179" i="13"/>
  <c r="Z52" i="13"/>
  <c r="Z34" i="13"/>
  <c r="Z146" i="13"/>
  <c r="Z153" i="13"/>
  <c r="Z110" i="13"/>
  <c r="Z20" i="13"/>
  <c r="Z29" i="13"/>
  <c r="X186" i="13"/>
  <c r="Z8" i="13"/>
  <c r="Z123" i="13"/>
  <c r="Z105" i="13"/>
  <c r="Z82" i="13"/>
  <c r="Z28" i="13"/>
  <c r="Z14" i="13"/>
  <c r="Z157" i="13"/>
  <c r="Z113" i="13"/>
  <c r="Z71" i="13"/>
  <c r="Z176" i="13"/>
  <c r="X89" i="13"/>
  <c r="X78" i="13"/>
  <c r="Z165" i="13"/>
  <c r="Z164" i="13"/>
  <c r="Z62" i="13"/>
  <c r="Z40" i="13"/>
  <c r="Z56" i="13"/>
  <c r="Z19" i="13"/>
  <c r="Z120" i="13"/>
  <c r="Z156" i="13"/>
  <c r="Z143" i="13"/>
  <c r="Z79" i="13"/>
  <c r="X24" i="13"/>
  <c r="X185" i="13"/>
  <c r="Z80" i="13"/>
  <c r="Z129" i="13"/>
  <c r="Z163" i="13"/>
  <c r="Z10" i="13"/>
  <c r="Z184" i="13"/>
  <c r="Z85" i="13"/>
  <c r="Z125" i="13"/>
  <c r="Z194" i="13"/>
  <c r="Z84" i="13"/>
  <c r="Z151" i="13"/>
  <c r="X49" i="13"/>
  <c r="X54" i="13"/>
  <c r="Z187" i="13"/>
  <c r="Z149" i="13"/>
  <c r="Z12" i="13"/>
  <c r="Z46" i="13"/>
  <c r="Z191" i="13"/>
  <c r="X177" i="13"/>
  <c r="X111" i="13"/>
  <c r="L51" i="13"/>
  <c r="L18" i="13"/>
  <c r="L39" i="13"/>
  <c r="L23" i="13"/>
  <c r="L169" i="13"/>
  <c r="L26" i="13"/>
  <c r="L182" i="13"/>
  <c r="L28" i="13"/>
  <c r="L90" i="13"/>
  <c r="L49" i="13"/>
  <c r="L14" i="13"/>
  <c r="L184" i="13"/>
  <c r="L4" i="13"/>
  <c r="L109" i="13"/>
  <c r="L167" i="13"/>
  <c r="L191" i="13"/>
  <c r="L81" i="13"/>
  <c r="L54" i="13"/>
  <c r="L168" i="13"/>
  <c r="L114" i="13"/>
  <c r="L121" i="13"/>
  <c r="L19" i="13"/>
  <c r="L7" i="13"/>
  <c r="Z155" i="13"/>
  <c r="Z100" i="13"/>
  <c r="L190" i="13"/>
  <c r="L97" i="13"/>
  <c r="L17" i="13"/>
  <c r="Z148" i="13"/>
  <c r="L118" i="13"/>
  <c r="L8" i="13"/>
  <c r="X152" i="13"/>
  <c r="X128" i="13"/>
  <c r="X107" i="13"/>
  <c r="X23" i="13"/>
  <c r="X158" i="13"/>
  <c r="X114" i="13"/>
  <c r="L152" i="13"/>
  <c r="L154" i="13"/>
  <c r="L147" i="13"/>
  <c r="L9" i="13"/>
  <c r="L41" i="13"/>
  <c r="L186" i="13"/>
  <c r="L63" i="13"/>
  <c r="L40" i="13"/>
  <c r="L59" i="13"/>
  <c r="L99" i="13"/>
  <c r="Z97" i="13"/>
  <c r="Z136" i="13"/>
  <c r="Z107" i="13"/>
  <c r="L94" i="13"/>
  <c r="L129" i="13"/>
  <c r="L177" i="13"/>
  <c r="L27" i="13"/>
  <c r="Z172" i="13"/>
  <c r="Z95" i="13"/>
  <c r="Z92" i="13"/>
  <c r="Z78" i="13"/>
  <c r="L10" i="13"/>
  <c r="L165" i="13"/>
  <c r="Z121" i="13"/>
  <c r="Z180" i="13"/>
  <c r="Z77" i="13"/>
  <c r="Z6" i="13"/>
  <c r="L11" i="13"/>
  <c r="L64" i="13"/>
  <c r="Z145" i="13"/>
  <c r="Z86" i="13"/>
  <c r="L160" i="13"/>
  <c r="Z72" i="13"/>
  <c r="Z144" i="13"/>
  <c r="Z119" i="13"/>
  <c r="L45" i="13"/>
  <c r="L65" i="13"/>
  <c r="L88" i="13"/>
  <c r="L135" i="13"/>
  <c r="L144" i="13"/>
  <c r="Z26" i="13"/>
  <c r="Z126" i="13"/>
  <c r="L117" i="13"/>
  <c r="L103" i="13"/>
  <c r="Z42" i="13"/>
  <c r="L15" i="13"/>
  <c r="L137" i="13"/>
  <c r="Z2" i="13"/>
  <c r="Z116" i="13"/>
  <c r="L108" i="13"/>
  <c r="L93" i="13"/>
  <c r="L162" i="13"/>
  <c r="L145" i="13"/>
  <c r="Z11" i="13"/>
  <c r="L87" i="13"/>
  <c r="L33" i="13"/>
  <c r="X46" i="13"/>
  <c r="X124" i="13"/>
  <c r="X95" i="13"/>
  <c r="X151" i="13"/>
  <c r="X92" i="13"/>
  <c r="X57" i="13"/>
  <c r="L151" i="13"/>
  <c r="Z32" i="13"/>
  <c r="Z39" i="13"/>
  <c r="Z109" i="13"/>
  <c r="L77" i="13"/>
  <c r="L112" i="13"/>
  <c r="L130" i="13"/>
  <c r="L163" i="13"/>
  <c r="Z168" i="13"/>
  <c r="Z4" i="13"/>
  <c r="Z94" i="13"/>
  <c r="Z114" i="13"/>
  <c r="L67" i="13"/>
  <c r="L43" i="13"/>
  <c r="L70" i="13"/>
  <c r="Z70" i="13"/>
  <c r="Z170" i="13"/>
  <c r="Z130" i="13"/>
  <c r="L71" i="13"/>
  <c r="L192" i="13"/>
  <c r="Z108" i="13"/>
  <c r="Z141" i="13"/>
  <c r="Z67" i="13"/>
  <c r="L30" i="13"/>
  <c r="Z47" i="13"/>
  <c r="Z124" i="13"/>
  <c r="L141" i="13"/>
  <c r="L193" i="13"/>
  <c r="L58" i="13"/>
  <c r="L143" i="13"/>
  <c r="L32" i="13"/>
  <c r="Z41" i="13"/>
  <c r="Z58" i="13"/>
  <c r="L52" i="13"/>
  <c r="L155" i="13"/>
  <c r="Z122" i="13"/>
  <c r="L195" i="13"/>
  <c r="Z131" i="13"/>
  <c r="Z83" i="13"/>
  <c r="Z60" i="13"/>
  <c r="Z43" i="13"/>
  <c r="L53" i="13"/>
  <c r="L80" i="13"/>
  <c r="L66" i="13"/>
  <c r="Z133" i="13"/>
  <c r="L173" i="13"/>
  <c r="L50" i="13"/>
  <c r="X36" i="13"/>
  <c r="X18" i="13"/>
  <c r="X4" i="13"/>
  <c r="X59" i="13"/>
  <c r="X66" i="13"/>
  <c r="X62" i="13"/>
  <c r="L95" i="13"/>
  <c r="L120" i="13"/>
  <c r="L170" i="13"/>
  <c r="L187" i="13"/>
  <c r="L83" i="13"/>
  <c r="Z160" i="13"/>
  <c r="Z167" i="13"/>
  <c r="Z89" i="13"/>
  <c r="L2" i="13"/>
  <c r="L106" i="13"/>
  <c r="L128" i="13"/>
  <c r="L47" i="13"/>
  <c r="Z21" i="13"/>
  <c r="Z75" i="13"/>
  <c r="Z38" i="13"/>
  <c r="L140" i="13"/>
  <c r="L31" i="13"/>
  <c r="L119" i="13"/>
  <c r="L136" i="13"/>
  <c r="Z69" i="13"/>
  <c r="Z81" i="13"/>
  <c r="L100" i="13"/>
  <c r="L91" i="13"/>
  <c r="L171" i="13"/>
  <c r="Z101" i="13"/>
  <c r="L156" i="13"/>
  <c r="Z33" i="13"/>
  <c r="Z103" i="13"/>
  <c r="Z175" i="13"/>
  <c r="Z132" i="13"/>
  <c r="L138" i="13"/>
  <c r="L98" i="13"/>
  <c r="L113" i="13"/>
  <c r="Z27" i="13"/>
  <c r="Z74" i="13"/>
  <c r="Z169" i="13"/>
  <c r="Z115" i="13"/>
  <c r="L62" i="13"/>
  <c r="L35" i="13"/>
  <c r="L134" i="13"/>
  <c r="L123" i="13"/>
  <c r="Z65" i="13"/>
  <c r="Z104" i="13"/>
  <c r="L68" i="13"/>
  <c r="Z57" i="13"/>
  <c r="L57" i="13"/>
  <c r="L42" i="13"/>
  <c r="L96" i="13"/>
  <c r="Z99" i="13"/>
  <c r="Z15" i="13"/>
  <c r="X5" i="13"/>
  <c r="X154" i="13"/>
  <c r="X94" i="13"/>
  <c r="X7" i="13"/>
  <c r="X164" i="13"/>
  <c r="X104" i="13"/>
  <c r="X80" i="13"/>
  <c r="L131" i="13"/>
  <c r="L55" i="13"/>
  <c r="L78" i="13"/>
  <c r="L126" i="13"/>
  <c r="L75" i="13"/>
  <c r="L86" i="13"/>
  <c r="L122" i="13"/>
  <c r="Z18" i="13"/>
  <c r="Z54" i="13"/>
  <c r="Z55" i="13"/>
  <c r="L13" i="13"/>
  <c r="L105" i="13"/>
  <c r="Z66" i="13"/>
  <c r="L175" i="13"/>
  <c r="Z174" i="13"/>
  <c r="Z36" i="13"/>
  <c r="Z106" i="13"/>
  <c r="Z186" i="13"/>
  <c r="L159" i="13"/>
  <c r="L189" i="13"/>
  <c r="L34" i="13"/>
  <c r="Z9" i="13"/>
  <c r="Z117" i="13"/>
  <c r="L101" i="13"/>
  <c r="L79" i="13"/>
  <c r="L183" i="13"/>
  <c r="Z102" i="13"/>
  <c r="L161" i="13"/>
  <c r="Z161" i="13"/>
  <c r="Z45" i="13"/>
  <c r="Z61" i="13"/>
  <c r="L166" i="13"/>
  <c r="L25" i="13"/>
  <c r="L48" i="13"/>
  <c r="Z162" i="13"/>
  <c r="Z112" i="13"/>
  <c r="Z31" i="13"/>
  <c r="L20" i="13"/>
  <c r="Z88" i="13"/>
  <c r="L172" i="13"/>
  <c r="L111" i="13"/>
  <c r="L3" i="13"/>
  <c r="Z193" i="13"/>
  <c r="Z7" i="13"/>
  <c r="Z35" i="13"/>
  <c r="Z185" i="13"/>
  <c r="L185" i="13"/>
  <c r="Z138" i="13"/>
  <c r="Z50" i="13"/>
  <c r="Z171" i="13"/>
  <c r="X116" i="13"/>
  <c r="X179" i="13"/>
  <c r="X38" i="13"/>
  <c r="X135" i="13"/>
  <c r="X147" i="13"/>
  <c r="X165" i="13"/>
  <c r="K199" i="13"/>
  <c r="L29" i="13"/>
  <c r="L181" i="13"/>
  <c r="L150" i="13"/>
  <c r="L132" i="13"/>
  <c r="L60" i="13"/>
  <c r="L6" i="13"/>
  <c r="L180" i="13"/>
  <c r="L158" i="13"/>
  <c r="L149" i="13"/>
  <c r="L102" i="13"/>
  <c r="L148" i="13"/>
  <c r="L36" i="13"/>
  <c r="L142" i="13"/>
  <c r="L125" i="13"/>
  <c r="L69" i="13"/>
  <c r="L92" i="13"/>
  <c r="L174" i="13"/>
  <c r="L116" i="13"/>
  <c r="L21" i="13"/>
  <c r="L124" i="13"/>
  <c r="L133" i="13"/>
  <c r="L61" i="13"/>
  <c r="L5" i="13"/>
  <c r="L110" i="13"/>
  <c r="L38" i="13"/>
  <c r="L85" i="13"/>
  <c r="L188" i="13"/>
  <c r="L12" i="13"/>
  <c r="L44" i="13"/>
  <c r="L164" i="13"/>
  <c r="L146" i="13"/>
  <c r="L157" i="13"/>
  <c r="L84" i="13"/>
  <c r="L139" i="13"/>
  <c r="L72" i="13"/>
  <c r="L104" i="13"/>
  <c r="L56" i="13"/>
  <c r="L22" i="13"/>
  <c r="L89" i="13"/>
  <c r="L24" i="13"/>
  <c r="L74" i="13"/>
  <c r="Z195" i="13"/>
  <c r="L179" i="13"/>
  <c r="Z64" i="13"/>
  <c r="L194" i="13"/>
  <c r="Z137" i="13"/>
  <c r="Z178" i="13"/>
  <c r="L37" i="13"/>
  <c r="L107" i="13"/>
  <c r="X187" i="13"/>
  <c r="X102" i="13"/>
  <c r="X28" i="13"/>
  <c r="X156" i="13"/>
  <c r="X110" i="13"/>
  <c r="X37" i="13"/>
  <c r="X101" i="13"/>
  <c r="X47" i="13"/>
  <c r="X175" i="13"/>
  <c r="X58" i="13"/>
  <c r="X178" i="13"/>
  <c r="X56" i="13"/>
  <c r="X120" i="13"/>
  <c r="X184" i="13"/>
  <c r="X113" i="13"/>
  <c r="X3" i="13"/>
  <c r="X67" i="13"/>
  <c r="X131" i="13"/>
  <c r="X195" i="13"/>
  <c r="X126" i="13"/>
  <c r="X134" i="13"/>
  <c r="X45" i="13"/>
  <c r="X109" i="13"/>
  <c r="X173" i="13"/>
  <c r="X150" i="13"/>
  <c r="X55" i="13"/>
  <c r="X119" i="13"/>
  <c r="X183" i="13"/>
  <c r="X74" i="13"/>
  <c r="X64" i="13"/>
  <c r="X192" i="13"/>
  <c r="X170" i="13"/>
  <c r="X121" i="13"/>
  <c r="X11" i="13"/>
  <c r="X75" i="13"/>
  <c r="X139" i="13"/>
  <c r="X22" i="13"/>
  <c r="X142" i="13"/>
  <c r="X44" i="13"/>
  <c r="X108" i="13"/>
  <c r="X172" i="13"/>
  <c r="X166" i="13"/>
  <c r="X117" i="13"/>
  <c r="X181" i="13"/>
  <c r="X174" i="13"/>
  <c r="X191" i="13"/>
  <c r="X8" i="13"/>
  <c r="X136" i="13"/>
  <c r="X194" i="13"/>
  <c r="X129" i="13"/>
  <c r="X19" i="13"/>
  <c r="X83" i="13"/>
  <c r="X30" i="13"/>
  <c r="X52" i="13"/>
  <c r="X180" i="13"/>
  <c r="X190" i="13"/>
  <c r="X61" i="13"/>
  <c r="X125" i="13"/>
  <c r="X189" i="13"/>
  <c r="X71" i="13"/>
  <c r="X98" i="13"/>
  <c r="X16" i="13"/>
  <c r="X144" i="13"/>
  <c r="X9" i="13"/>
  <c r="X73" i="13"/>
  <c r="X137" i="13"/>
  <c r="X115" i="13"/>
  <c r="X20" i="13"/>
  <c r="X148" i="13"/>
  <c r="X93" i="13"/>
  <c r="X103" i="13"/>
  <c r="X50" i="13"/>
  <c r="X112" i="13"/>
  <c r="X138" i="13"/>
  <c r="X169" i="13"/>
  <c r="X127" i="13"/>
  <c r="X91" i="13"/>
  <c r="X155" i="13"/>
  <c r="X182" i="13"/>
  <c r="X188" i="13"/>
  <c r="X69" i="13"/>
  <c r="X133" i="13"/>
  <c r="X14" i="13"/>
  <c r="X15" i="13"/>
  <c r="X143" i="13"/>
  <c r="X26" i="13"/>
  <c r="X88" i="13"/>
  <c r="X90" i="13"/>
  <c r="X17" i="13"/>
  <c r="X81" i="13"/>
  <c r="X145" i="13"/>
  <c r="X48" i="13"/>
  <c r="X53" i="13"/>
  <c r="X63" i="13"/>
  <c r="X82" i="13"/>
  <c r="X72" i="13"/>
  <c r="X10" i="13"/>
  <c r="X65" i="13"/>
  <c r="X193" i="13"/>
  <c r="X35" i="13"/>
  <c r="X99" i="13"/>
  <c r="X68" i="13"/>
  <c r="X132" i="13"/>
  <c r="W199" i="13"/>
  <c r="X13" i="13"/>
  <c r="X77" i="13"/>
  <c r="X141" i="13"/>
  <c r="X87" i="13"/>
  <c r="X34" i="13"/>
  <c r="X130" i="13"/>
  <c r="X32" i="13"/>
  <c r="X96" i="13"/>
  <c r="X160" i="13"/>
  <c r="X25" i="13"/>
  <c r="X153" i="13"/>
  <c r="X51" i="13"/>
  <c r="X84" i="13"/>
  <c r="X86" i="13"/>
  <c r="X29" i="13"/>
  <c r="X157" i="13"/>
  <c r="X39" i="13"/>
  <c r="X167" i="13"/>
  <c r="X162" i="13"/>
  <c r="X176" i="13"/>
  <c r="X41" i="13"/>
  <c r="X43" i="13"/>
  <c r="X12" i="13"/>
  <c r="X140" i="13"/>
  <c r="X6" i="13"/>
  <c r="X21" i="13"/>
  <c r="X85" i="13"/>
  <c r="X149" i="13"/>
  <c r="X70" i="13"/>
  <c r="X31" i="13"/>
  <c r="X159" i="13"/>
  <c r="X42" i="13"/>
  <c r="X146" i="13"/>
  <c r="X40" i="13"/>
  <c r="X168" i="13"/>
  <c r="X122" i="13"/>
  <c r="X33" i="13"/>
  <c r="X97" i="13"/>
  <c r="X161" i="13"/>
  <c r="L46" i="13"/>
  <c r="L16" i="13"/>
  <c r="Z96" i="13"/>
  <c r="Z91" i="13"/>
  <c r="Z118" i="13"/>
  <c r="Z142" i="13"/>
  <c r="L153" i="13"/>
  <c r="L176" i="13"/>
  <c r="Z17" i="13"/>
  <c r="Z140" i="13"/>
  <c r="Z159" i="13"/>
  <c r="Z98" i="13"/>
  <c r="Z182" i="13"/>
  <c r="L76" i="13"/>
  <c r="L115" i="13"/>
  <c r="L127" i="13"/>
  <c r="Z128" i="13"/>
  <c r="Z135" i="13"/>
  <c r="Z48" i="13"/>
  <c r="Z23" i="13"/>
  <c r="L82" i="13"/>
  <c r="L178" i="13"/>
  <c r="Z63" i="13"/>
  <c r="Z181" i="13"/>
  <c r="Z87" i="13"/>
  <c r="X60" i="13"/>
  <c r="X105" i="13"/>
  <c r="X106" i="13"/>
  <c r="X76" i="13"/>
  <c r="X27" i="13"/>
  <c r="X171" i="13"/>
  <c r="X123" i="13"/>
  <c r="N4" i="13"/>
  <c r="N12" i="13"/>
  <c r="N20" i="13"/>
  <c r="N28" i="13"/>
  <c r="N36" i="13"/>
  <c r="N44" i="13"/>
  <c r="N52" i="13"/>
  <c r="N60" i="13"/>
  <c r="N68" i="13"/>
  <c r="N76" i="13"/>
  <c r="N84" i="13"/>
  <c r="N92" i="13"/>
  <c r="N100" i="13"/>
  <c r="N108" i="13"/>
  <c r="N116" i="13"/>
  <c r="N124" i="13"/>
  <c r="N132" i="13"/>
  <c r="N140" i="13"/>
  <c r="N148" i="13"/>
  <c r="N156" i="13"/>
  <c r="N164" i="13"/>
  <c r="N172" i="13"/>
  <c r="N180" i="13"/>
  <c r="N188" i="13"/>
  <c r="N2" i="13"/>
  <c r="N33" i="13"/>
  <c r="N81" i="13"/>
  <c r="N153" i="13"/>
  <c r="N5" i="13"/>
  <c r="N13" i="13"/>
  <c r="N21" i="13"/>
  <c r="N29" i="13"/>
  <c r="T29" i="13" s="1"/>
  <c r="N37" i="13"/>
  <c r="N45" i="13"/>
  <c r="N53" i="13"/>
  <c r="N61" i="13"/>
  <c r="N69" i="13"/>
  <c r="N77" i="13"/>
  <c r="N85" i="13"/>
  <c r="N93" i="13"/>
  <c r="N101" i="13"/>
  <c r="N109" i="13"/>
  <c r="N117" i="13"/>
  <c r="N125" i="13"/>
  <c r="N133" i="13"/>
  <c r="N141" i="13"/>
  <c r="N149" i="13"/>
  <c r="N157" i="13"/>
  <c r="N165" i="13"/>
  <c r="N173" i="13"/>
  <c r="N181" i="13"/>
  <c r="N189" i="13"/>
  <c r="N105" i="13"/>
  <c r="N161" i="13"/>
  <c r="N6" i="13"/>
  <c r="N14" i="13"/>
  <c r="N22" i="13"/>
  <c r="N30" i="13"/>
  <c r="N38" i="13"/>
  <c r="N46" i="13"/>
  <c r="N54" i="13"/>
  <c r="N62" i="13"/>
  <c r="N70" i="13"/>
  <c r="N78" i="13"/>
  <c r="N86" i="13"/>
  <c r="N94" i="13"/>
  <c r="N102" i="13"/>
  <c r="N110" i="13"/>
  <c r="N118" i="13"/>
  <c r="N126" i="13"/>
  <c r="N134" i="13"/>
  <c r="N142" i="13"/>
  <c r="N150" i="13"/>
  <c r="N158" i="13"/>
  <c r="N166" i="13"/>
  <c r="N174" i="13"/>
  <c r="N182" i="13"/>
  <c r="N190" i="13"/>
  <c r="M199" i="13"/>
  <c r="N41" i="13"/>
  <c r="N97" i="13"/>
  <c r="N145" i="13"/>
  <c r="N7" i="13"/>
  <c r="N15" i="13"/>
  <c r="N23" i="13"/>
  <c r="N31" i="13"/>
  <c r="N39" i="13"/>
  <c r="N47" i="13"/>
  <c r="N55" i="13"/>
  <c r="N63" i="13"/>
  <c r="N71" i="13"/>
  <c r="N79" i="13"/>
  <c r="N87" i="13"/>
  <c r="N95" i="13"/>
  <c r="N103" i="13"/>
  <c r="N111" i="13"/>
  <c r="V111" i="13" s="1"/>
  <c r="N119" i="13"/>
  <c r="N127" i="13"/>
  <c r="R127" i="13" s="1"/>
  <c r="N135" i="13"/>
  <c r="N143" i="13"/>
  <c r="N151" i="13"/>
  <c r="N159" i="13"/>
  <c r="N167" i="13"/>
  <c r="N175" i="13"/>
  <c r="N183" i="13"/>
  <c r="N191" i="13"/>
  <c r="R191" i="13" s="1"/>
  <c r="N49" i="13"/>
  <c r="N89" i="13"/>
  <c r="N129" i="13"/>
  <c r="N177" i="13"/>
  <c r="N8" i="13"/>
  <c r="N16" i="13"/>
  <c r="N24" i="13"/>
  <c r="N32" i="13"/>
  <c r="P32" i="13" s="1"/>
  <c r="N40" i="13"/>
  <c r="N48" i="13"/>
  <c r="N56" i="13"/>
  <c r="N64" i="13"/>
  <c r="N72" i="13"/>
  <c r="N80" i="13"/>
  <c r="N88" i="13"/>
  <c r="N96" i="13"/>
  <c r="N104" i="13"/>
  <c r="N112" i="13"/>
  <c r="N120" i="13"/>
  <c r="N128" i="13"/>
  <c r="N136" i="13"/>
  <c r="N144" i="13"/>
  <c r="N152" i="13"/>
  <c r="N160" i="13"/>
  <c r="N168" i="13"/>
  <c r="N176" i="13"/>
  <c r="N184" i="13"/>
  <c r="N192" i="13"/>
  <c r="N9" i="13"/>
  <c r="N25" i="13"/>
  <c r="N57" i="13"/>
  <c r="N73" i="13"/>
  <c r="N113" i="13"/>
  <c r="N137" i="13"/>
  <c r="N169" i="13"/>
  <c r="N193" i="13"/>
  <c r="N17" i="13"/>
  <c r="N65" i="13"/>
  <c r="N121" i="13"/>
  <c r="N185" i="13"/>
  <c r="S185" i="13" s="1"/>
  <c r="N18" i="13"/>
  <c r="N26" i="13"/>
  <c r="N34" i="13"/>
  <c r="N42" i="13"/>
  <c r="N50" i="13"/>
  <c r="N58" i="13"/>
  <c r="N66" i="13"/>
  <c r="N74" i="13"/>
  <c r="S74" i="13" s="1"/>
  <c r="N82" i="13"/>
  <c r="N90" i="13"/>
  <c r="N98" i="13"/>
  <c r="N106" i="13"/>
  <c r="N114" i="13"/>
  <c r="N122" i="13"/>
  <c r="N130" i="13"/>
  <c r="N138" i="13"/>
  <c r="S138" i="13" s="1"/>
  <c r="N146" i="13"/>
  <c r="N154" i="13"/>
  <c r="N162" i="13"/>
  <c r="N170" i="13"/>
  <c r="N178" i="13"/>
  <c r="N186" i="13"/>
  <c r="N194" i="13"/>
  <c r="N59" i="13"/>
  <c r="U59" i="13" s="1"/>
  <c r="N123" i="13"/>
  <c r="N187" i="13"/>
  <c r="N43" i="13"/>
  <c r="N171" i="13"/>
  <c r="N115" i="13"/>
  <c r="N3" i="13"/>
  <c r="N67" i="13"/>
  <c r="N131" i="13"/>
  <c r="N195" i="13"/>
  <c r="N11" i="13"/>
  <c r="N75" i="13"/>
  <c r="N139" i="13"/>
  <c r="N19" i="13"/>
  <c r="N83" i="13"/>
  <c r="N147" i="13"/>
  <c r="N107" i="13"/>
  <c r="U107" i="13" s="1"/>
  <c r="N51" i="13"/>
  <c r="N179" i="13"/>
  <c r="N27" i="13"/>
  <c r="N91" i="13"/>
  <c r="N155" i="13"/>
  <c r="N35" i="13"/>
  <c r="N99" i="13"/>
  <c r="N163" i="13"/>
  <c r="U163" i="13" s="1"/>
  <c r="N10" i="13"/>
  <c r="H57" i="30" l="1"/>
  <c r="Q56" i="30"/>
  <c r="R63" i="13"/>
  <c r="R145" i="13"/>
  <c r="AA146" i="13"/>
  <c r="AA97" i="13"/>
  <c r="AB97" i="13" s="1"/>
  <c r="AA156" i="13"/>
  <c r="AB156" i="13" s="1"/>
  <c r="AA68" i="13"/>
  <c r="AB68" i="13" s="1"/>
  <c r="AA171" i="13"/>
  <c r="AB171" i="13" s="1"/>
  <c r="AA72" i="13"/>
  <c r="AB72" i="13" s="1"/>
  <c r="AA33" i="13"/>
  <c r="AA43" i="13"/>
  <c r="AA31" i="13"/>
  <c r="AB31" i="13" s="1"/>
  <c r="AA95" i="13"/>
  <c r="AA164" i="13"/>
  <c r="AB164" i="13" s="1"/>
  <c r="AA123" i="13"/>
  <c r="AA173" i="13"/>
  <c r="AB173" i="13" s="1"/>
  <c r="AA36" i="13"/>
  <c r="AA107" i="13"/>
  <c r="AB107" i="13" s="1"/>
  <c r="AA157" i="13"/>
  <c r="AB157" i="13" s="1"/>
  <c r="AA84" i="13"/>
  <c r="AA80" i="13"/>
  <c r="AA103" i="13"/>
  <c r="AB103" i="13" s="1"/>
  <c r="AA161" i="13"/>
  <c r="AB161" i="13" s="1"/>
  <c r="AA104" i="13"/>
  <c r="AB104" i="13" s="1"/>
  <c r="AA10" i="13"/>
  <c r="AA67" i="13"/>
  <c r="AA133" i="13"/>
  <c r="AB133" i="13" s="1"/>
  <c r="AA183" i="13"/>
  <c r="AB183" i="13" s="1"/>
  <c r="AA60" i="13"/>
  <c r="AB60" i="13" s="1"/>
  <c r="AA109" i="13"/>
  <c r="AA34" i="13"/>
  <c r="AA61" i="13"/>
  <c r="AB61" i="13" s="1"/>
  <c r="AA5" i="13"/>
  <c r="AB5" i="13" s="1"/>
  <c r="AA62" i="13"/>
  <c r="AA118" i="13"/>
  <c r="AA177" i="13"/>
  <c r="AB177" i="13" s="1"/>
  <c r="AA48" i="13"/>
  <c r="AB48" i="13" s="1"/>
  <c r="AA39" i="13"/>
  <c r="AB39" i="13" s="1"/>
  <c r="AA110" i="13"/>
  <c r="AB110" i="13" s="1"/>
  <c r="AA166" i="13"/>
  <c r="AA35" i="13"/>
  <c r="AA120" i="13"/>
  <c r="AB120" i="13" s="1"/>
  <c r="AA179" i="13"/>
  <c r="AA91" i="13"/>
  <c r="AA49" i="13"/>
  <c r="AB49" i="13" s="1"/>
  <c r="AA124" i="13"/>
  <c r="AB124" i="13" s="1"/>
  <c r="AA51" i="13"/>
  <c r="AB51" i="13" s="1"/>
  <c r="AA125" i="13"/>
  <c r="AA147" i="13"/>
  <c r="AB147" i="13" s="1"/>
  <c r="AA14" i="13"/>
  <c r="AA71" i="13"/>
  <c r="AB71" i="13" s="1"/>
  <c r="AA188" i="13"/>
  <c r="AB188" i="13" s="1"/>
  <c r="AA106" i="13"/>
  <c r="AA85" i="13"/>
  <c r="AA113" i="13"/>
  <c r="AB113" i="13" s="1"/>
  <c r="AA145" i="13"/>
  <c r="AB145" i="13" s="1"/>
  <c r="AA99" i="13"/>
  <c r="AA159" i="13"/>
  <c r="AB159" i="13" s="1"/>
  <c r="AA11" i="13"/>
  <c r="AA12" i="13"/>
  <c r="AB12" i="13" s="1"/>
  <c r="AA73" i="13"/>
  <c r="AA127" i="13"/>
  <c r="AB127" i="13" s="1"/>
  <c r="AA6" i="13"/>
  <c r="AA58" i="13"/>
  <c r="AB58" i="13" s="1"/>
  <c r="AA50" i="13"/>
  <c r="AB50" i="13" s="1"/>
  <c r="AA98" i="13"/>
  <c r="AB98" i="13" s="1"/>
  <c r="AA47" i="13"/>
  <c r="AA130" i="13"/>
  <c r="AB130" i="13" s="1"/>
  <c r="AA186" i="13"/>
  <c r="AA112" i="13"/>
  <c r="AB112" i="13" s="1"/>
  <c r="AA114" i="13"/>
  <c r="AA174" i="13"/>
  <c r="AB174" i="13" s="1"/>
  <c r="AA115" i="13"/>
  <c r="AB115" i="13" s="1"/>
  <c r="AA2" i="13"/>
  <c r="AA59" i="13"/>
  <c r="AB59" i="13" s="1"/>
  <c r="AA63" i="13"/>
  <c r="AB63" i="13" s="1"/>
  <c r="AA172" i="13"/>
  <c r="AA155" i="13"/>
  <c r="AB155" i="13" s="1"/>
  <c r="AA26" i="13"/>
  <c r="AA83" i="13"/>
  <c r="AA139" i="13"/>
  <c r="AA77" i="13"/>
  <c r="AB77" i="13" s="1"/>
  <c r="AA46" i="13"/>
  <c r="AA170" i="13"/>
  <c r="AB170" i="13" s="1"/>
  <c r="AA119" i="13"/>
  <c r="AB119" i="13" s="1"/>
  <c r="AA52" i="13"/>
  <c r="AA23" i="13"/>
  <c r="AB23" i="13" s="1"/>
  <c r="AA15" i="13"/>
  <c r="AB15" i="13" s="1"/>
  <c r="AA81" i="13"/>
  <c r="AB81" i="13" s="1"/>
  <c r="AA136" i="13"/>
  <c r="AA9" i="13"/>
  <c r="AB9" i="13" s="1"/>
  <c r="AA64" i="13"/>
  <c r="AB64" i="13" s="1"/>
  <c r="AA55" i="13"/>
  <c r="AB55" i="13" s="1"/>
  <c r="AA121" i="13"/>
  <c r="AB121" i="13" s="1"/>
  <c r="AA169" i="13"/>
  <c r="AB169" i="13" s="1"/>
  <c r="AA141" i="13"/>
  <c r="AB141" i="13" s="1"/>
  <c r="AA192" i="13"/>
  <c r="AB192" i="13" s="1"/>
  <c r="AA152" i="13"/>
  <c r="AA7" i="13"/>
  <c r="AA70" i="13"/>
  <c r="AB70" i="13" s="1"/>
  <c r="AA117" i="13"/>
  <c r="AB117" i="13" s="1"/>
  <c r="AA185" i="13"/>
  <c r="AB185" i="13" s="1"/>
  <c r="AA8" i="13"/>
  <c r="AB8" i="13" s="1"/>
  <c r="AA66" i="13"/>
  <c r="AB66" i="13" s="1"/>
  <c r="AA126" i="13"/>
  <c r="AA108" i="13"/>
  <c r="AB108" i="13" s="1"/>
  <c r="AA37" i="13"/>
  <c r="AB37" i="13" s="1"/>
  <c r="AA93" i="13"/>
  <c r="AA153" i="13"/>
  <c r="AA86" i="13"/>
  <c r="AA18" i="13"/>
  <c r="AA53" i="13"/>
  <c r="AB53" i="13" s="1"/>
  <c r="AA162" i="13"/>
  <c r="AB162" i="13" s="1"/>
  <c r="AA28" i="13"/>
  <c r="AB28" i="13" s="1"/>
  <c r="AA87" i="13"/>
  <c r="AB87" i="13" s="1"/>
  <c r="AA143" i="13"/>
  <c r="AA19" i="13"/>
  <c r="AA74" i="13"/>
  <c r="AB74" i="13" s="1"/>
  <c r="AA3" i="13"/>
  <c r="AB3" i="13" s="1"/>
  <c r="AA111" i="13"/>
  <c r="AA178" i="13"/>
  <c r="AA134" i="13"/>
  <c r="AB134" i="13" s="1"/>
  <c r="AA144" i="13"/>
  <c r="AB144" i="13" s="1"/>
  <c r="AA182" i="13"/>
  <c r="AA175" i="13"/>
  <c r="AB175" i="13" s="1"/>
  <c r="AA17" i="13"/>
  <c r="AA128" i="13"/>
  <c r="AB128" i="13" s="1"/>
  <c r="AA195" i="13"/>
  <c r="AB195" i="13" s="1"/>
  <c r="AA180" i="13"/>
  <c r="AB180" i="13" s="1"/>
  <c r="AA27" i="13"/>
  <c r="AA75" i="13"/>
  <c r="AB75" i="13" s="1"/>
  <c r="AA129" i="13"/>
  <c r="AA187" i="13"/>
  <c r="AB187" i="13" s="1"/>
  <c r="AA191" i="13"/>
  <c r="AB191" i="13" s="1"/>
  <c r="AA40" i="13"/>
  <c r="AA100" i="13"/>
  <c r="AA158" i="13"/>
  <c r="AB158" i="13" s="1"/>
  <c r="AA32" i="13"/>
  <c r="AA92" i="13"/>
  <c r="AA94" i="13"/>
  <c r="AA160" i="13"/>
  <c r="AB160" i="13" s="1"/>
  <c r="AA29" i="13"/>
  <c r="AB29" i="13" s="1"/>
  <c r="AA78" i="13"/>
  <c r="AA20" i="13"/>
  <c r="AB20" i="13" s="1"/>
  <c r="AA135" i="13"/>
  <c r="AA65" i="13"/>
  <c r="AA193" i="13"/>
  <c r="AA154" i="13"/>
  <c r="AA194" i="13"/>
  <c r="AB194" i="13" s="1"/>
  <c r="AA25" i="13"/>
  <c r="AB25" i="13" s="1"/>
  <c r="AA82" i="13"/>
  <c r="AA138" i="13"/>
  <c r="AA96" i="13"/>
  <c r="AB96" i="13" s="1"/>
  <c r="AA21" i="13"/>
  <c r="AB21" i="13" s="1"/>
  <c r="AA88" i="13"/>
  <c r="AB88" i="13" s="1"/>
  <c r="AA142" i="13"/>
  <c r="AA22" i="13"/>
  <c r="AA105" i="13"/>
  <c r="AB105" i="13" s="1"/>
  <c r="AA163" i="13"/>
  <c r="AB163" i="13" s="1"/>
  <c r="AA41" i="13"/>
  <c r="AB41" i="13" s="1"/>
  <c r="AA131" i="13"/>
  <c r="AA38" i="13"/>
  <c r="AB38" i="13" s="1"/>
  <c r="AA101" i="13"/>
  <c r="AB101" i="13" s="1"/>
  <c r="AA16" i="13"/>
  <c r="AB16" i="13" s="1"/>
  <c r="AA24" i="13"/>
  <c r="AA79" i="13"/>
  <c r="AB79" i="13" s="1"/>
  <c r="AA137" i="13"/>
  <c r="AB137" i="13" s="1"/>
  <c r="AA148" i="13"/>
  <c r="AA190" i="13"/>
  <c r="AB190" i="13" s="1"/>
  <c r="AA102" i="13"/>
  <c r="AA167" i="13"/>
  <c r="AA4" i="13"/>
  <c r="AB4" i="13" s="1"/>
  <c r="AA140" i="13"/>
  <c r="AA13" i="13"/>
  <c r="AB13" i="13" s="1"/>
  <c r="AA89" i="13"/>
  <c r="AA149" i="13"/>
  <c r="AA30" i="13"/>
  <c r="AB30" i="13" s="1"/>
  <c r="AA132" i="13"/>
  <c r="AA42" i="13"/>
  <c r="AB42" i="13" s="1"/>
  <c r="AA90" i="13"/>
  <c r="AA151" i="13"/>
  <c r="AA44" i="13"/>
  <c r="AB44" i="13" s="1"/>
  <c r="AA54" i="13"/>
  <c r="AA116" i="13"/>
  <c r="AB116" i="13" s="1"/>
  <c r="AA165" i="13"/>
  <c r="AB165" i="13" s="1"/>
  <c r="AA45" i="13"/>
  <c r="AA168" i="13"/>
  <c r="AB168" i="13" s="1"/>
  <c r="U67" i="13"/>
  <c r="S130" i="13"/>
  <c r="U121" i="13"/>
  <c r="U183" i="13"/>
  <c r="R119" i="13"/>
  <c r="U55" i="13"/>
  <c r="R97" i="13"/>
  <c r="V86" i="13"/>
  <c r="S165" i="13"/>
  <c r="R101" i="13"/>
  <c r="U37" i="13"/>
  <c r="T2" i="13"/>
  <c r="U68" i="13"/>
  <c r="U158" i="13"/>
  <c r="U194" i="13"/>
  <c r="S25" i="13"/>
  <c r="U16" i="13"/>
  <c r="R142" i="13"/>
  <c r="U155" i="13"/>
  <c r="R134" i="13"/>
  <c r="S91" i="13"/>
  <c r="S139" i="13"/>
  <c r="U171" i="13"/>
  <c r="U170" i="13"/>
  <c r="T106" i="13"/>
  <c r="U42" i="13"/>
  <c r="U193" i="13"/>
  <c r="V192" i="13"/>
  <c r="U128" i="13"/>
  <c r="U64" i="13"/>
  <c r="S177" i="13"/>
  <c r="S159" i="13"/>
  <c r="U95" i="13"/>
  <c r="U31" i="13"/>
  <c r="R190" i="13"/>
  <c r="U126" i="13"/>
  <c r="U161" i="13"/>
  <c r="R141" i="13"/>
  <c r="S77" i="13"/>
  <c r="U13" i="13"/>
  <c r="R172" i="13"/>
  <c r="S44" i="13"/>
  <c r="U30" i="13"/>
  <c r="S147" i="13"/>
  <c r="R35" i="13"/>
  <c r="U41" i="13"/>
  <c r="R78" i="13"/>
  <c r="R93" i="13"/>
  <c r="S188" i="13"/>
  <c r="V19" i="13"/>
  <c r="S114" i="13"/>
  <c r="S9" i="13"/>
  <c r="U72" i="13"/>
  <c r="U39" i="13"/>
  <c r="U70" i="13"/>
  <c r="V149" i="13"/>
  <c r="R180" i="13"/>
  <c r="U116" i="13"/>
  <c r="V52" i="13"/>
  <c r="S27" i="13"/>
  <c r="S75" i="13"/>
  <c r="S43" i="13"/>
  <c r="S98" i="13"/>
  <c r="S34" i="13"/>
  <c r="V169" i="13"/>
  <c r="U120" i="13"/>
  <c r="U129" i="13"/>
  <c r="V87" i="13"/>
  <c r="S23" i="13"/>
  <c r="U182" i="13"/>
  <c r="V54" i="13"/>
  <c r="T133" i="13"/>
  <c r="U164" i="13"/>
  <c r="V100" i="13"/>
  <c r="U36" i="13"/>
  <c r="U3" i="13"/>
  <c r="R157" i="13"/>
  <c r="U153" i="13"/>
  <c r="R28" i="13"/>
  <c r="R140" i="13"/>
  <c r="R99" i="13"/>
  <c r="R83" i="13"/>
  <c r="S144" i="13"/>
  <c r="R175" i="13"/>
  <c r="U124" i="13"/>
  <c r="V178" i="13"/>
  <c r="T17" i="13"/>
  <c r="V136" i="13"/>
  <c r="U103" i="13"/>
  <c r="V6" i="13"/>
  <c r="V154" i="13"/>
  <c r="S26" i="13"/>
  <c r="T137" i="13"/>
  <c r="R176" i="13"/>
  <c r="V48" i="13"/>
  <c r="V89" i="13"/>
  <c r="S79" i="13"/>
  <c r="U15" i="13"/>
  <c r="R189" i="13"/>
  <c r="R125" i="13"/>
  <c r="R61" i="13"/>
  <c r="U156" i="13"/>
  <c r="V92" i="13"/>
  <c r="R10" i="13"/>
  <c r="S51" i="13"/>
  <c r="U195" i="13"/>
  <c r="U123" i="13"/>
  <c r="U113" i="13"/>
  <c r="V104" i="13"/>
  <c r="S40" i="13"/>
  <c r="S49" i="13"/>
  <c r="R135" i="13"/>
  <c r="U71" i="13"/>
  <c r="S7" i="13"/>
  <c r="V102" i="13"/>
  <c r="U38" i="13"/>
  <c r="R181" i="13"/>
  <c r="R117" i="13"/>
  <c r="S53" i="13"/>
  <c r="S81" i="13"/>
  <c r="V148" i="13"/>
  <c r="T84" i="13"/>
  <c r="S20" i="13"/>
  <c r="Q179" i="13"/>
  <c r="Q11" i="13"/>
  <c r="Q146" i="13"/>
  <c r="Q82" i="13"/>
  <c r="Q18" i="13"/>
  <c r="Q131" i="13"/>
  <c r="Q94" i="13"/>
  <c r="Q109" i="13"/>
  <c r="Q66" i="13"/>
  <c r="Q57" i="13"/>
  <c r="Q152" i="13"/>
  <c r="Q88" i="13"/>
  <c r="P24" i="13"/>
  <c r="Q22" i="13"/>
  <c r="Q132" i="13"/>
  <c r="Q4" i="13"/>
  <c r="Q73" i="13"/>
  <c r="Q47" i="13"/>
  <c r="Q168" i="13"/>
  <c r="Q96" i="13"/>
  <c r="Q33" i="13"/>
  <c r="P186" i="13"/>
  <c r="I186" i="13" s="1"/>
  <c r="J186" i="13" s="1"/>
  <c r="Q58" i="13"/>
  <c r="Q14" i="13"/>
  <c r="Q115" i="13"/>
  <c r="Q8" i="13"/>
  <c r="Q85" i="13"/>
  <c r="Q21" i="13"/>
  <c r="Q166" i="13"/>
  <c r="Q160" i="13"/>
  <c r="Q173" i="13"/>
  <c r="Q45" i="13"/>
  <c r="Q80" i="13"/>
  <c r="Q60" i="13"/>
  <c r="Q50" i="13"/>
  <c r="Q167" i="13"/>
  <c r="Q62" i="13"/>
  <c r="Q108" i="13"/>
  <c r="Q12" i="13"/>
  <c r="Q65" i="13"/>
  <c r="Q162" i="13"/>
  <c r="Q184" i="13"/>
  <c r="Q151" i="13"/>
  <c r="Q118" i="13"/>
  <c r="Q105" i="13"/>
  <c r="Q5" i="13"/>
  <c r="Q187" i="13"/>
  <c r="Q90" i="13"/>
  <c r="Q112" i="13"/>
  <c r="Q143" i="13"/>
  <c r="Q174" i="13"/>
  <c r="Q110" i="13"/>
  <c r="Q46" i="13"/>
  <c r="O2" i="13"/>
  <c r="I2" i="13" s="1"/>
  <c r="J2" i="13" s="1"/>
  <c r="Z198" i="13"/>
  <c r="Z199" i="13" s="1"/>
  <c r="X198" i="13"/>
  <c r="X199" i="13" s="1"/>
  <c r="O25" i="13"/>
  <c r="O134" i="13"/>
  <c r="I134" i="13" s="1"/>
  <c r="J134" i="13" s="1"/>
  <c r="O70" i="13"/>
  <c r="O6" i="13"/>
  <c r="I6" i="13" s="1"/>
  <c r="J6" i="13" s="1"/>
  <c r="O149" i="13"/>
  <c r="I149" i="13" s="1"/>
  <c r="J149" i="13" s="1"/>
  <c r="O85" i="13"/>
  <c r="O21" i="13"/>
  <c r="O180" i="13"/>
  <c r="I180" i="13" s="1"/>
  <c r="J180" i="13" s="1"/>
  <c r="O116" i="13"/>
  <c r="I116" i="13" s="1"/>
  <c r="J116" i="13" s="1"/>
  <c r="O52" i="13"/>
  <c r="I52" i="13" s="1"/>
  <c r="J52" i="13" s="1"/>
  <c r="O65" i="13"/>
  <c r="O16" i="13"/>
  <c r="I16" i="13" s="1"/>
  <c r="J16" i="13" s="1"/>
  <c r="O47" i="13"/>
  <c r="I47" i="13" s="1"/>
  <c r="J47" i="13" s="1"/>
  <c r="O78" i="13"/>
  <c r="O93" i="13"/>
  <c r="O60" i="13"/>
  <c r="O19" i="13"/>
  <c r="I19" i="13" s="1"/>
  <c r="J19" i="13" s="1"/>
  <c r="O50" i="13"/>
  <c r="O72" i="13"/>
  <c r="I72" i="13" s="1"/>
  <c r="J72" i="13" s="1"/>
  <c r="O39" i="13"/>
  <c r="I39" i="13" s="1"/>
  <c r="J39" i="13" s="1"/>
  <c r="O171" i="13"/>
  <c r="O42" i="13"/>
  <c r="I42" i="13" s="1"/>
  <c r="J42" i="13" s="1"/>
  <c r="O192" i="13"/>
  <c r="I192" i="13" s="1"/>
  <c r="J192" i="13" s="1"/>
  <c r="O177" i="13"/>
  <c r="O95" i="13"/>
  <c r="I95" i="13" s="1"/>
  <c r="J95" i="13" s="1"/>
  <c r="O190" i="13"/>
  <c r="I190" i="13" s="1"/>
  <c r="J190" i="13" s="1"/>
  <c r="O62" i="13"/>
  <c r="O161" i="13"/>
  <c r="I161" i="13" s="1"/>
  <c r="J161" i="13" s="1"/>
  <c r="O77" i="13"/>
  <c r="O172" i="13"/>
  <c r="I172" i="13" s="1"/>
  <c r="J172" i="13" s="1"/>
  <c r="O108" i="13"/>
  <c r="O44" i="13"/>
  <c r="I44" i="13" s="1"/>
  <c r="J44" i="13" s="1"/>
  <c r="O27" i="13"/>
  <c r="I27" i="13" s="1"/>
  <c r="J27" i="13" s="1"/>
  <c r="O162" i="13"/>
  <c r="O34" i="13"/>
  <c r="O184" i="13"/>
  <c r="O120" i="13"/>
  <c r="I120" i="13" s="1"/>
  <c r="J120" i="13" s="1"/>
  <c r="O56" i="13"/>
  <c r="I56" i="13" s="1"/>
  <c r="J56" i="13" s="1"/>
  <c r="O129" i="13"/>
  <c r="I129" i="13" s="1"/>
  <c r="J129" i="13" s="1"/>
  <c r="O151" i="13"/>
  <c r="O87" i="13"/>
  <c r="I87" i="13" s="1"/>
  <c r="J87" i="13" s="1"/>
  <c r="O23" i="13"/>
  <c r="I23" i="13" s="1"/>
  <c r="J23" i="13" s="1"/>
  <c r="O182" i="13"/>
  <c r="I182" i="13" s="1"/>
  <c r="J182" i="13" s="1"/>
  <c r="O118" i="13"/>
  <c r="O54" i="13"/>
  <c r="O105" i="13"/>
  <c r="O133" i="13"/>
  <c r="O69" i="13"/>
  <c r="I69" i="13" s="1"/>
  <c r="J69" i="13" s="1"/>
  <c r="O5" i="13"/>
  <c r="O164" i="13"/>
  <c r="I164" i="13" s="1"/>
  <c r="J164" i="13" s="1"/>
  <c r="O100" i="13"/>
  <c r="I100" i="13" s="1"/>
  <c r="J100" i="13" s="1"/>
  <c r="O36" i="13"/>
  <c r="I36" i="13" s="1"/>
  <c r="J36" i="13" s="1"/>
  <c r="O179" i="13"/>
  <c r="I179" i="13" s="1"/>
  <c r="J179" i="13" s="1"/>
  <c r="O11" i="13"/>
  <c r="O187" i="13"/>
  <c r="O154" i="13"/>
  <c r="I154" i="13" s="1"/>
  <c r="J154" i="13" s="1"/>
  <c r="O90" i="13"/>
  <c r="O26" i="13"/>
  <c r="I26" i="13" s="1"/>
  <c r="J26" i="13" s="1"/>
  <c r="O137" i="13"/>
  <c r="I137" i="13" s="1"/>
  <c r="J137" i="13" s="1"/>
  <c r="O176" i="13"/>
  <c r="O112" i="13"/>
  <c r="O48" i="13"/>
  <c r="O89" i="13"/>
  <c r="O143" i="13"/>
  <c r="O79" i="13"/>
  <c r="I79" i="13" s="1"/>
  <c r="J79" i="13" s="1"/>
  <c r="O15" i="13"/>
  <c r="I15" i="13" s="1"/>
  <c r="J15" i="13" s="1"/>
  <c r="O174" i="13"/>
  <c r="O110" i="13"/>
  <c r="O46" i="13"/>
  <c r="O189" i="13"/>
  <c r="I189" i="13" s="1"/>
  <c r="J189" i="13" s="1"/>
  <c r="O125" i="13"/>
  <c r="I125" i="13" s="1"/>
  <c r="J125" i="13" s="1"/>
  <c r="O61" i="13"/>
  <c r="O153" i="13"/>
  <c r="O156" i="13"/>
  <c r="O92" i="13"/>
  <c r="O28" i="13"/>
  <c r="I28" i="13" s="1"/>
  <c r="J28" i="13" s="1"/>
  <c r="O35" i="13"/>
  <c r="I35" i="13" s="1"/>
  <c r="J35" i="13" s="1"/>
  <c r="O3" i="13"/>
  <c r="I3" i="13" s="1"/>
  <c r="J3" i="13" s="1"/>
  <c r="O58" i="13"/>
  <c r="I58" i="13" s="1"/>
  <c r="J58" i="13" s="1"/>
  <c r="O144" i="13"/>
  <c r="I144" i="13" s="1"/>
  <c r="J144" i="13" s="1"/>
  <c r="O175" i="13"/>
  <c r="I175" i="13" s="1"/>
  <c r="J175" i="13" s="1"/>
  <c r="O41" i="13"/>
  <c r="O14" i="13"/>
  <c r="O124" i="13"/>
  <c r="I124" i="13" s="1"/>
  <c r="J124" i="13" s="1"/>
  <c r="O155" i="13"/>
  <c r="I155" i="13" s="1"/>
  <c r="J155" i="13" s="1"/>
  <c r="O115" i="13"/>
  <c r="O114" i="13"/>
  <c r="I114" i="13" s="1"/>
  <c r="J114" i="13" s="1"/>
  <c r="O9" i="13"/>
  <c r="I9" i="13" s="1"/>
  <c r="J9" i="13" s="1"/>
  <c r="O8" i="13"/>
  <c r="O103" i="13"/>
  <c r="I103" i="13" s="1"/>
  <c r="J103" i="13" s="1"/>
  <c r="O139" i="13"/>
  <c r="I139" i="13" s="1"/>
  <c r="J139" i="13" s="1"/>
  <c r="O106" i="13"/>
  <c r="I106" i="13" s="1"/>
  <c r="J106" i="13" s="1"/>
  <c r="O128" i="13"/>
  <c r="I128" i="13" s="1"/>
  <c r="J128" i="13" s="1"/>
  <c r="O141" i="13"/>
  <c r="O43" i="13"/>
  <c r="O169" i="13"/>
  <c r="I169" i="13" s="1"/>
  <c r="J169" i="13" s="1"/>
  <c r="O10" i="13"/>
  <c r="O51" i="13"/>
  <c r="I51" i="13" s="1"/>
  <c r="J51" i="13" s="1"/>
  <c r="O123" i="13"/>
  <c r="I123" i="13" s="1"/>
  <c r="J123" i="13" s="1"/>
  <c r="O82" i="13"/>
  <c r="I82" i="13" s="1"/>
  <c r="J82" i="13" s="1"/>
  <c r="O113" i="13"/>
  <c r="I113" i="13" s="1"/>
  <c r="J113" i="13" s="1"/>
  <c r="O168" i="13"/>
  <c r="O40" i="13"/>
  <c r="O135" i="13"/>
  <c r="O71" i="13"/>
  <c r="I71" i="13" s="1"/>
  <c r="J71" i="13" s="1"/>
  <c r="O166" i="13"/>
  <c r="O102" i="13"/>
  <c r="I102" i="13" s="1"/>
  <c r="J102" i="13" s="1"/>
  <c r="O181" i="13"/>
  <c r="I181" i="13" s="1"/>
  <c r="J181" i="13" s="1"/>
  <c r="O117" i="13"/>
  <c r="O81" i="13"/>
  <c r="O148" i="13"/>
  <c r="I148" i="13" s="1"/>
  <c r="J148" i="13" s="1"/>
  <c r="O20" i="13"/>
  <c r="I20" i="13" s="1"/>
  <c r="J20" i="13" s="1"/>
  <c r="O163" i="13"/>
  <c r="I163" i="13" s="1"/>
  <c r="J163" i="13" s="1"/>
  <c r="O107" i="13"/>
  <c r="I107" i="13" s="1"/>
  <c r="J107" i="13" s="1"/>
  <c r="O131" i="13"/>
  <c r="O59" i="13"/>
  <c r="I59" i="13" s="1"/>
  <c r="J59" i="13" s="1"/>
  <c r="O138" i="13"/>
  <c r="I138" i="13" s="1"/>
  <c r="J138" i="13" s="1"/>
  <c r="O74" i="13"/>
  <c r="I74" i="13" s="1"/>
  <c r="J74" i="13" s="1"/>
  <c r="O185" i="13"/>
  <c r="I185" i="13" s="1"/>
  <c r="J185" i="13" s="1"/>
  <c r="O73" i="13"/>
  <c r="O160" i="13"/>
  <c r="O96" i="13"/>
  <c r="O32" i="13"/>
  <c r="I32" i="13" s="1"/>
  <c r="J32" i="13" s="1"/>
  <c r="O191" i="13"/>
  <c r="I191" i="13" s="1"/>
  <c r="J191" i="13" s="1"/>
  <c r="O127" i="13"/>
  <c r="I127" i="13" s="1"/>
  <c r="J127" i="13" s="1"/>
  <c r="O63" i="13"/>
  <c r="I63" i="13" s="1"/>
  <c r="J63" i="13" s="1"/>
  <c r="O145" i="13"/>
  <c r="I145" i="13" s="1"/>
  <c r="J145" i="13" s="1"/>
  <c r="O158" i="13"/>
  <c r="O94" i="13"/>
  <c r="O30" i="13"/>
  <c r="I30" i="13" s="1"/>
  <c r="J30" i="13" s="1"/>
  <c r="O173" i="13"/>
  <c r="O109" i="13"/>
  <c r="O45" i="13"/>
  <c r="O33" i="13"/>
  <c r="O140" i="13"/>
  <c r="O76" i="13"/>
  <c r="I76" i="13" s="1"/>
  <c r="J76" i="13" s="1"/>
  <c r="O12" i="13"/>
  <c r="O83" i="13"/>
  <c r="I83" i="13" s="1"/>
  <c r="J83" i="13" s="1"/>
  <c r="O122" i="13"/>
  <c r="I122" i="13" s="1"/>
  <c r="J122" i="13" s="1"/>
  <c r="O80" i="13"/>
  <c r="O111" i="13"/>
  <c r="I111" i="13" s="1"/>
  <c r="J111" i="13" s="1"/>
  <c r="O142" i="13"/>
  <c r="I142" i="13" s="1"/>
  <c r="J142" i="13" s="1"/>
  <c r="O157" i="13"/>
  <c r="O29" i="13"/>
  <c r="I29" i="13" s="1"/>
  <c r="J29" i="13" s="1"/>
  <c r="O188" i="13"/>
  <c r="I188" i="13" s="1"/>
  <c r="J188" i="13" s="1"/>
  <c r="O178" i="13"/>
  <c r="O17" i="13"/>
  <c r="O136" i="13"/>
  <c r="O167" i="13"/>
  <c r="O91" i="13"/>
  <c r="I91" i="13" s="1"/>
  <c r="J91" i="13" s="1"/>
  <c r="O170" i="13"/>
  <c r="O193" i="13"/>
  <c r="I193" i="13" s="1"/>
  <c r="J193" i="13" s="1"/>
  <c r="O64" i="13"/>
  <c r="O159" i="13"/>
  <c r="O31" i="13"/>
  <c r="I31" i="13" s="1"/>
  <c r="J31" i="13" s="1"/>
  <c r="O126" i="13"/>
  <c r="I126" i="13" s="1"/>
  <c r="J126" i="13" s="1"/>
  <c r="O13" i="13"/>
  <c r="I13" i="13" s="1"/>
  <c r="J13" i="13" s="1"/>
  <c r="O75" i="13"/>
  <c r="O98" i="13"/>
  <c r="O195" i="13"/>
  <c r="I195" i="13" s="1"/>
  <c r="J195" i="13" s="1"/>
  <c r="O146" i="13"/>
  <c r="O18" i="13"/>
  <c r="O104" i="13"/>
  <c r="I104" i="13" s="1"/>
  <c r="J104" i="13" s="1"/>
  <c r="O49" i="13"/>
  <c r="I49" i="13" s="1"/>
  <c r="J49" i="13" s="1"/>
  <c r="O7" i="13"/>
  <c r="I7" i="13" s="1"/>
  <c r="J7" i="13" s="1"/>
  <c r="O38" i="13"/>
  <c r="O53" i="13"/>
  <c r="O84" i="13"/>
  <c r="I84" i="13" s="1"/>
  <c r="J84" i="13" s="1"/>
  <c r="O99" i="13"/>
  <c r="I99" i="13" s="1"/>
  <c r="J99" i="13" s="1"/>
  <c r="O147" i="13"/>
  <c r="I147" i="13" s="1"/>
  <c r="J147" i="13" s="1"/>
  <c r="O67" i="13"/>
  <c r="I67" i="13" s="1"/>
  <c r="J67" i="13" s="1"/>
  <c r="O194" i="13"/>
  <c r="I194" i="13" s="1"/>
  <c r="J194" i="13" s="1"/>
  <c r="O130" i="13"/>
  <c r="I130" i="13" s="1"/>
  <c r="J130" i="13" s="1"/>
  <c r="O66" i="13"/>
  <c r="O121" i="13"/>
  <c r="I121" i="13" s="1"/>
  <c r="J121" i="13" s="1"/>
  <c r="O57" i="13"/>
  <c r="O152" i="13"/>
  <c r="O88" i="13"/>
  <c r="O24" i="13"/>
  <c r="O183" i="13"/>
  <c r="I183" i="13" s="1"/>
  <c r="J183" i="13" s="1"/>
  <c r="O119" i="13"/>
  <c r="I119" i="13" s="1"/>
  <c r="J119" i="13" s="1"/>
  <c r="O55" i="13"/>
  <c r="O97" i="13"/>
  <c r="O150" i="13"/>
  <c r="I150" i="13" s="1"/>
  <c r="J150" i="13" s="1"/>
  <c r="O86" i="13"/>
  <c r="O22" i="13"/>
  <c r="O165" i="13"/>
  <c r="I165" i="13" s="1"/>
  <c r="J165" i="13" s="1"/>
  <c r="O101" i="13"/>
  <c r="I101" i="13" s="1"/>
  <c r="J101" i="13" s="1"/>
  <c r="O37" i="13"/>
  <c r="I37" i="13" s="1"/>
  <c r="J37" i="13" s="1"/>
  <c r="O132" i="13"/>
  <c r="O68" i="13"/>
  <c r="I68" i="13" s="1"/>
  <c r="J68" i="13" s="1"/>
  <c r="O4" i="13"/>
  <c r="L198" i="13"/>
  <c r="L199" i="13" s="1"/>
  <c r="N198" i="13"/>
  <c r="N199" i="13" s="1"/>
  <c r="Q57" i="30" l="1"/>
  <c r="H58" i="30"/>
  <c r="I117" i="13"/>
  <c r="J117" i="13" s="1"/>
  <c r="I54" i="13"/>
  <c r="J54" i="13" s="1"/>
  <c r="I77" i="13"/>
  <c r="J77" i="13" s="1"/>
  <c r="I171" i="13"/>
  <c r="J171" i="13" s="1"/>
  <c r="P198" i="13"/>
  <c r="P199" i="13" s="1"/>
  <c r="R198" i="13"/>
  <c r="R199" i="13" s="1"/>
  <c r="U198" i="13"/>
  <c r="U199" i="13" s="1"/>
  <c r="T198" i="13"/>
  <c r="T199" i="13" s="1"/>
  <c r="S198" i="13"/>
  <c r="S199" i="13" s="1"/>
  <c r="V198" i="13"/>
  <c r="V199" i="13" s="1"/>
  <c r="AB2" i="13"/>
  <c r="AA198" i="13"/>
  <c r="AB99" i="13" s="1"/>
  <c r="I176" i="13"/>
  <c r="J176" i="13" s="1"/>
  <c r="I174" i="13"/>
  <c r="J174" i="13" s="1"/>
  <c r="I108" i="13"/>
  <c r="J108" i="13" s="1"/>
  <c r="I17" i="13"/>
  <c r="J17" i="13" s="1"/>
  <c r="I70" i="13"/>
  <c r="J70" i="13" s="1"/>
  <c r="I73" i="13"/>
  <c r="J73" i="13" s="1"/>
  <c r="I177" i="13"/>
  <c r="J177" i="13" s="1"/>
  <c r="I97" i="13"/>
  <c r="J97" i="13" s="1"/>
  <c r="I98" i="13"/>
  <c r="J98" i="13" s="1"/>
  <c r="I66" i="13"/>
  <c r="J66" i="13" s="1"/>
  <c r="I38" i="13"/>
  <c r="J38" i="13" s="1"/>
  <c r="I78" i="13"/>
  <c r="J78" i="13" s="1"/>
  <c r="I46" i="13"/>
  <c r="J46" i="13" s="1"/>
  <c r="I18" i="13"/>
  <c r="J18" i="13" s="1"/>
  <c r="I41" i="13"/>
  <c r="J41" i="13" s="1"/>
  <c r="I50" i="13"/>
  <c r="J50" i="13" s="1"/>
  <c r="I86" i="13"/>
  <c r="J86" i="13" s="1"/>
  <c r="I152" i="13"/>
  <c r="J152" i="13" s="1"/>
  <c r="I146" i="13"/>
  <c r="J146" i="13" s="1"/>
  <c r="I64" i="13"/>
  <c r="J64" i="13" s="1"/>
  <c r="I10" i="13"/>
  <c r="J10" i="13" s="1"/>
  <c r="I8" i="13"/>
  <c r="J8" i="13" s="1"/>
  <c r="I153" i="13"/>
  <c r="J153" i="13" s="1"/>
  <c r="I25" i="13"/>
  <c r="J25" i="13" s="1"/>
  <c r="I136" i="13"/>
  <c r="J136" i="13" s="1"/>
  <c r="I24" i="13"/>
  <c r="J24" i="13" s="1"/>
  <c r="I34" i="13"/>
  <c r="J34" i="13" s="1"/>
  <c r="I62" i="13"/>
  <c r="J62" i="13" s="1"/>
  <c r="I166" i="13"/>
  <c r="J166" i="13" s="1"/>
  <c r="I156" i="13"/>
  <c r="J156" i="13" s="1"/>
  <c r="I57" i="13"/>
  <c r="J57" i="13" s="1"/>
  <c r="I159" i="13"/>
  <c r="J159" i="13" s="1"/>
  <c r="I158" i="13"/>
  <c r="J158" i="13" s="1"/>
  <c r="I157" i="13"/>
  <c r="J157" i="13" s="1"/>
  <c r="I140" i="13"/>
  <c r="J140" i="13" s="1"/>
  <c r="I40" i="13"/>
  <c r="J40" i="13" s="1"/>
  <c r="I43" i="13"/>
  <c r="J43" i="13" s="1"/>
  <c r="I89" i="13"/>
  <c r="J89" i="13" s="1"/>
  <c r="I133" i="13"/>
  <c r="J133" i="13" s="1"/>
  <c r="I93" i="13"/>
  <c r="J93" i="13" s="1"/>
  <c r="I92" i="13"/>
  <c r="J92" i="13" s="1"/>
  <c r="I178" i="13"/>
  <c r="J178" i="13" s="1"/>
  <c r="I135" i="13"/>
  <c r="J135" i="13" s="1"/>
  <c r="I61" i="13"/>
  <c r="J61" i="13" s="1"/>
  <c r="I151" i="13"/>
  <c r="J151" i="13" s="1"/>
  <c r="I60" i="13"/>
  <c r="J60" i="13" s="1"/>
  <c r="I53" i="13"/>
  <c r="J53" i="13" s="1"/>
  <c r="I170" i="13"/>
  <c r="J170" i="13" s="1"/>
  <c r="I55" i="13"/>
  <c r="J55" i="13" s="1"/>
  <c r="I75" i="13"/>
  <c r="J75" i="13" s="1"/>
  <c r="I33" i="13"/>
  <c r="J33" i="13" s="1"/>
  <c r="I81" i="13"/>
  <c r="J81" i="13" s="1"/>
  <c r="I168" i="13"/>
  <c r="J168" i="13" s="1"/>
  <c r="I141" i="13"/>
  <c r="J141" i="13" s="1"/>
  <c r="I48" i="13"/>
  <c r="J48" i="13" s="1"/>
  <c r="I11" i="13"/>
  <c r="J11" i="13" s="1"/>
  <c r="I105" i="13"/>
  <c r="J105" i="13" s="1"/>
  <c r="I85" i="13"/>
  <c r="J85" i="13" s="1"/>
  <c r="I132" i="13"/>
  <c r="J132" i="13" s="1"/>
  <c r="I173" i="13"/>
  <c r="J173" i="13" s="1"/>
  <c r="I12" i="13"/>
  <c r="J12" i="13" s="1"/>
  <c r="I94" i="13"/>
  <c r="J94" i="13" s="1"/>
  <c r="I45" i="13"/>
  <c r="J45" i="13" s="1"/>
  <c r="I109" i="13"/>
  <c r="J109" i="13" s="1"/>
  <c r="I131" i="13"/>
  <c r="J131" i="13" s="1"/>
  <c r="I14" i="13"/>
  <c r="J14" i="13" s="1"/>
  <c r="I65" i="13"/>
  <c r="J65" i="13" s="1"/>
  <c r="I22" i="13"/>
  <c r="J22" i="13" s="1"/>
  <c r="I4" i="13"/>
  <c r="J4" i="13" s="1"/>
  <c r="I160" i="13"/>
  <c r="J160" i="13" s="1"/>
  <c r="I90" i="13"/>
  <c r="J90" i="13" s="1"/>
  <c r="I5" i="13"/>
  <c r="J5" i="13" s="1"/>
  <c r="I88" i="13"/>
  <c r="J88" i="13" s="1"/>
  <c r="I96" i="13"/>
  <c r="J96" i="13" s="1"/>
  <c r="I162" i="13"/>
  <c r="J162" i="13" s="1"/>
  <c r="I187" i="13"/>
  <c r="J187" i="13" s="1"/>
  <c r="I21" i="13"/>
  <c r="J21" i="13" s="1"/>
  <c r="Q198" i="13"/>
  <c r="Q199" i="13" s="1"/>
  <c r="I143" i="13"/>
  <c r="J143" i="13" s="1"/>
  <c r="I167" i="13"/>
  <c r="J167" i="13" s="1"/>
  <c r="I112" i="13"/>
  <c r="J112" i="13" s="1"/>
  <c r="I115" i="13"/>
  <c r="J115" i="13" s="1"/>
  <c r="I80" i="13"/>
  <c r="J80" i="13" s="1"/>
  <c r="I110" i="13"/>
  <c r="J110" i="13" s="1"/>
  <c r="I118" i="13"/>
  <c r="J118" i="13" s="1"/>
  <c r="I184" i="13"/>
  <c r="J184" i="13" s="1"/>
  <c r="O198" i="13"/>
  <c r="O199" i="13" s="1"/>
  <c r="Q58" i="30" l="1"/>
  <c r="H59" i="30"/>
  <c r="AB132" i="13"/>
  <c r="AB65" i="13"/>
  <c r="AB129" i="13"/>
  <c r="AB7" i="13"/>
  <c r="AB43" i="13"/>
  <c r="AB136" i="13"/>
  <c r="AB89" i="13"/>
  <c r="AB172" i="13"/>
  <c r="AB82" i="13"/>
  <c r="AB182" i="13"/>
  <c r="AB19" i="13"/>
  <c r="AB73" i="13"/>
  <c r="AB114" i="13"/>
  <c r="AB146" i="13"/>
  <c r="AB17" i="13"/>
  <c r="AB179" i="13"/>
  <c r="AB93" i="13"/>
  <c r="AB142" i="13"/>
  <c r="AB139" i="13"/>
  <c r="AB149" i="13"/>
  <c r="AB100" i="13"/>
  <c r="AB178" i="13"/>
  <c r="AB86" i="13"/>
  <c r="AB36" i="13"/>
  <c r="AB27" i="13"/>
  <c r="AB83" i="13"/>
  <c r="AB18" i="13"/>
  <c r="AB123" i="13"/>
  <c r="AB111" i="13"/>
  <c r="AB90" i="13"/>
  <c r="AB193" i="13"/>
  <c r="AB94" i="13"/>
  <c r="AB33" i="13"/>
  <c r="AB80" i="13"/>
  <c r="AB32" i="13"/>
  <c r="AB22" i="13"/>
  <c r="AB143" i="13"/>
  <c r="AB62" i="13"/>
  <c r="AB148" i="13"/>
  <c r="AB151" i="13"/>
  <c r="AB118" i="13"/>
  <c r="AB24" i="13"/>
  <c r="AB84" i="13"/>
  <c r="AB10" i="13"/>
  <c r="AB135" i="13"/>
  <c r="AB131" i="13"/>
  <c r="AB40" i="13"/>
  <c r="AB166" i="13"/>
  <c r="AB54" i="13"/>
  <c r="AB26" i="13"/>
  <c r="AB35" i="13"/>
  <c r="AB152" i="13"/>
  <c r="AB106" i="13"/>
  <c r="AB14" i="13"/>
  <c r="AB102" i="13"/>
  <c r="AB67" i="13"/>
  <c r="AB92" i="13"/>
  <c r="AB91" i="13"/>
  <c r="AB153" i="13"/>
  <c r="AB34" i="13"/>
  <c r="AB47" i="13"/>
  <c r="AB154" i="13"/>
  <c r="AA199" i="13"/>
  <c r="AB189" i="13"/>
  <c r="AB57" i="13"/>
  <c r="AB184" i="13"/>
  <c r="AB140" i="13"/>
  <c r="AB52" i="13"/>
  <c r="AB85" i="13"/>
  <c r="AB109" i="13"/>
  <c r="AB11" i="13"/>
  <c r="AB125" i="13"/>
  <c r="AB46" i="13"/>
  <c r="AB45" i="13"/>
  <c r="AB186" i="13"/>
  <c r="AB167" i="13"/>
  <c r="AB6" i="13"/>
  <c r="AB198" i="13" s="1"/>
  <c r="AB199" i="13" s="1"/>
  <c r="AB78" i="13"/>
  <c r="AB126" i="13"/>
  <c r="AB95" i="13"/>
  <c r="AB138" i="13"/>
  <c r="Q59" i="30" l="1"/>
  <c r="H60" i="30"/>
  <c r="H61" i="30" l="1"/>
  <c r="Q60" i="30"/>
  <c r="H62" i="30" l="1"/>
  <c r="Q61" i="30"/>
  <c r="Q62" i="30" l="1"/>
  <c r="H63" i="30"/>
  <c r="Q63" i="30" l="1"/>
  <c r="H64" i="30"/>
  <c r="H65" i="30" l="1"/>
  <c r="Q64" i="30"/>
  <c r="Q65" i="30" l="1"/>
  <c r="H66" i="30"/>
  <c r="H67" i="30" l="1"/>
  <c r="Q66" i="30"/>
  <c r="H68" i="30" l="1"/>
  <c r="Q67" i="30"/>
  <c r="H69" i="30" l="1"/>
  <c r="Q68" i="30"/>
  <c r="H70" i="30" l="1"/>
  <c r="Q69" i="30"/>
  <c r="Q70" i="30" l="1"/>
  <c r="H71" i="30"/>
  <c r="Q71" i="30" l="1"/>
  <c r="H72" i="30"/>
  <c r="H73" i="30" l="1"/>
  <c r="Q72" i="30"/>
  <c r="Q73" i="30" l="1"/>
  <c r="H74" i="30"/>
  <c r="H75" i="30" l="1"/>
  <c r="Q74" i="30"/>
  <c r="Q75" i="30" l="1"/>
  <c r="H76" i="30"/>
  <c r="H77" i="30" l="1"/>
  <c r="Q76" i="30"/>
  <c r="H78" i="30" l="1"/>
  <c r="Q77" i="30"/>
  <c r="Q78" i="30" l="1"/>
  <c r="H79" i="30"/>
  <c r="Q79" i="30" l="1"/>
  <c r="H80" i="30"/>
  <c r="H81" i="30" l="1"/>
  <c r="Q80" i="30"/>
  <c r="H82" i="30" l="1"/>
  <c r="Q81" i="30"/>
  <c r="H83" i="30" l="1"/>
  <c r="Q82" i="30"/>
  <c r="H84" i="30" l="1"/>
  <c r="Q83" i="30"/>
  <c r="Q84" i="30" l="1"/>
  <c r="H85" i="30"/>
  <c r="Q85" i="30" l="1"/>
  <c r="H86" i="30"/>
  <c r="Q86" i="30" l="1"/>
  <c r="H87" i="30"/>
  <c r="H88" i="30" l="1"/>
  <c r="Q87" i="30"/>
  <c r="H89" i="30" l="1"/>
  <c r="Q88" i="30"/>
  <c r="Q89" i="30" l="1"/>
  <c r="H90" i="30"/>
  <c r="H91" i="30" l="1"/>
  <c r="Q90" i="30"/>
  <c r="H92" i="30" l="1"/>
  <c r="Q91" i="30"/>
  <c r="Q92" i="30" l="1"/>
  <c r="H93" i="30"/>
  <c r="D12" i="30"/>
  <c r="Q93" i="30" l="1"/>
  <c r="H94" i="30"/>
  <c r="Q94" i="30" l="1"/>
  <c r="H95" i="30"/>
  <c r="H96" i="30" l="1"/>
  <c r="Q95" i="30"/>
  <c r="H97" i="30" l="1"/>
  <c r="Q96" i="30"/>
  <c r="Q97" i="30" l="1"/>
  <c r="H98" i="30"/>
  <c r="H99" i="30" l="1"/>
  <c r="Q98" i="30"/>
  <c r="H100" i="30" l="1"/>
  <c r="Q99" i="30"/>
  <c r="Q100" i="30" l="1"/>
  <c r="H101" i="30"/>
  <c r="Q101" i="30" l="1"/>
  <c r="H102" i="30"/>
  <c r="H103" i="30" l="1"/>
  <c r="Q102" i="30"/>
  <c r="H104" i="30" l="1"/>
  <c r="Q103" i="30"/>
  <c r="H105" i="30" l="1"/>
  <c r="Q104" i="30"/>
  <c r="Q105" i="30" l="1"/>
  <c r="H106" i="30"/>
  <c r="H107" i="30" l="1"/>
  <c r="Q106" i="30"/>
  <c r="H108" i="30" l="1"/>
  <c r="Q107" i="30"/>
  <c r="Q108" i="30" l="1"/>
  <c r="H109" i="30"/>
  <c r="Q109" i="30" l="1"/>
  <c r="H110" i="30"/>
  <c r="H111" i="30" l="1"/>
  <c r="Q110" i="30"/>
  <c r="H112" i="30" l="1"/>
  <c r="Q111" i="30"/>
  <c r="H113" i="30" l="1"/>
  <c r="Q112" i="30"/>
  <c r="Q113" i="30" l="1"/>
  <c r="H114" i="30"/>
  <c r="H115" i="30" l="1"/>
  <c r="Q114" i="30"/>
  <c r="H116" i="30" l="1"/>
  <c r="Q115" i="30"/>
  <c r="B124" i="30" l="1"/>
  <c r="Q116" i="30"/>
  <c r="B126" i="30"/>
  <c r="B125" i="30"/>
  <c r="D17" i="30"/>
  <c r="K127" i="30" l="1"/>
  <c r="J127" i="30"/>
  <c r="K126" i="30"/>
  <c r="J126" i="30"/>
  <c r="K125" i="30"/>
  <c r="J125" i="30"/>
</calcChain>
</file>

<file path=xl/sharedStrings.xml><?xml version="1.0" encoding="utf-8"?>
<sst xmlns="http://schemas.openxmlformats.org/spreadsheetml/2006/main" count="22630" uniqueCount="1696">
  <si>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</si>
  <si>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</si>
  <si>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</si>
  <si>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</si>
  <si>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</si>
  <si>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</si>
  <si>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</si>
  <si>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</si>
  <si>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</si>
  <si>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</si>
  <si>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</si>
  <si>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</si>
  <si>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</si>
  <si>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</si>
  <si>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</si>
  <si>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</si>
  <si>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</si>
  <si>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</si>
  <si>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</si>
  <si>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</si>
  <si>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</si>
  <si>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</si>
  <si>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</si>
  <si>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</si>
  <si>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</si>
  <si>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</si>
  <si>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</si>
  <si>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</si>
  <si>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</si>
  <si>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</si>
  <si>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</si>
  <si>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</si>
  <si>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</si>
  <si>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</si>
  <si>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</si>
  <si>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</si>
  <si>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</si>
  <si>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</si>
  <si>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</si>
  <si>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</si>
  <si>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</si>
  <si>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</si>
  <si>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</si>
  <si>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</si>
  <si>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</si>
  <si>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</si>
  <si>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</si>
  <si>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</si>
  <si>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</si>
  <si>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</si>
  <si>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</si>
  <si>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</si>
  <si>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</si>
  <si>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</si>
  <si>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</si>
  <si>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</si>
  <si>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</si>
  <si>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</si>
  <si>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</si>
  <si>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</si>
  <si>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</si>
  <si>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</si>
  <si>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</si>
  <si>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</si>
  <si>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</si>
  <si>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</si>
  <si>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</si>
  <si>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</si>
  <si>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</si>
  <si>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</si>
  <si>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</si>
  <si>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</si>
  <si>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</si>
  <si>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</si>
  <si>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</si>
  <si>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</si>
  <si>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</si>
  <si>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</si>
  <si>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</si>
  <si>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</si>
  <si>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</si>
  <si>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</si>
  <si>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</si>
  <si>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</si>
  <si>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</si>
  <si>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</si>
  <si>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</si>
  <si>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</si>
  <si>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</si>
  <si>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</si>
  <si>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</si>
  <si>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</si>
  <si>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</si>
  <si>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</si>
  <si>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</si>
  <si>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</si>
  <si>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</si>
  <si>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</si>
  <si>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</si>
  <si>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</si>
  <si>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</si>
  <si>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</si>
  <si>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</si>
  <si>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</si>
  <si>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</si>
  <si>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</si>
  <si>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</si>
  <si>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</si>
  <si>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</si>
  <si>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</si>
  <si>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</si>
  <si>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</si>
  <si>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</si>
  <si>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</si>
  <si>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</si>
  <si>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</si>
  <si>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</si>
  <si>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</si>
  <si>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</si>
  <si>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</si>
  <si>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</si>
  <si>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</si>
  <si>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</si>
  <si>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</si>
  <si>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</si>
  <si>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</si>
  <si>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</si>
  <si>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</si>
  <si>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</si>
  <si>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</si>
  <si>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</si>
  <si>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</si>
  <si>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</si>
  <si>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</si>
  <si>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</si>
  <si>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</si>
  <si>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</si>
  <si>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</si>
  <si>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</si>
  <si>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</si>
  <si>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</si>
  <si>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</si>
  <si>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</si>
  <si>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</si>
  <si>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</si>
  <si>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</si>
  <si>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</si>
  <si>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</si>
  <si>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</si>
  <si>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</si>
  <si>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</si>
  <si>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</si>
  <si>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</si>
  <si>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</si>
  <si>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</si>
  <si>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</si>
  <si>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</si>
  <si>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</si>
  <si>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</si>
  <si>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</si>
  <si>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</si>
  <si>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</si>
  <si>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</si>
  <si>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</si>
  <si>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</si>
  <si>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</si>
  <si>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</si>
  <si>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</si>
  <si>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</si>
  <si>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</si>
  <si>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</si>
  <si>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</si>
  <si>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</si>
  <si>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</si>
  <si>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</si>
  <si>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</si>
  <si>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</si>
  <si>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</si>
  <si>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</si>
  <si>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</si>
  <si>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</si>
  <si>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</si>
  <si>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</si>
  <si>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</si>
  <si>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</si>
  <si>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</si>
  <si>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</si>
  <si>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</si>
  <si>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</si>
  <si>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</si>
  <si>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</si>
  <si>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</si>
  <si>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</si>
  <si>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</si>
  <si>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</si>
  <si>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</si>
  <si>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</si>
  <si>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</si>
  <si>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</si>
  <si>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</si>
  <si>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</si>
  <si>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</si>
  <si>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</si>
  <si>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</si>
  <si>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</si>
  <si>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</si>
  <si>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</si>
  <si>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</si>
  <si>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</si>
  <si>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</si>
  <si>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</si>
  <si>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</si>
  <si>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</si>
  <si>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</si>
  <si>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</si>
  <si>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</si>
  <si>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</si>
  <si>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</si>
  <si>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</si>
  <si>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</si>
  <si>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</si>
  <si>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</si>
  <si>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</si>
  <si>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</si>
  <si>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</si>
  <si>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</si>
  <si>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</si>
  <si>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</si>
  <si>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</si>
  <si>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</si>
  <si>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</si>
  <si>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</si>
  <si>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</si>
  <si>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</si>
  <si>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</si>
  <si>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</si>
  <si>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</si>
  <si>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</si>
  <si>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</si>
  <si>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</si>
  <si>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</si>
  <si>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</si>
  <si>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</si>
  <si>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</si>
  <si>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</si>
  <si>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</si>
  <si>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</si>
  <si>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</si>
  <si>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</si>
  <si>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</si>
  <si>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</si>
  <si>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</si>
  <si>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</si>
  <si>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</si>
  <si>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</si>
  <si>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</si>
  <si>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</si>
  <si>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</si>
  <si>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</si>
  <si>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</si>
  <si>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</si>
  <si>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</si>
  <si>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</si>
  <si>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</si>
  <si>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</si>
  <si>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</si>
  <si>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</si>
  <si>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</si>
  <si>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</si>
  <si>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</si>
  <si>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</si>
  <si>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</si>
  <si>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</si>
  <si>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</si>
  <si>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</si>
  <si>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</si>
  <si>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</si>
  <si>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</si>
  <si>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</si>
  <si>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</si>
  <si>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</si>
  <si>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</si>
  <si>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</si>
  <si>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</si>
  <si>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</si>
  <si>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</si>
  <si>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</si>
  <si>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</si>
  <si>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</si>
  <si>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</si>
  <si>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</si>
  <si>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</si>
  <si>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</si>
  <si>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</si>
  <si>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</si>
  <si>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</si>
  <si>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</si>
  <si>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</si>
  <si>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</si>
  <si>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</si>
  <si>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</si>
  <si>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</si>
  <si>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</si>
  <si>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</si>
  <si>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</si>
  <si>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</si>
  <si>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</si>
  <si>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</si>
  <si>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</si>
  <si>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</si>
  <si>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</si>
  <si>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</si>
  <si>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</si>
  <si>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</si>
  <si>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</si>
  <si>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</si>
  <si>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</si>
  <si>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</si>
  <si>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</si>
  <si>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</si>
  <si>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</si>
  <si>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</si>
  <si>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</si>
  <si>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</si>
  <si>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</si>
  <si>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</si>
  <si>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</si>
  <si>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</si>
  <si>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</si>
  <si>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</si>
  <si>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</si>
  <si>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</si>
  <si>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</si>
  <si>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</si>
  <si>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</si>
  <si>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</si>
  <si>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</si>
  <si>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</si>
  <si>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</si>
  <si>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</si>
  <si>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</si>
  <si>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</si>
  <si>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</si>
  <si>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</si>
  <si>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</si>
  <si>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</si>
  <si>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</si>
  <si>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</si>
  <si>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</si>
  <si>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</si>
  <si>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</si>
  <si>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</si>
  <si>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</si>
  <si>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</si>
  <si>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</si>
  <si>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</si>
  <si>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</si>
  <si>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</si>
  <si>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</si>
  <si>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</si>
  <si>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</si>
  <si>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</si>
  <si>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</si>
  <si>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</si>
  <si>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</si>
  <si>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</si>
  <si>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</si>
  <si>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</si>
  <si>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</si>
  <si>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</si>
  <si>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</si>
  <si>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</si>
  <si>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</si>
  <si>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</si>
  <si>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</si>
  <si>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</si>
  <si>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</si>
  <si>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</si>
  <si>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</si>
  <si>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</si>
  <si>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</si>
  <si>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</si>
  <si>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</si>
  <si>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</si>
  <si>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</si>
  <si>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</si>
  <si>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</si>
  <si>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</si>
  <si>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</si>
  <si>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</si>
  <si>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</si>
  <si>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</si>
  <si>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</si>
  <si>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</si>
  <si>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</si>
  <si>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</si>
  <si>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</si>
  <si>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</si>
  <si>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</si>
  <si>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</si>
  <si>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</si>
  <si>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</si>
  <si>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</si>
  <si>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</si>
  <si>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</si>
  <si>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</si>
  <si>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</si>
  <si>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</si>
  <si>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</si>
  <si>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</si>
  <si>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</si>
  <si>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</si>
  <si>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</si>
  <si>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</si>
  <si>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</si>
  <si>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</si>
  <si>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</si>
  <si>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</si>
  <si>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</si>
  <si>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</si>
  <si>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</si>
  <si>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</si>
  <si>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</si>
  <si>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</si>
  <si>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</si>
  <si>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</si>
  <si>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Last Updated: 04/27/2022</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</si>
  <si>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</si>
  <si>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</si>
  <si>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</si>
  <si>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</si>
  <si>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</si>
  <si>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</si>
  <si>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</si>
  <si>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</si>
  <si>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</si>
  <si>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</si>
  <si>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</si>
  <si>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</si>
  <si>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</si>
  <si>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</si>
  <si>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</si>
  <si>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</si>
  <si>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</si>
  <si>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</si>
  <si>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</si>
  <si>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</si>
  <si>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</si>
  <si>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</si>
  <si>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</si>
  <si>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</si>
  <si>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</si>
  <si>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</si>
  <si>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</si>
  <si>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</si>
  <si>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</si>
  <si>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</si>
  <si>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</si>
  <si>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</si>
  <si>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</si>
  <si>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Market capitalization of listed domestic companies (current US$)</t>
  </si>
  <si>
    <t>Samoa</t>
  </si>
  <si>
    <t>Caribbean small states</t>
  </si>
  <si>
    <t>AUS</t>
  </si>
  <si>
    <t>Sweden</t>
  </si>
  <si>
    <t>IRQ</t>
  </si>
  <si>
    <t>SSA</t>
  </si>
  <si>
    <t>Papua New Guinea</t>
  </si>
  <si>
    <t>Lesotho</t>
  </si>
  <si>
    <t>FJI</t>
  </si>
  <si>
    <t>Turkey</t>
  </si>
  <si>
    <t>Italy</t>
  </si>
  <si>
    <t>PNG</t>
  </si>
  <si>
    <t>PRY</t>
  </si>
  <si>
    <t>CM.MKT.LCAP.CD</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</si>
  <si>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</si>
  <si>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</si>
  <si>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</si>
  <si>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</si>
  <si>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</si>
  <si>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</si>
  <si>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</si>
  <si>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</si>
  <si>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</si>
  <si>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</si>
  <si>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</si>
  <si>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</si>
  <si>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</si>
  <si>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</si>
  <si>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</si>
  <si>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</si>
  <si>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</si>
  <si>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</si>
  <si>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</si>
  <si>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</si>
  <si>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</si>
  <si>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</si>
  <si>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</si>
  <si>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</si>
  <si>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</si>
  <si>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</si>
  <si>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</si>
  <si>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</si>
  <si>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</si>
  <si>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</si>
  <si>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</si>
  <si>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</si>
  <si>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</si>
  <si>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</si>
  <si>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</si>
  <si>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</si>
  <si>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</si>
  <si>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</si>
  <si>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</si>
  <si>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</si>
  <si>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</si>
  <si>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</si>
  <si>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</si>
  <si>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</si>
  <si>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</si>
  <si>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</si>
  <si>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</si>
  <si>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</si>
  <si>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</si>
  <si>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</si>
  <si>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</si>
  <si>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</si>
  <si>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</si>
  <si>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</si>
  <si>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</si>
  <si>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</si>
  <si>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</si>
  <si>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</si>
  <si>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</si>
  <si>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</si>
  <si>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</si>
  <si>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</si>
  <si>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</si>
  <si>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</si>
  <si>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</si>
  <si>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</si>
  <si>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</si>
  <si>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</si>
  <si>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</si>
  <si>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</si>
  <si>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</si>
  <si>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</si>
  <si>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</si>
  <si>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</si>
  <si>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</si>
  <si>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</si>
  <si>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</si>
  <si>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</si>
  <si>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</si>
  <si>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</si>
  <si>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</si>
  <si>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</si>
  <si>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</si>
  <si>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</si>
  <si>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</si>
  <si>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</si>
  <si>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</si>
  <si>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Latest value</t>
  </si>
  <si>
    <t>Matching value</t>
  </si>
  <si>
    <t>Clean value</t>
  </si>
  <si>
    <t>Country Name [original]</t>
  </si>
  <si>
    <t>Country Name [adjusted]</t>
  </si>
  <si>
    <t>Egypt</t>
  </si>
  <si>
    <t>Hong Kong</t>
  </si>
  <si>
    <t>Iran (Islamic Republic of)</t>
  </si>
  <si>
    <t>Republic of Korea</t>
  </si>
  <si>
    <t>Slovakia</t>
  </si>
  <si>
    <t>United Republic of Tanzania</t>
  </si>
  <si>
    <t>United States of America</t>
  </si>
  <si>
    <t>Viet Nam</t>
  </si>
  <si>
    <t>Côte d'Ivoire</t>
  </si>
  <si>
    <t>Africa</t>
  </si>
  <si>
    <t>eqs_initialequityshare</t>
  </si>
  <si>
    <t>Country and Equity Risk Premiums</t>
  </si>
  <si>
    <t>Date of update:</t>
  </si>
  <si>
    <t>Enter the current risk premium for a mature equity market</t>
  </si>
  <si>
    <t>Do you want to adjust the country default spread for the additional volatility of the equity market to get to a country premium?</t>
  </si>
  <si>
    <t>Yes</t>
  </si>
  <si>
    <t>If yes, enter the multiplier to use on the default spread (See worksheet for volatility numbers for selected emerging markets)</t>
  </si>
  <si>
    <t>Country</t>
  </si>
  <si>
    <t>Moody's rating</t>
  </si>
  <si>
    <t>Rating-based Default Spread</t>
  </si>
  <si>
    <t>Total Equity Risk Premium</t>
  </si>
  <si>
    <t>Country Risk Premium</t>
  </si>
  <si>
    <t>Sovereign CDS, net of US</t>
  </si>
  <si>
    <t>Total Equity Risk Premium2</t>
  </si>
  <si>
    <t>Country Risk Premium3</t>
  </si>
  <si>
    <t>Has to be sorted in ascending order</t>
  </si>
  <si>
    <t>Rating</t>
  </si>
  <si>
    <t>Default spread in basis points</t>
  </si>
  <si>
    <t>A1</t>
  </si>
  <si>
    <t>A2</t>
  </si>
  <si>
    <t>A3</t>
  </si>
  <si>
    <t>Aa1</t>
  </si>
  <si>
    <t>Aa2</t>
  </si>
  <si>
    <t>Aa3</t>
  </si>
  <si>
    <t>Aaa</t>
  </si>
  <si>
    <t>B1</t>
  </si>
  <si>
    <t>B2</t>
  </si>
  <si>
    <t>B3</t>
  </si>
  <si>
    <t>Ba1</t>
  </si>
  <si>
    <t>Ba2</t>
  </si>
  <si>
    <t>Ba3</t>
  </si>
  <si>
    <t>Baa1</t>
  </si>
  <si>
    <t>Baa2</t>
  </si>
  <si>
    <t>Baa3</t>
  </si>
  <si>
    <t>C</t>
  </si>
  <si>
    <t>Ca</t>
  </si>
  <si>
    <t>NR</t>
  </si>
  <si>
    <t>Frontier Markets (no sovereign ratings)</t>
  </si>
  <si>
    <t>PRS Composite Risk Score</t>
  </si>
  <si>
    <t>ERP</t>
  </si>
  <si>
    <t>CRP</t>
  </si>
  <si>
    <t>Default Spread</t>
  </si>
  <si>
    <t>Caa1</t>
  </si>
  <si>
    <t>Caa2</t>
  </si>
  <si>
    <t>Caa3</t>
  </si>
  <si>
    <t>NA</t>
  </si>
  <si>
    <t>Date updated:</t>
  </si>
  <si>
    <t>Created by:</t>
  </si>
  <si>
    <t>Aswath Damodaran, adamodar@stern.nyu.edu</t>
  </si>
  <si>
    <t>What is this data?</t>
  </si>
  <si>
    <t>Home Page:</t>
  </si>
  <si>
    <t>http://www.damodaran.com</t>
  </si>
  <si>
    <t>Data website:</t>
  </si>
  <si>
    <t>https://pages.stern.nyu.edu/~adamodar/New_Home_Page/data.html</t>
  </si>
  <si>
    <t>Year</t>
  </si>
  <si>
    <t>Country Name</t>
  </si>
  <si>
    <t>1960 [YR1960]</t>
  </si>
  <si>
    <t>1961 [YR1961]</t>
  </si>
  <si>
    <t>1962 [YR1962]</t>
  </si>
  <si>
    <t>1963 [YR1963]</t>
  </si>
  <si>
    <t>1964 [YR1964]</t>
  </si>
  <si>
    <t>1965 [YR1965]</t>
  </si>
  <si>
    <t>1966 [YR1966]</t>
  </si>
  <si>
    <t>1967 [YR1967]</t>
  </si>
  <si>
    <t>1968 [YR1968]</t>
  </si>
  <si>
    <t>1969 [YR1969]</t>
  </si>
  <si>
    <t>1970 [YR1970]</t>
  </si>
  <si>
    <t>1971 [YR1971]</t>
  </si>
  <si>
    <t>1972 [YR1972]</t>
  </si>
  <si>
    <t>1973 [YR1973]</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</si>
  <si>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</si>
  <si>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</si>
  <si>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</si>
  <si>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</si>
  <si>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</si>
  <si>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</si>
  <si>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</si>
  <si>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</si>
  <si>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</si>
  <si>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</si>
  <si>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</si>
  <si>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</si>
  <si>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</si>
  <si>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</si>
  <si>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</si>
  <si>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</si>
  <si>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</si>
  <si>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</si>
  <si>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</si>
  <si>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</si>
  <si>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</si>
  <si>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</si>
  <si>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</si>
  <si>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</si>
  <si>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</si>
  <si>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</si>
  <si>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</si>
  <si>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</si>
  <si>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</si>
  <si>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</si>
  <si>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</si>
  <si>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</si>
  <si>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</si>
  <si>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</si>
  <si>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</si>
  <si>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</si>
  <si>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</si>
  <si>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</si>
  <si>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2022 [YR2022]</t>
  </si>
  <si>
    <t>Inflation, consumer prices (annual %)</t>
  </si>
  <si>
    <t>FP.CPI.TOTL.ZG</t>
  </si>
  <si>
    <t>Inflation, GDP deflator (annual %)</t>
  </si>
  <si>
    <t>NY.GDP.DEFL.KD.ZG</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</si>
  <si>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</si>
  <si>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</si>
  <si>
    <t>Financial Sector: Exchange rates &amp; prices</t>
  </si>
  <si>
    <t>Median</t>
  </si>
  <si>
    <t>Inflation as measured by the annual growth rate of the GDP implicit deflator shows the rate of price change in the economy as a whole. The GDP implicit deflator is the ratio of GDP in current local currency to GDP in constant local currency.</t>
  </si>
  <si>
    <t>World Bank national accounts data, and OECD National Accounts data files.</t>
  </si>
  <si>
    <t>ESH</t>
  </si>
  <si>
    <t>GLP</t>
  </si>
  <si>
    <t>GUF</t>
  </si>
  <si>
    <t>MTQ</t>
  </si>
  <si>
    <t>REU</t>
  </si>
  <si>
    <t>TWN</t>
  </si>
  <si>
    <t>iso3</t>
  </si>
  <si>
    <t>name</t>
  </si>
  <si>
    <t>CH_</t>
  </si>
  <si>
    <t>China, mainland</t>
  </si>
  <si>
    <t>GGY</t>
  </si>
  <si>
    <t>Guernsey</t>
  </si>
  <si>
    <t>China, Taiwan Province of</t>
  </si>
  <si>
    <t>JEY</t>
  </si>
  <si>
    <t>Jersey</t>
  </si>
  <si>
    <t>China, Hong Kong SAR</t>
  </si>
  <si>
    <t>China, Macao SAR</t>
  </si>
  <si>
    <t>AIA</t>
  </si>
  <si>
    <t>Anguilla</t>
  </si>
  <si>
    <t>ALA</t>
  </si>
  <si>
    <t>Ã…land Islands</t>
  </si>
  <si>
    <t>ATA</t>
  </si>
  <si>
    <t>Antarctica</t>
  </si>
  <si>
    <t>ATF</t>
  </si>
  <si>
    <t>French Southern and Antarctic Territories</t>
  </si>
  <si>
    <t>BLM</t>
  </si>
  <si>
    <t>Saint BarthÃ©lemy</t>
  </si>
  <si>
    <t>CÃ´te d'Ivoire</t>
  </si>
  <si>
    <t>Democratic Republic of the Congo</t>
  </si>
  <si>
    <t>Congo</t>
  </si>
  <si>
    <t>COK</t>
  </si>
  <si>
    <t>Cook Islands</t>
  </si>
  <si>
    <t>CXR</t>
  </si>
  <si>
    <t>Christmas Island</t>
  </si>
  <si>
    <t>Gambia</t>
  </si>
  <si>
    <t>Kyrgyzstan</t>
  </si>
  <si>
    <t>Republic of Moldova</t>
  </si>
  <si>
    <t>MSR</t>
  </si>
  <si>
    <t>Montserrat</t>
  </si>
  <si>
    <t>SGS</t>
  </si>
  <si>
    <t>South Georgia and the South Sandwich Islands</t>
  </si>
  <si>
    <t>SJM</t>
  </si>
  <si>
    <t>Svalbard and Jan Mayen Islands</t>
  </si>
  <si>
    <t>TKL</t>
  </si>
  <si>
    <t>Tokelau</t>
  </si>
  <si>
    <t>TÃ¼rkiye</t>
  </si>
  <si>
    <t>VAT</t>
  </si>
  <si>
    <t>Holy See</t>
  </si>
  <si>
    <t>_AB</t>
  </si>
  <si>
    <t>Abyei</t>
  </si>
  <si>
    <t>_AC</t>
  </si>
  <si>
    <t>Aksai Chin</t>
  </si>
  <si>
    <t>_AP</t>
  </si>
  <si>
    <t>Arunachal Pradesh</t>
  </si>
  <si>
    <t>_F1</t>
  </si>
  <si>
    <t>Bassas da India</t>
  </si>
  <si>
    <t>_F2</t>
  </si>
  <si>
    <t>Europa Island</t>
  </si>
  <si>
    <t>_F3</t>
  </si>
  <si>
    <t>Glorioso Islands</t>
  </si>
  <si>
    <t>_F4</t>
  </si>
  <si>
    <t>Juan de Nova Island</t>
  </si>
  <si>
    <t>_F5</t>
  </si>
  <si>
    <t>Tromelin Island</t>
  </si>
  <si>
    <t>_H1</t>
  </si>
  <si>
    <t>Hala'ib Triangle</t>
  </si>
  <si>
    <t>_H2</t>
  </si>
  <si>
    <t>_IT</t>
  </si>
  <si>
    <t>Ilemi Triangle</t>
  </si>
  <si>
    <t>_JK</t>
  </si>
  <si>
    <t>Jammu and Kashmir</t>
  </si>
  <si>
    <t>_JL</t>
  </si>
  <si>
    <t>---</t>
  </si>
  <si>
    <t>_KI</t>
  </si>
  <si>
    <t>Kuril Islands</t>
  </si>
  <si>
    <t>_MS</t>
  </si>
  <si>
    <t>Bi'r TawÄ«l</t>
  </si>
  <si>
    <t>_PI</t>
  </si>
  <si>
    <t>Paracel Islands</t>
  </si>
  <si>
    <t>_SI</t>
  </si>
  <si>
    <t>Spratly Islands</t>
  </si>
  <si>
    <t>_SK</t>
  </si>
  <si>
    <t>Senkaku Islands</t>
  </si>
  <si>
    <t>_SR</t>
  </si>
  <si>
    <t>Scarborough Reef</t>
  </si>
  <si>
    <t>_U1</t>
  </si>
  <si>
    <t>Akrotiri</t>
  </si>
  <si>
    <t>_U2</t>
  </si>
  <si>
    <t>Dekelia</t>
  </si>
  <si>
    <t>_XX</t>
  </si>
  <si>
    <t>Yemen</t>
  </si>
  <si>
    <t>Bolivia (Plurinational State of)</t>
  </si>
  <si>
    <t>Bahamas</t>
  </si>
  <si>
    <t>BVT</t>
  </si>
  <si>
    <t>Bouvet Island</t>
  </si>
  <si>
    <t>CCK</t>
  </si>
  <si>
    <t>Cocos (Keeling) Islands</t>
  </si>
  <si>
    <t>CuraÃ§ao</t>
  </si>
  <si>
    <t>Czechia</t>
  </si>
  <si>
    <t>Western Sahara</t>
  </si>
  <si>
    <t>FLK</t>
  </si>
  <si>
    <t>Falkland Islands (Malvinas)</t>
  </si>
  <si>
    <t>Micronesia (Federated States of)</t>
  </si>
  <si>
    <t>Guadeloupe</t>
  </si>
  <si>
    <t>French Guiana</t>
  </si>
  <si>
    <t>HMD</t>
  </si>
  <si>
    <t>Heard and McDonald Islands</t>
  </si>
  <si>
    <t>IOT</t>
  </si>
  <si>
    <t>British Indian Ocean Territory</t>
  </si>
  <si>
    <t>Saint Kitts and Nevis</t>
  </si>
  <si>
    <t>Lao People's Democratic Republic</t>
  </si>
  <si>
    <t>Saint Lucia</t>
  </si>
  <si>
    <t>Saint-Martin (French Part)</t>
  </si>
  <si>
    <t>Martinique</t>
  </si>
  <si>
    <t>PCN</t>
  </si>
  <si>
    <t>Pitcairn Islands</t>
  </si>
  <si>
    <t>Democratic People's Republic of Korea</t>
  </si>
  <si>
    <t>MYT</t>
  </si>
  <si>
    <t>Mayotte</t>
  </si>
  <si>
    <t>NFK</t>
  </si>
  <si>
    <t>Norfolk Island</t>
  </si>
  <si>
    <t>NIU</t>
  </si>
  <si>
    <t>Niue</t>
  </si>
  <si>
    <t>RÃ©union</t>
  </si>
  <si>
    <t>SPM</t>
  </si>
  <si>
    <t>Saint Pierre and Miquelon</t>
  </si>
  <si>
    <t>Sint Maarten (Dutch Part)</t>
  </si>
  <si>
    <t>Saint Vincent and the Grenadines</t>
  </si>
  <si>
    <t>United States Virgin Islands</t>
  </si>
  <si>
    <t>WLF</t>
  </si>
  <si>
    <t>Wallis and Futuna Islands</t>
  </si>
  <si>
    <t>_BL</t>
  </si>
  <si>
    <t>Belgium-Luxembourg</t>
  </si>
  <si>
    <t>SHN</t>
  </si>
  <si>
    <t>Saint Helena, Ascension and Tristan da Cunha</t>
  </si>
  <si>
    <t>UMI</t>
  </si>
  <si>
    <t>US Minor Is.</t>
  </si>
  <si>
    <t>Venezuela (Bolivarian Republic of)</t>
  </si>
  <si>
    <t>_CH</t>
  </si>
  <si>
    <t>BES</t>
  </si>
  <si>
    <t>Bonaire, Sint Eustatius and Saba</t>
  </si>
  <si>
    <t>Palestine</t>
  </si>
  <si>
    <t>Source:</t>
  </si>
  <si>
    <t>Retrieved on:</t>
  </si>
  <si>
    <t>https://data.apps.fao.org/catalog/dataset/iso-3-code-list-global-region-country</t>
  </si>
  <si>
    <t>weight_msciem</t>
  </si>
  <si>
    <t>weight_wbmarketcap</t>
  </si>
  <si>
    <t>Portfolio checks</t>
  </si>
  <si>
    <t>weight_msciem_raw</t>
  </si>
  <si>
    <t>Weight sum</t>
  </si>
  <si>
    <t>Weight sum == 100%</t>
  </si>
  <si>
    <t>weight_wbmarketcap_raw</t>
  </si>
  <si>
    <t>Taiwan is missing from the WB data. Countries not represented in META but with non-zero WB share: Singapore, Cayman Islands, Malta, Seychelles</t>
  </si>
  <si>
    <t>name_for_matching</t>
  </si>
  <si>
    <t>Macao</t>
  </si>
  <si>
    <t>crp</t>
  </si>
  <si>
    <t>crp_damodaran</t>
  </si>
  <si>
    <t>crp_damodaran_raw</t>
  </si>
  <si>
    <t>missing_crp</t>
  </si>
  <si>
    <t>comment</t>
  </si>
  <si>
    <t>weight_msciacwiiminous</t>
  </si>
  <si>
    <t>has_any_weight</t>
  </si>
  <si>
    <t>Afghanistan (l')</t>
  </si>
  <si>
    <t>AF</t>
  </si>
  <si>
    <t>Albanie (l')</t>
  </si>
  <si>
    <t>AL</t>
  </si>
  <si>
    <t>Algérie (l')</t>
  </si>
  <si>
    <t>DZ</t>
  </si>
  <si>
    <t>Samoa américaines (les)</t>
  </si>
  <si>
    <t>AS</t>
  </si>
  <si>
    <t>Andorre (l')</t>
  </si>
  <si>
    <t>AD</t>
  </si>
  <si>
    <t>Angola (l')</t>
  </si>
  <si>
    <t>AO</t>
  </si>
  <si>
    <t>AI</t>
  </si>
  <si>
    <t>Antarctique (l')</t>
  </si>
  <si>
    <t>AQ</t>
  </si>
  <si>
    <t>Antigua-et-Barbuda</t>
  </si>
  <si>
    <t>AG</t>
  </si>
  <si>
    <t>Argentine (l')</t>
  </si>
  <si>
    <t>AR</t>
  </si>
  <si>
    <t>Arménie (l')</t>
  </si>
  <si>
    <t>AM</t>
  </si>
  <si>
    <t>AW</t>
  </si>
  <si>
    <t>Australie (l')</t>
  </si>
  <si>
    <t>AU</t>
  </si>
  <si>
    <t>Autriche (l')</t>
  </si>
  <si>
    <t>AT</t>
  </si>
  <si>
    <t>Azerbaïdjan (l')</t>
  </si>
  <si>
    <t>AZ</t>
  </si>
  <si>
    <t>Bahamas (the)</t>
  </si>
  <si>
    <t>Bahamas (les)</t>
  </si>
  <si>
    <t>BS</t>
  </si>
  <si>
    <t>Bahreïn</t>
  </si>
  <si>
    <t>BH</t>
  </si>
  <si>
    <t>Bangladesh (le)</t>
  </si>
  <si>
    <t>BD</t>
  </si>
  <si>
    <t>Barbade (la)</t>
  </si>
  <si>
    <t>BB</t>
  </si>
  <si>
    <t>Bélarus (le)</t>
  </si>
  <si>
    <t>BY</t>
  </si>
  <si>
    <t>Belgique (la)</t>
  </si>
  <si>
    <t>BE</t>
  </si>
  <si>
    <t>Belize (le)</t>
  </si>
  <si>
    <t>BZ</t>
  </si>
  <si>
    <t>Bénin (le)</t>
  </si>
  <si>
    <t>BJ</t>
  </si>
  <si>
    <t>Bermudes (les)</t>
  </si>
  <si>
    <t>BM</t>
  </si>
  <si>
    <t>Bhoutan (le)</t>
  </si>
  <si>
    <t>BT</t>
  </si>
  <si>
    <t>Bolivie (État plurinational de)</t>
  </si>
  <si>
    <t>BO</t>
  </si>
  <si>
    <t>Bonaire, Saint-Eustache et Saba</t>
  </si>
  <si>
    <t>BQ</t>
  </si>
  <si>
    <t>Bosnie-Herzégovine (la)</t>
  </si>
  <si>
    <t>BA</t>
  </si>
  <si>
    <t>Botswana (le)</t>
  </si>
  <si>
    <t>BW</t>
  </si>
  <si>
    <t>Bouvet (l'Île)</t>
  </si>
  <si>
    <t>BV</t>
  </si>
  <si>
    <t>Brésil (le)</t>
  </si>
  <si>
    <t>BR</t>
  </si>
  <si>
    <t>British Indian Ocean Territory (the)</t>
  </si>
  <si>
    <t>Indien (le Territoire britannique de l'océan)</t>
  </si>
  <si>
    <t>IO</t>
  </si>
  <si>
    <t>Brunéi Darussalam (le)</t>
  </si>
  <si>
    <t>BN</t>
  </si>
  <si>
    <t>Bulgarie (la)</t>
  </si>
  <si>
    <t>BG</t>
  </si>
  <si>
    <t>Burkina Faso (le)</t>
  </si>
  <si>
    <t>BF</t>
  </si>
  <si>
    <t>Burundi (le)</t>
  </si>
  <si>
    <t>BI</t>
  </si>
  <si>
    <t>CV</t>
  </si>
  <si>
    <t>Cambodge (le)</t>
  </si>
  <si>
    <t>KH</t>
  </si>
  <si>
    <t>Cameroun (le)</t>
  </si>
  <si>
    <t>CM</t>
  </si>
  <si>
    <t>Canada (le)</t>
  </si>
  <si>
    <t>CA</t>
  </si>
  <si>
    <t>Cayman Islands (the)</t>
  </si>
  <si>
    <t>Caïmans (les Îles)</t>
  </si>
  <si>
    <t>KY</t>
  </si>
  <si>
    <t>Central African Republic (the)</t>
  </si>
  <si>
    <t>République centrafricaine (la)</t>
  </si>
  <si>
    <t>CF</t>
  </si>
  <si>
    <t>Tchad (le)</t>
  </si>
  <si>
    <t>TD</t>
  </si>
  <si>
    <t>Chili (le)</t>
  </si>
  <si>
    <t>CL</t>
  </si>
  <si>
    <t>Chine (la)</t>
  </si>
  <si>
    <t>CN</t>
  </si>
  <si>
    <t>Christmas (l'Île)</t>
  </si>
  <si>
    <t>CX</t>
  </si>
  <si>
    <t>Cocos (Keeling) Islands (the)</t>
  </si>
  <si>
    <t>Cocos (les Îles)/ Keeling (les Îles)</t>
  </si>
  <si>
    <t>CC</t>
  </si>
  <si>
    <t>Colombie (la)</t>
  </si>
  <si>
    <t>CO</t>
  </si>
  <si>
    <t>Comoros (the)</t>
  </si>
  <si>
    <t>Comores (les)</t>
  </si>
  <si>
    <t>KM</t>
  </si>
  <si>
    <t>Congo (the Democratic Republic of the)</t>
  </si>
  <si>
    <t>Congo (la République démocratique du)</t>
  </si>
  <si>
    <t>CD</t>
  </si>
  <si>
    <t>Congo (the)</t>
  </si>
  <si>
    <t>Congo (le)</t>
  </si>
  <si>
    <t>CG</t>
  </si>
  <si>
    <t>Cook Islands (the)</t>
  </si>
  <si>
    <t>Cook (les Îles)</t>
  </si>
  <si>
    <t>CK</t>
  </si>
  <si>
    <t>Costa Rica (le)</t>
  </si>
  <si>
    <t>CR</t>
  </si>
  <si>
    <t>Croatie (la)</t>
  </si>
  <si>
    <t>HR</t>
  </si>
  <si>
    <t>CU</t>
  </si>
  <si>
    <t>Curaçao</t>
  </si>
  <si>
    <t>CW</t>
  </si>
  <si>
    <t>Chypre</t>
  </si>
  <si>
    <t>CY</t>
  </si>
  <si>
    <t>Tchéquie (la)</t>
  </si>
  <si>
    <t>CZ</t>
  </si>
  <si>
    <t>Côte d'Ivoire (la)</t>
  </si>
  <si>
    <t>CI</t>
  </si>
  <si>
    <t>Danemark (le)</t>
  </si>
  <si>
    <t>DK</t>
  </si>
  <si>
    <t>DJ</t>
  </si>
  <si>
    <t>Dominique (la)</t>
  </si>
  <si>
    <t>DM</t>
  </si>
  <si>
    <t>Dominican Republic (the)</t>
  </si>
  <si>
    <t>dominicaine (la République)</t>
  </si>
  <si>
    <t>DO</t>
  </si>
  <si>
    <t>Équateur (l')</t>
  </si>
  <si>
    <t>EC</t>
  </si>
  <si>
    <t>Égypte (l')</t>
  </si>
  <si>
    <t>EG</t>
  </si>
  <si>
    <t>SV</t>
  </si>
  <si>
    <t>Guinée équatoriale (la)</t>
  </si>
  <si>
    <t>GQ</t>
  </si>
  <si>
    <t>Érythrée (l')</t>
  </si>
  <si>
    <t>ER</t>
  </si>
  <si>
    <t>Estonie (l')</t>
  </si>
  <si>
    <t>EE</t>
  </si>
  <si>
    <t>Eswatini (l')</t>
  </si>
  <si>
    <t>SZ</t>
  </si>
  <si>
    <t>Éthiopie (l')</t>
  </si>
  <si>
    <t>ET</t>
  </si>
  <si>
    <t>Falkland Islands (the) [Malvinas]</t>
  </si>
  <si>
    <t>Falkland (les Îles)/Malouines (les Îles)</t>
  </si>
  <si>
    <t>FK</t>
  </si>
  <si>
    <t>Faroe Islands (the)</t>
  </si>
  <si>
    <t>Féroé (les Îles)</t>
  </si>
  <si>
    <t>FO</t>
  </si>
  <si>
    <t>Fidji (les)</t>
  </si>
  <si>
    <t>FJ</t>
  </si>
  <si>
    <t>Finlande (la)</t>
  </si>
  <si>
    <t>FI</t>
  </si>
  <si>
    <t>France (la)</t>
  </si>
  <si>
    <t>FR</t>
  </si>
  <si>
    <t>Guyane française (la )</t>
  </si>
  <si>
    <t>GF</t>
  </si>
  <si>
    <t>Polynésie française (la)</t>
  </si>
  <si>
    <t>PF</t>
  </si>
  <si>
    <t>French Southern Territories (the)</t>
  </si>
  <si>
    <t>Terres australes françaises (les)</t>
  </si>
  <si>
    <t>TF</t>
  </si>
  <si>
    <t>Gabon (le)</t>
  </si>
  <si>
    <t>GA</t>
  </si>
  <si>
    <t>Gambia (the)</t>
  </si>
  <si>
    <t>Gambie (la)</t>
  </si>
  <si>
    <t>GM</t>
  </si>
  <si>
    <t>Géorgie (la)</t>
  </si>
  <si>
    <t>GE</t>
  </si>
  <si>
    <t>Allemagne (l')</t>
  </si>
  <si>
    <t>DE</t>
  </si>
  <si>
    <t>Ghana (le)</t>
  </si>
  <si>
    <t>GH</t>
  </si>
  <si>
    <t>GI</t>
  </si>
  <si>
    <t>Grèce (la)</t>
  </si>
  <si>
    <t>GR</t>
  </si>
  <si>
    <t>Groenland (le)</t>
  </si>
  <si>
    <t>GL</t>
  </si>
  <si>
    <t>Grenade (la)</t>
  </si>
  <si>
    <t>GD</t>
  </si>
  <si>
    <t>Guadeloupe (la)</t>
  </si>
  <si>
    <t>GP</t>
  </si>
  <si>
    <t>GU</t>
  </si>
  <si>
    <t>Guatemala (le)</t>
  </si>
  <si>
    <t>GT</t>
  </si>
  <si>
    <t>Guernesey</t>
  </si>
  <si>
    <t>GG</t>
  </si>
  <si>
    <t>Guinée (la)</t>
  </si>
  <si>
    <t>GN</t>
  </si>
  <si>
    <t>Guinée-Bissau (la)</t>
  </si>
  <si>
    <t>GW</t>
  </si>
  <si>
    <t>Guyana (le)</t>
  </si>
  <si>
    <t>GY</t>
  </si>
  <si>
    <t>Haïti</t>
  </si>
  <si>
    <t>HT</t>
  </si>
  <si>
    <t>Heard Island and McDonald Islands</t>
  </si>
  <si>
    <t>Heard-et-Îles MacDonald (l'Île)</t>
  </si>
  <si>
    <t>HM</t>
  </si>
  <si>
    <t>Holy See (the)</t>
  </si>
  <si>
    <t>Saint-Siège (le)</t>
  </si>
  <si>
    <t>VA</t>
  </si>
  <si>
    <t>Honduras (le)</t>
  </si>
  <si>
    <t>HN</t>
  </si>
  <si>
    <t>HK</t>
  </si>
  <si>
    <t>Hongrie (la)</t>
  </si>
  <si>
    <t>HU</t>
  </si>
  <si>
    <t>Islande (l')</t>
  </si>
  <si>
    <t>IS</t>
  </si>
  <si>
    <t>Inde (l')</t>
  </si>
  <si>
    <t>IN</t>
  </si>
  <si>
    <t>Indonésie (l')</t>
  </si>
  <si>
    <t>ID</t>
  </si>
  <si>
    <t>Iran (République Islamique d')</t>
  </si>
  <si>
    <t>IR</t>
  </si>
  <si>
    <t>Iraq (l')</t>
  </si>
  <si>
    <t>IQ</t>
  </si>
  <si>
    <t>Irlande (l')</t>
  </si>
  <si>
    <t>IE</t>
  </si>
  <si>
    <t>Île de Man</t>
  </si>
  <si>
    <t>IM</t>
  </si>
  <si>
    <t>Israël</t>
  </si>
  <si>
    <t>IL</t>
  </si>
  <si>
    <t>Italie (l')</t>
  </si>
  <si>
    <t>IT</t>
  </si>
  <si>
    <t>Jamaïque (la)</t>
  </si>
  <si>
    <t>JM</t>
  </si>
  <si>
    <t>Japon (le)</t>
  </si>
  <si>
    <t>JP</t>
  </si>
  <si>
    <t>JE</t>
  </si>
  <si>
    <t>Jordanie (la)</t>
  </si>
  <si>
    <t>JO</t>
  </si>
  <si>
    <t>Kazakhstan (le)</t>
  </si>
  <si>
    <t>KZ</t>
  </si>
  <si>
    <t>Kenya (le)</t>
  </si>
  <si>
    <t>KE</t>
  </si>
  <si>
    <t>KI</t>
  </si>
  <si>
    <t>Korea (the Democratic People's Republic of)</t>
  </si>
  <si>
    <t>Corée (la République populaire démocratique de)</t>
  </si>
  <si>
    <t>KP</t>
  </si>
  <si>
    <t>Korea (the Republic of)</t>
  </si>
  <si>
    <t>Corée (la République de)</t>
  </si>
  <si>
    <t>KR</t>
  </si>
  <si>
    <t>Koweït (le)</t>
  </si>
  <si>
    <t>KW</t>
  </si>
  <si>
    <t>Kirghizistan (le)</t>
  </si>
  <si>
    <t>KG</t>
  </si>
  <si>
    <t>Lao People's Democratic Republic (the)</t>
  </si>
  <si>
    <t>Lao (la République démocratique populaire)</t>
  </si>
  <si>
    <t>LA</t>
  </si>
  <si>
    <t>Lettonie (la)</t>
  </si>
  <si>
    <t>LV</t>
  </si>
  <si>
    <t>Liban (le)</t>
  </si>
  <si>
    <t>LB</t>
  </si>
  <si>
    <t>Lesotho (le)</t>
  </si>
  <si>
    <t>LS</t>
  </si>
  <si>
    <t>Libéria (le)</t>
  </si>
  <si>
    <t>LR</t>
  </si>
  <si>
    <t>Libye (la)</t>
  </si>
  <si>
    <t>LY</t>
  </si>
  <si>
    <t>Liechtenstein (le)</t>
  </si>
  <si>
    <t>LI</t>
  </si>
  <si>
    <t>Lituanie (la)</t>
  </si>
  <si>
    <t>LT</t>
  </si>
  <si>
    <t>Luxembourg (le)</t>
  </si>
  <si>
    <t>LU</t>
  </si>
  <si>
    <t>MO</t>
  </si>
  <si>
    <t>MG</t>
  </si>
  <si>
    <t>Malawi (le)</t>
  </si>
  <si>
    <t>MW</t>
  </si>
  <si>
    <t>Malaisie (la)</t>
  </si>
  <si>
    <t>MY</t>
  </si>
  <si>
    <t>Maldives (les)</t>
  </si>
  <si>
    <t>MV</t>
  </si>
  <si>
    <t>Mali (le)</t>
  </si>
  <si>
    <t>ML</t>
  </si>
  <si>
    <t>Malte</t>
  </si>
  <si>
    <t>MT</t>
  </si>
  <si>
    <t>Marshall Islands (the)</t>
  </si>
  <si>
    <t>Marshall (les Îles)</t>
  </si>
  <si>
    <t>MH</t>
  </si>
  <si>
    <t>Martinique (la)</t>
  </si>
  <si>
    <t>MQ</t>
  </si>
  <si>
    <t>Mauritanie (la)</t>
  </si>
  <si>
    <t>MR</t>
  </si>
  <si>
    <t>Maurice</t>
  </si>
  <si>
    <t>MU</t>
  </si>
  <si>
    <t>YT</t>
  </si>
  <si>
    <t>Mexique (le)</t>
  </si>
  <si>
    <t>MX</t>
  </si>
  <si>
    <t>Micronésie (États fédérés de)</t>
  </si>
  <si>
    <t>FM</t>
  </si>
  <si>
    <t>Moldova (the Republic of)</t>
  </si>
  <si>
    <t>Moldova (la République de)</t>
  </si>
  <si>
    <t>MD</t>
  </si>
  <si>
    <t>MC</t>
  </si>
  <si>
    <t>Mongolie (la)</t>
  </si>
  <si>
    <t>MN</t>
  </si>
  <si>
    <t>Monténégro (le)</t>
  </si>
  <si>
    <t>ME</t>
  </si>
  <si>
    <t>MS</t>
  </si>
  <si>
    <t>Maroc (le)</t>
  </si>
  <si>
    <t>MA</t>
  </si>
  <si>
    <t>Mozambique (le)</t>
  </si>
  <si>
    <t>MZ</t>
  </si>
  <si>
    <t>Myanmar (le)</t>
  </si>
  <si>
    <t>MM</t>
  </si>
  <si>
    <t>Namibie (la)</t>
  </si>
  <si>
    <t>Népal (le)</t>
  </si>
  <si>
    <t>NP</t>
  </si>
  <si>
    <t>Netherlands (Kingdom of the)</t>
  </si>
  <si>
    <t>Pays-Bas (Royaume des)</t>
  </si>
  <si>
    <t>NL</t>
  </si>
  <si>
    <t>Nouvelle-Calédonie (la)</t>
  </si>
  <si>
    <t>NC</t>
  </si>
  <si>
    <t>Nouvelle-Zélande (la)</t>
  </si>
  <si>
    <t>NZ</t>
  </si>
  <si>
    <t>Nicaragua (le)</t>
  </si>
  <si>
    <t>NI</t>
  </si>
  <si>
    <t>Niger (the)</t>
  </si>
  <si>
    <t>Niger (le)</t>
  </si>
  <si>
    <t>NE</t>
  </si>
  <si>
    <t>Nigéria (le)</t>
  </si>
  <si>
    <t>NG</t>
  </si>
  <si>
    <t>NU</t>
  </si>
  <si>
    <t>Norfolk (l'Île)</t>
  </si>
  <si>
    <t>NF</t>
  </si>
  <si>
    <t>Macédoine du Nord (la)</t>
  </si>
  <si>
    <t>MK</t>
  </si>
  <si>
    <t>Northern Mariana Islands (the)</t>
  </si>
  <si>
    <t>Mariannes du Nord (les Îles)</t>
  </si>
  <si>
    <t>MP</t>
  </si>
  <si>
    <t>Norvège (la)</t>
  </si>
  <si>
    <t>NO</t>
  </si>
  <si>
    <t>OM</t>
  </si>
  <si>
    <t>Pakistan (le)</t>
  </si>
  <si>
    <t>PK</t>
  </si>
  <si>
    <t>Palaos (les)</t>
  </si>
  <si>
    <t>PW</t>
  </si>
  <si>
    <t>Palestine, State of</t>
  </si>
  <si>
    <t>Palestine, État de</t>
  </si>
  <si>
    <t>PS</t>
  </si>
  <si>
    <t>Panama (le)</t>
  </si>
  <si>
    <t>PA</t>
  </si>
  <si>
    <t>Papouasie-Nouvelle-Guinée (la)</t>
  </si>
  <si>
    <t>PG</t>
  </si>
  <si>
    <t>Paraguay (le)</t>
  </si>
  <si>
    <t>PY</t>
  </si>
  <si>
    <t>Pérou (le)</t>
  </si>
  <si>
    <t>PE</t>
  </si>
  <si>
    <t>Philippines (the)</t>
  </si>
  <si>
    <t>Philippines (les)</t>
  </si>
  <si>
    <t>PH</t>
  </si>
  <si>
    <t>Pitcairn</t>
  </si>
  <si>
    <t>PN</t>
  </si>
  <si>
    <t>Pologne (la)</t>
  </si>
  <si>
    <t>PL</t>
  </si>
  <si>
    <t>Portugal (le)</t>
  </si>
  <si>
    <t>PT</t>
  </si>
  <si>
    <t>Porto Rico</t>
  </si>
  <si>
    <t>PR</t>
  </si>
  <si>
    <t>Qatar (le)</t>
  </si>
  <si>
    <t>QA</t>
  </si>
  <si>
    <t>Roumanie (la)</t>
  </si>
  <si>
    <t>RO</t>
  </si>
  <si>
    <t>Russian Federation (the)</t>
  </si>
  <si>
    <t>Russie (la Fédération de)</t>
  </si>
  <si>
    <t>RU</t>
  </si>
  <si>
    <t>Rwanda (le)</t>
  </si>
  <si>
    <t>RW</t>
  </si>
  <si>
    <t>Réunion</t>
  </si>
  <si>
    <t>Réunion (La)</t>
  </si>
  <si>
    <t>RE</t>
  </si>
  <si>
    <t>Saint Barthélemy</t>
  </si>
  <si>
    <t>Saint-Barthélemy</t>
  </si>
  <si>
    <t>BL</t>
  </si>
  <si>
    <t>Sainte-Hélène, Ascension et Tristan da Cunha</t>
  </si>
  <si>
    <t>SH</t>
  </si>
  <si>
    <t>Saint-Kitts-et-Nevis</t>
  </si>
  <si>
    <t>KN</t>
  </si>
  <si>
    <t>Sainte-Lucie</t>
  </si>
  <si>
    <t>LC</t>
  </si>
  <si>
    <t>Saint Martin (French part)</t>
  </si>
  <si>
    <t>Saint-Martin (partie française)</t>
  </si>
  <si>
    <t>MF</t>
  </si>
  <si>
    <t>Saint-Pierre-et-Miquelon</t>
  </si>
  <si>
    <t>PM</t>
  </si>
  <si>
    <t>Saint-Vincent-et-les Grenadines</t>
  </si>
  <si>
    <t>VC</t>
  </si>
  <si>
    <t>Samoa (le)</t>
  </si>
  <si>
    <t>WS</t>
  </si>
  <si>
    <t>Saint-Marin</t>
  </si>
  <si>
    <t>SM</t>
  </si>
  <si>
    <t>Sao Tomé-et-Principe</t>
  </si>
  <si>
    <t>ST</t>
  </si>
  <si>
    <t>Arabie saoudite (l')</t>
  </si>
  <si>
    <t>SA</t>
  </si>
  <si>
    <t>Sénégal (le)</t>
  </si>
  <si>
    <t>SN</t>
  </si>
  <si>
    <t>Serbie (la)</t>
  </si>
  <si>
    <t>RS</t>
  </si>
  <si>
    <t>Seychelles (les)</t>
  </si>
  <si>
    <t>SC</t>
  </si>
  <si>
    <t>Sierra Leone (la)</t>
  </si>
  <si>
    <t>SL</t>
  </si>
  <si>
    <t>Singapour</t>
  </si>
  <si>
    <t>SG</t>
  </si>
  <si>
    <t>Saint-Martin (partie néerlandaise)</t>
  </si>
  <si>
    <t>SX</t>
  </si>
  <si>
    <t>Slovaquie (la)</t>
  </si>
  <si>
    <t>SK</t>
  </si>
  <si>
    <t>Slovénie (la)</t>
  </si>
  <si>
    <t>SI</t>
  </si>
  <si>
    <t>Salomon (les Îles)</t>
  </si>
  <si>
    <t>SB</t>
  </si>
  <si>
    <t>Somalie (la)</t>
  </si>
  <si>
    <t>SO</t>
  </si>
  <si>
    <t>Afrique du Sud (l')</t>
  </si>
  <si>
    <t>ZA</t>
  </si>
  <si>
    <t>Géorgie du Sud-et-les Îles Sandwich du Sud (la)</t>
  </si>
  <si>
    <t>GS</t>
  </si>
  <si>
    <t>Soudan du Sud (le)</t>
  </si>
  <si>
    <t>SS</t>
  </si>
  <si>
    <t>Espagne (l')</t>
  </si>
  <si>
    <t>ES</t>
  </si>
  <si>
    <t>LK</t>
  </si>
  <si>
    <t>Sudan (the)</t>
  </si>
  <si>
    <t>Soudan (le)</t>
  </si>
  <si>
    <t>SD</t>
  </si>
  <si>
    <t>Suriname (le)</t>
  </si>
  <si>
    <t>SR</t>
  </si>
  <si>
    <t>Svalbard and Jan Mayen</t>
  </si>
  <si>
    <t>Svalbard et l'Île Jan Mayen (le)</t>
  </si>
  <si>
    <t>SJ</t>
  </si>
  <si>
    <t>Suède (la)</t>
  </si>
  <si>
    <t>SE</t>
  </si>
  <si>
    <t>Suisse (la)</t>
  </si>
  <si>
    <t>CH</t>
  </si>
  <si>
    <t>Syrian Arab Republic (the)</t>
  </si>
  <si>
    <t>République arabe syrienne (la)</t>
  </si>
  <si>
    <t>SY</t>
  </si>
  <si>
    <t>Taiwan (Province of China)</t>
  </si>
  <si>
    <t>Taïwan (Province de Chine)</t>
  </si>
  <si>
    <t>TW</t>
  </si>
  <si>
    <t>Tadjikistan (le)</t>
  </si>
  <si>
    <t>TJ</t>
  </si>
  <si>
    <t>Tanzania, the United Republic of</t>
  </si>
  <si>
    <t>Tanzanie (la République-Unie de)</t>
  </si>
  <si>
    <t>TZ</t>
  </si>
  <si>
    <t>Thaïlande (la)</t>
  </si>
  <si>
    <t>TH</t>
  </si>
  <si>
    <t>Timor-Leste (le)</t>
  </si>
  <si>
    <t>TL</t>
  </si>
  <si>
    <t>Togo (le)</t>
  </si>
  <si>
    <t>TG</t>
  </si>
  <si>
    <t>Tokelau (les)</t>
  </si>
  <si>
    <t>TK</t>
  </si>
  <si>
    <t>Tonga (les)</t>
  </si>
  <si>
    <t>TO</t>
  </si>
  <si>
    <t>Trinité-et-Tobago (la)</t>
  </si>
  <si>
    <t>TT</t>
  </si>
  <si>
    <t>Tunisie (la)</t>
  </si>
  <si>
    <t>TN</t>
  </si>
  <si>
    <t>Turkménistan (le)</t>
  </si>
  <si>
    <t>TM</t>
  </si>
  <si>
    <t>Turks and Caicos Islands (the)</t>
  </si>
  <si>
    <t>Turks-et-Caïcos (les Îles)</t>
  </si>
  <si>
    <t>TC</t>
  </si>
  <si>
    <t>Tuvalu (les)</t>
  </si>
  <si>
    <t>TV</t>
  </si>
  <si>
    <t>Türkiye</t>
  </si>
  <si>
    <t>Türkiye (la)</t>
  </si>
  <si>
    <t>TR</t>
  </si>
  <si>
    <t>Ouganda (l')</t>
  </si>
  <si>
    <t>UG</t>
  </si>
  <si>
    <t>Ukraine (l')</t>
  </si>
  <si>
    <t>UA</t>
  </si>
  <si>
    <t>United Arab Emirates (the)</t>
  </si>
  <si>
    <t>Émirats arabes unis (les)</t>
  </si>
  <si>
    <t>AE</t>
  </si>
  <si>
    <t>United Kingdom of Great Britain and Northern Ireland (the)</t>
  </si>
  <si>
    <t>Royaume-Uni de Grande-Bretagne et d'Irlande du Nord (le)</t>
  </si>
  <si>
    <t>GB</t>
  </si>
  <si>
    <t>United States Minor Outlying Islands (the)</t>
  </si>
  <si>
    <t>Îles mineures éloignées des États-Unis (les)</t>
  </si>
  <si>
    <t>UM</t>
  </si>
  <si>
    <t>United States of America (the)</t>
  </si>
  <si>
    <t>États-Unis d'Amérique (les)</t>
  </si>
  <si>
    <t>US</t>
  </si>
  <si>
    <t>Uruguay (l')</t>
  </si>
  <si>
    <t>UY</t>
  </si>
  <si>
    <t>Ouzbékistan (l')</t>
  </si>
  <si>
    <t>UZ</t>
  </si>
  <si>
    <t>Vanuatu (le)</t>
  </si>
  <si>
    <t>VU</t>
  </si>
  <si>
    <t>Venezuela (République bolivarienne du)</t>
  </si>
  <si>
    <t>VE</t>
  </si>
  <si>
    <t>Viet Nam (le)</t>
  </si>
  <si>
    <t>VN</t>
  </si>
  <si>
    <t>Virgin Islands (British)</t>
  </si>
  <si>
    <t>Vierges britanniques (les Îles)</t>
  </si>
  <si>
    <t>VG</t>
  </si>
  <si>
    <t>Vierges des États-Unis (les Îles)</t>
  </si>
  <si>
    <t>VI</t>
  </si>
  <si>
    <t>Wallis and Futuna</t>
  </si>
  <si>
    <t>Wallis-et-Futuna</t>
  </si>
  <si>
    <t>WF</t>
  </si>
  <si>
    <t>Western Sahara*</t>
  </si>
  <si>
    <t>Sahara occidental (le)*</t>
  </si>
  <si>
    <t>EH</t>
  </si>
  <si>
    <t>Yémen (le)</t>
  </si>
  <si>
    <t>YE</t>
  </si>
  <si>
    <t>Zambie (la)</t>
  </si>
  <si>
    <t>ZM</t>
  </si>
  <si>
    <t>Zimbabwe (le)</t>
  </si>
  <si>
    <t>ZW</t>
  </si>
  <si>
    <t>Åland Islands</t>
  </si>
  <si>
    <t>Åland(les Îles)</t>
  </si>
  <si>
    <t>AX</t>
  </si>
  <si>
    <t>Retrieved on</t>
  </si>
  <si>
    <t>02.10.2023</t>
  </si>
  <si>
    <t>Retrieved by</t>
  </si>
  <si>
    <t>https://www.iso.org/obp/ui/#search</t>
  </si>
  <si>
    <t>(filter: country codes, officially assigned codes)</t>
  </si>
  <si>
    <t>CALC DATE</t>
  </si>
  <si>
    <t>AS OF DATE</t>
  </si>
  <si>
    <t>MSCI INDEX CODE</t>
  </si>
  <si>
    <t>SECURITY NAME</t>
  </si>
  <si>
    <t>MSCI SECURITY CODE</t>
  </si>
  <si>
    <t>CUSIP</t>
  </si>
  <si>
    <t>ISIN</t>
  </si>
  <si>
    <t>SEDOL</t>
  </si>
  <si>
    <t>TICKER</t>
  </si>
  <si>
    <t>DIF</t>
  </si>
  <si>
    <t>FIF</t>
  </si>
  <si>
    <t>FULL MARKET CAP ADJ. FACTOR</t>
  </si>
  <si>
    <t>STD IIF</t>
  </si>
  <si>
    <t>COUNTRY</t>
  </si>
  <si>
    <t>SECTOR NAME</t>
  </si>
  <si>
    <t>SUB-INDUSTRY GICS CODE</t>
  </si>
  <si>
    <t>CLOSING NUMBER OF SHARES</t>
  </si>
  <si>
    <t>PRICE (LOCAL)</t>
  </si>
  <si>
    <t>CURRENCY</t>
  </si>
  <si>
    <t>FX RATE</t>
  </si>
  <si>
    <t>CLOSING MKT CAP IN INDEX</t>
  </si>
  <si>
    <t>FREE FLOAT-ADJUSTED MARKET CAP (USD MM)</t>
  </si>
  <si>
    <t>FULL COMPANY MARKET CAP (USD MM)</t>
  </si>
  <si>
    <t>CLOSING WEIGHT</t>
  </si>
  <si>
    <t>LARGE CAP FLAG</t>
  </si>
  <si>
    <t>MID CAP FLAG</t>
  </si>
  <si>
    <t>SMALL CAP FLAG</t>
  </si>
  <si>
    <t>MICRO CAP FLAG</t>
  </si>
  <si>
    <t>VALUE INCLUSION FACTOR</t>
  </si>
  <si>
    <t>GROWTH INCLUSION FACTOR</t>
  </si>
  <si>
    <t>MARKET IDENTIFICATION CODE (MIC)</t>
  </si>
  <si>
    <t>SHARE CLASS</t>
  </si>
  <si>
    <t>SHARE TYPE</t>
  </si>
  <si>
    <t>XNYS</t>
  </si>
  <si>
    <t>COMMON</t>
  </si>
  <si>
    <t>None</t>
  </si>
  <si>
    <t>XPAR</t>
  </si>
  <si>
    <t>XBRU</t>
  </si>
  <si>
    <t>XSWX</t>
  </si>
  <si>
    <t>NAMEN</t>
  </si>
  <si>
    <t>XNGS</t>
  </si>
  <si>
    <t>XTKS</t>
  </si>
  <si>
    <t>XAMS</t>
  </si>
  <si>
    <t>XTSE</t>
  </si>
  <si>
    <t>XETR</t>
  </si>
  <si>
    <t>STAMM</t>
  </si>
  <si>
    <t>Real Estate</t>
  </si>
  <si>
    <t>XHKG</t>
  </si>
  <si>
    <t>XJSE</t>
  </si>
  <si>
    <t>XASX</t>
  </si>
  <si>
    <t>A</t>
  </si>
  <si>
    <t>MTAA</t>
  </si>
  <si>
    <t>ORD</t>
  </si>
  <si>
    <t>XSTO</t>
  </si>
  <si>
    <t>B</t>
  </si>
  <si>
    <t>XMAD</t>
  </si>
  <si>
    <t>XDUB</t>
  </si>
  <si>
    <t>XLON</t>
  </si>
  <si>
    <t>VORZUG</t>
  </si>
  <si>
    <t>XCSE</t>
  </si>
  <si>
    <t>XSES</t>
  </si>
  <si>
    <t>STAPLED</t>
  </si>
  <si>
    <t>XKLS</t>
  </si>
  <si>
    <t>CDI</t>
  </si>
  <si>
    <t>XHEL</t>
  </si>
  <si>
    <t>XOSL</t>
  </si>
  <si>
    <t>WBAH</t>
  </si>
  <si>
    <t>GENUSS</t>
  </si>
  <si>
    <t>INHABER</t>
  </si>
  <si>
    <t>PART</t>
  </si>
  <si>
    <t>XTAI</t>
  </si>
  <si>
    <t>XNZE</t>
  </si>
  <si>
    <t>RED CHIP</t>
  </si>
  <si>
    <t>P CHIP</t>
  </si>
  <si>
    <t>XNSE</t>
  </si>
  <si>
    <t>XEQY</t>
  </si>
  <si>
    <t>XSAU</t>
  </si>
  <si>
    <t>XSSC</t>
  </si>
  <si>
    <t>XBKK</t>
  </si>
  <si>
    <t>XSEC</t>
  </si>
  <si>
    <t>XKRX</t>
  </si>
  <si>
    <t>H</t>
  </si>
  <si>
    <t>BVMF</t>
  </si>
  <si>
    <t>ON</t>
  </si>
  <si>
    <t>UNIT</t>
  </si>
  <si>
    <t>XSGO</t>
  </si>
  <si>
    <t>PREFERRED</t>
  </si>
  <si>
    <t>XATH</t>
  </si>
  <si>
    <t>XIDX</t>
  </si>
  <si>
    <t>XMEX</t>
  </si>
  <si>
    <t>CPO</t>
  </si>
  <si>
    <t>V</t>
  </si>
  <si>
    <t>CP</t>
  </si>
  <si>
    <t>XPHS</t>
  </si>
  <si>
    <t>XLIS</t>
  </si>
  <si>
    <t>XBOG</t>
  </si>
  <si>
    <t>XWAR</t>
  </si>
  <si>
    <t>REGISTERED</t>
  </si>
  <si>
    <t>XKOS</t>
  </si>
  <si>
    <t>EXG</t>
  </si>
  <si>
    <t>XTAE</t>
  </si>
  <si>
    <t>XPRA</t>
  </si>
  <si>
    <t>BEARER</t>
  </si>
  <si>
    <t>XBUD</t>
  </si>
  <si>
    <t>XSHG</t>
  </si>
  <si>
    <t>R</t>
  </si>
  <si>
    <t>N</t>
  </si>
  <si>
    <t>NV</t>
  </si>
  <si>
    <t>XCAI</t>
  </si>
  <si>
    <t>O</t>
  </si>
  <si>
    <t>UBD</t>
  </si>
  <si>
    <t>XNCM</t>
  </si>
  <si>
    <t>XASE</t>
  </si>
  <si>
    <t>XDFM</t>
  </si>
  <si>
    <t>XADS</t>
  </si>
  <si>
    <t>DSMD</t>
  </si>
  <si>
    <t>XKUW</t>
  </si>
  <si>
    <t>ROCO</t>
  </si>
  <si>
    <t>TRACKING STK</t>
  </si>
  <si>
    <t>VV</t>
  </si>
  <si>
    <t>XSHE</t>
  </si>
  <si>
    <t>BATS</t>
  </si>
  <si>
    <t>P</t>
  </si>
  <si>
    <t>XNMS</t>
  </si>
  <si>
    <t>XAMM</t>
  </si>
  <si>
    <t>XKAR</t>
  </si>
  <si>
    <t>XLIT</t>
  </si>
  <si>
    <t>XCOL</t>
  </si>
  <si>
    <t>XDHA</t>
  </si>
  <si>
    <t>XSTC</t>
  </si>
  <si>
    <t>XICE</t>
  </si>
  <si>
    <t>XCAS</t>
  </si>
  <si>
    <t>XMUS</t>
  </si>
  <si>
    <t>XBAH</t>
  </si>
  <si>
    <t>XNAI</t>
  </si>
  <si>
    <t>XMAU</t>
  </si>
  <si>
    <t>XNSA</t>
  </si>
  <si>
    <t>XBSE</t>
  </si>
  <si>
    <t>XLJU</t>
  </si>
  <si>
    <t>XZAG</t>
  </si>
  <si>
    <t>XTAL</t>
  </si>
  <si>
    <t>XBRV</t>
  </si>
  <si>
    <t>XTUN</t>
  </si>
  <si>
    <t>XBEL</t>
  </si>
  <si>
    <t>iso2</t>
  </si>
  <si>
    <t>weight_msciacwi_raw</t>
  </si>
  <si>
    <t>weight_msciacwi</t>
  </si>
  <si>
    <t>weight_mscifm_raw</t>
  </si>
  <si>
    <t>weight_mscifm</t>
  </si>
  <si>
    <t>weight_msciworld</t>
  </si>
  <si>
    <t>weight_msciworld_raw</t>
  </si>
  <si>
    <t>2013-2022 mean</t>
  </si>
  <si>
    <t>index_size</t>
  </si>
  <si>
    <t>msciacwi</t>
  </si>
  <si>
    <t>msciem</t>
  </si>
  <si>
    <t>mscifm</t>
  </si>
  <si>
    <t>portfolio</t>
  </si>
  <si>
    <t>msciworld</t>
  </si>
  <si>
    <t>inflation_rate_cpi</t>
  </si>
  <si>
    <t>risk_free_rate</t>
  </si>
  <si>
    <t>erp</t>
  </si>
  <si>
    <t>base_year</t>
  </si>
  <si>
    <t>Economy</t>
  </si>
  <si>
    <t>Region</t>
  </si>
  <si>
    <t>Income group</t>
  </si>
  <si>
    <t>Lending category</t>
  </si>
  <si>
    <t>IBRD</t>
  </si>
  <si>
    <t>Côte d’Ivoire</t>
  </si>
  <si>
    <t>Blend</t>
  </si>
  <si>
    <t>São Tomé and Príncipe</t>
  </si>
  <si>
    <t>Taiwan, China</t>
  </si>
  <si>
    <t>East Asia &amp; Pacific (IDA &amp; IBRD)</t>
  </si>
  <si>
    <t>Europe &amp; Central Asia (IDA &amp; IBRD)</t>
  </si>
  <si>
    <t>Latin America &amp; Caribbean (IDA &amp; IBRD)</t>
  </si>
  <si>
    <t>Middle East &amp; North Africa (IDA &amp; IBRD)</t>
  </si>
  <si>
    <t>Sub-Saharan Africa (IDA &amp; IBRD)</t>
  </si>
  <si>
    <t>WB_country_group</t>
  </si>
  <si>
    <t>wb_country_group</t>
  </si>
  <si>
    <t>wb_country_group_raw</t>
  </si>
  <si>
    <t>weight_msciacwi_northamerica</t>
  </si>
  <si>
    <t>weight_msciacwi_europecentrasia</t>
  </si>
  <si>
    <t>weight_msciacwi_eastasiapac</t>
  </si>
  <si>
    <t>weight_msciacwi_latam</t>
  </si>
  <si>
    <t>weight_msciacwi_southasia</t>
  </si>
  <si>
    <t>weight_msciacwi_subsahara</t>
  </si>
  <si>
    <t>weight_msciacwi_middleeastmagreb</t>
  </si>
  <si>
    <t>NOTE: closing weights in the MSCI Data are calculated as market cap in index divided by total market cap. Market cap in index (col. U) is pretty much identical to free float-adjusted market cap (col. V)</t>
  </si>
  <si>
    <t>Singapore share</t>
  </si>
  <si>
    <t>impute with highest value (i.e., Sudan). Note: this imputation is irrelevant as the country does not feature in our analysis</t>
  </si>
  <si>
    <t xml:space="preserve">No </t>
  </si>
  <si>
    <t>Name</t>
  </si>
  <si>
    <t>Description</t>
  </si>
  <si>
    <t>Core Inputs</t>
  </si>
  <si>
    <t>Portfolio</t>
  </si>
  <si>
    <t>Index size</t>
  </si>
  <si>
    <t>Sets the inflation rate, risk-free rate, equity risk premium (erp) and the base year of the time horizon under consideration for PV calculations</t>
  </si>
  <si>
    <t>Calculates country weights in the different indices under consideration using MSCI raw data</t>
  </si>
  <si>
    <t>Calculates the total market cap of the different indices under consideration using MSCI raw data</t>
  </si>
  <si>
    <t>NOTE: As of May 2024, the shares of countries in World Bank market cap data is not used anywhere in the paper</t>
  </si>
  <si>
    <t>Source: World Bank World Development Indicators database</t>
  </si>
  <si>
    <t>added by Paul Waidelich</t>
  </si>
  <si>
    <t>2012-2021 mean</t>
  </si>
  <si>
    <t>List of regions:</t>
  </si>
  <si>
    <t>Primary reason for deviation: Singapore not in META and hence not in this workbook</t>
  </si>
  <si>
    <t>Retrieved by:</t>
  </si>
  <si>
    <t>Paul Waidelich</t>
  </si>
  <si>
    <t>= columns by Paul Waidelich</t>
  </si>
  <si>
    <t>This workbook calculates the country weights in the different MSCI indices and the overall market cap of indices. It also specifies the default user inputs to calculate dividend present values (sourced in the respective R script)</t>
  </si>
  <si>
    <t>Brunei</t>
  </si>
  <si>
    <t>Iran</t>
  </si>
  <si>
    <t>Korea, D.P.R.</t>
  </si>
  <si>
    <t>Syria</t>
  </si>
  <si>
    <t>Yemen, Republic</t>
  </si>
  <si>
    <t>Abu Dhabi</t>
  </si>
  <si>
    <t>Middle East</t>
  </si>
  <si>
    <t>Eastern Europe &amp; Russia</t>
  </si>
  <si>
    <t>Andorra (Principality of)</t>
  </si>
  <si>
    <t>Western Europe</t>
  </si>
  <si>
    <t>Central and South America</t>
  </si>
  <si>
    <t>Caribbean</t>
  </si>
  <si>
    <t>Australia &amp; New Zealand</t>
  </si>
  <si>
    <t>Asia</t>
  </si>
  <si>
    <t>Cape Verde</t>
  </si>
  <si>
    <t>Congo (Democratic Republic of)</t>
  </si>
  <si>
    <t>Congo (Republic of)</t>
  </si>
  <si>
    <t>Guernsey (States of)</t>
  </si>
  <si>
    <t>Jersey (States of)</t>
  </si>
  <si>
    <t>Korea</t>
  </si>
  <si>
    <t>Laos</t>
  </si>
  <si>
    <t>Macedonia</t>
  </si>
  <si>
    <t>Ras Al Khaimah (Emirate of)</t>
  </si>
  <si>
    <t>Russia</t>
  </si>
  <si>
    <t>Sharjah</t>
  </si>
  <si>
    <t>St. Maarten</t>
  </si>
  <si>
    <t>St. Vincent &amp; the Grenadines</t>
  </si>
  <si>
    <t>Swaziland</t>
  </si>
  <si>
    <t>Taiwan</t>
  </si>
  <si>
    <t>Venezuela</t>
  </si>
  <si>
    <t>div_yield_actual_perc</t>
  </si>
  <si>
    <t>div_actual_udsbn</t>
  </si>
  <si>
    <t>market_cap_in_acwi</t>
  </si>
  <si>
    <t>msci_div_yield</t>
  </si>
  <si>
    <t>msci_div_yield_date</t>
  </si>
  <si>
    <t>Historical returns: Stocks, Bonds &amp; T.Bills with premiums</t>
  </si>
  <si>
    <t>In US Dollars</t>
  </si>
  <si>
    <t>Companies in each industry:</t>
  </si>
  <si>
    <t>https://pages.stern.nyu.edu/~adamodar/pc/datasets/indname.xls</t>
  </si>
  <si>
    <t>Variable definitions:</t>
  </si>
  <si>
    <t>https://pages.stern.nyu.edu/~adamodar/New_Home_Page/datafile/variable.htm</t>
  </si>
  <si>
    <t>Customized Geometric risk premium estimator</t>
  </si>
  <si>
    <t>What is your riskfree rate?</t>
  </si>
  <si>
    <t>LT</t>
    <phoneticPr fontId="12" type="noConversion"/>
  </si>
  <si>
    <t>Estimates of risk premiums from 1928, over the last 50 years and over the last 10 years</t>
  </si>
  <si>
    <t>Enter your starting year</t>
  </si>
  <si>
    <t>are provided at the bottom of this table.</t>
  </si>
  <si>
    <t>Value of stocks in starting year:</t>
  </si>
  <si>
    <t>Value of T.Bills in starting year:</t>
    <phoneticPr fontId="12" type="noConversion"/>
  </si>
  <si>
    <t>Value of T.bonds in starting year:</t>
  </si>
  <si>
    <t>Value of Real estate in starting year</t>
  </si>
  <si>
    <t>Value of Gold in starting year</t>
  </si>
  <si>
    <t>Estimate of risk premium based on your inputs:</t>
  </si>
  <si>
    <t>Annual Returns on Investments in</t>
  </si>
  <si>
    <t>Value of $100 invested at start of 1928 in</t>
  </si>
  <si>
    <t>Annual Risk Premium</t>
  </si>
  <si>
    <t>Annual Real Returns</t>
  </si>
  <si>
    <t>S&amp;P 500 (includes dividends)</t>
  </si>
  <si>
    <t>3-month T.Bill</t>
  </si>
  <si>
    <t>US T. Bond (10-year)</t>
  </si>
  <si>
    <t xml:space="preserve"> Baa Corporate Bond</t>
  </si>
  <si>
    <t>Gold*</t>
  </si>
  <si>
    <t>S&amp;P 500 (includes dividends)3</t>
  </si>
  <si>
    <t>3-month T.Bill4</t>
  </si>
  <si>
    <t>US T. Bond5</t>
  </si>
  <si>
    <t xml:space="preserve"> Baa Corporate Bond2</t>
  </si>
  <si>
    <t>Real Estate2</t>
  </si>
  <si>
    <t>Gold2</t>
  </si>
  <si>
    <t>Stocks - Bills</t>
    <phoneticPr fontId="12" type="noConversion"/>
  </si>
  <si>
    <t>Stocks - Bonds</t>
    <phoneticPr fontId="12" type="noConversion"/>
  </si>
  <si>
    <t>Stocks - Baa Corp Bond</t>
  </si>
  <si>
    <t>Historical risk premium</t>
  </si>
  <si>
    <t>Inflation Rate</t>
  </si>
  <si>
    <t>S&amp;P 500 (includes dividends)2</t>
  </si>
  <si>
    <t>3-month T. Bill (Real)</t>
  </si>
  <si>
    <t>!0-year T.Bonds</t>
  </si>
  <si>
    <t>Baa Corp Bonds</t>
  </si>
  <si>
    <t>Real Estate3</t>
  </si>
  <si>
    <t>Gold</t>
  </si>
  <si>
    <t>Arithmetic Average Historical Return</t>
  </si>
  <si>
    <t>Risk Premium</t>
  </si>
  <si>
    <t>Standard Error</t>
    <phoneticPr fontId="12" type="noConversion"/>
  </si>
  <si>
    <t>Arithmetic Average Annual Real Return</t>
  </si>
  <si>
    <t>1928-2023</t>
  </si>
  <si>
    <t>Stocks - T.Bills</t>
  </si>
  <si>
    <t>Stocks - T.Bonds</t>
  </si>
  <si>
    <t>1974-2023</t>
  </si>
  <si>
    <t>2014-2023</t>
  </si>
  <si>
    <t>Geometric Average Historical Return</t>
  </si>
  <si>
    <t>Note</t>
  </si>
  <si>
    <t>* Prior to 1971, gold prices were fixed and with the gold standard in place, and were mostly stable.</t>
  </si>
  <si>
    <t>2023 [YR2023]</t>
  </si>
  <si>
    <t>Last Updated: 06/28/2024</t>
  </si>
  <si>
    <t>2014-2023 mean</t>
  </si>
  <si>
    <t>GEOMETRIC MEANS</t>
  </si>
  <si>
    <t>Implied ERP for S&amp;P 500</t>
  </si>
  <si>
    <t>See "Relative Equity Volatilty" worksheet</t>
  </si>
  <si>
    <t>/data/231207 World Bank Country Groups.xlsx</t>
  </si>
  <si>
    <t>/data/240814 WB WDI US Inflation_Data.csv</t>
  </si>
  <si>
    <t>= cells added by Paul Waidelich</t>
  </si>
  <si>
    <t>/data/240814 Damodaran histretSP.xls (sheet: "Returns by year")</t>
  </si>
  <si>
    <t>/data/240814 Damodaran ctrypremJuly24.xlsx (sheet: "ERPs by country")</t>
  </si>
  <si>
    <t>Last updated: 14 October 2024</t>
  </si>
  <si>
    <t>NOTE: dividend yields are as of 30 August 2024, taken from publicly available index spreadsheets (stored under /data/MSCI Factsheets)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</si>
</sst>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_(&quot;$&quot;* \(#,##0.00\);_(&quot;$&quot;* &quot;-&quot;??_);_(@_)"/>
    <numFmt numFmtId="43" formatCode="_(* #,##0.00_);_(* \(#,##0.00\);_(* &quot;-&quot;??_);_(@_)"/>
    <numFmt numFmtId="164" formatCode="0.00000%"/>
    <numFmt numFmtId="165" formatCode="[$-409]d\-mmm\-yy;@"/>
    <numFmt numFmtId="166" formatCode="0.0"/>
    <numFmt numFmtId="167" formatCode="#,##0_);\(#,##0\);#,##0_);@_)"/>
    <numFmt numFmtId="168" formatCode="dd\-mmm\-yyyy"/>
    <numFmt numFmtId="169" formatCode="#0"/>
    <numFmt numFmtId="170" formatCode="#0000000"/>
    <numFmt numFmtId="171" formatCode="#,##0.0000"/>
    <numFmt numFmtId="172" formatCode="#,##0.00000"/>
    <numFmt numFmtId="173" formatCode="#,##0.000000000000000"/>
    <numFmt numFmtId="174" formatCode="#,##0.0000000000000"/>
    <numFmt numFmtId="175" formatCode="#,##0.000000000"/>
    <numFmt numFmtId="176" formatCode="0.000"/>
    <numFmt numFmtId="177" formatCode="0.000000"/>
    <numFmt numFmtId="178" formatCode="#,##0.0_);\(#,##0.0\)"/>
  </numFmts>
  <fonts count="4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name val="Geneva"/>
      <family val="2"/>
      <charset val="1"/>
    </font>
    <font>
      <b/>
      <sz val="12"/>
      <name val="Times"/>
      <family val="1"/>
    </font>
    <font>
      <sz val="12"/>
      <name val="Times"/>
      <family val="1"/>
    </font>
    <font>
      <i/>
      <sz val="9"/>
      <name val="Geneva"/>
      <family val="2"/>
      <charset val="1"/>
    </font>
    <font>
      <b/>
      <i/>
      <sz val="12"/>
      <name val="Times"/>
      <family val="1"/>
    </font>
    <font>
      <b/>
      <i/>
      <sz val="9"/>
      <name val="Geneva"/>
      <family val="2"/>
      <charset val="1"/>
    </font>
    <font>
      <i/>
      <sz val="12"/>
      <name val="Times"/>
      <family val="1"/>
    </font>
    <font>
      <sz val="12"/>
      <name val="Calibri"/>
      <family val="2"/>
      <scheme val="minor"/>
    </font>
    <font>
      <sz val="12"/>
      <color theme="1"/>
      <name val="Calibri"/>
      <family val="2"/>
      <scheme val="minor"/>
    </font>
    <font>
      <sz val="12"/>
      <name val="Calibri"/>
      <family val="2"/>
    </font>
    <font>
      <sz val="10"/>
      <name val="Geneva"/>
      <family val="2"/>
      <charset val="1"/>
    </font>
    <font>
      <b/>
      <sz val="12"/>
      <color rgb="FF000000"/>
      <name val="Calibri"/>
      <family val="2"/>
    </font>
    <font>
      <i/>
      <sz val="12"/>
      <color rgb="FF000000"/>
      <name val="Calibri"/>
      <family val="2"/>
    </font>
    <font>
      <sz val="12"/>
      <color rgb="FF000000"/>
      <name val="Calibri"/>
      <family val="2"/>
    </font>
    <font>
      <u/>
      <sz val="10"/>
      <color indexed="12"/>
      <name val="Geneva"/>
      <family val="2"/>
      <charset val="1"/>
    </font>
    <font>
      <u/>
      <sz val="11"/>
      <color theme="10"/>
      <name val="Calibri"/>
      <family val="2"/>
      <scheme val="minor"/>
    </font>
    <font>
      <i/>
      <sz val="11"/>
      <color theme="1"/>
      <name val="Calibri"/>
      <family val="2"/>
      <scheme val="minor"/>
    </font>
    <font>
      <i/>
      <u/>
      <sz val="11"/>
      <color theme="10"/>
      <name val="Calibri"/>
      <family val="2"/>
      <scheme val="minor"/>
    </font>
    <font>
      <sz val="7"/>
      <color rgb="FF404040"/>
      <name val="MetaWebPro"/>
    </font>
    <font>
      <sz val="11"/>
      <color rgb="FF000000"/>
      <name val="Calibri"/>
      <family val="2"/>
      <scheme val="minor"/>
    </font>
    <font>
      <b/>
      <sz val="11"/>
      <color rgb="FF000000"/>
      <name val="Calibri"/>
      <family val="2"/>
      <scheme val="minor"/>
    </font>
    <font>
      <sz val="11"/>
      <name val="Calibri"/>
      <family val="2"/>
      <scheme val="minor"/>
    </font>
    <font>
      <sz val="11"/>
      <color indexed="8"/>
      <name val="Calibri"/>
      <family val="2"/>
      <scheme val="minor"/>
    </font>
    <font>
      <sz val="10"/>
      <name val="Arial"/>
      <family val="2"/>
    </font>
    <font>
      <b/>
      <i/>
      <sz val="11"/>
      <color theme="1"/>
      <name val="Calibri"/>
      <family val="2"/>
      <scheme val="minor"/>
    </font>
    <font>
      <i/>
      <sz val="11"/>
      <color rgb="FF000000"/>
      <name val="Calibri"/>
      <family val="2"/>
      <scheme val="minor"/>
    </font>
    <font>
      <b/>
      <sz val="9"/>
      <name val="Geneva"/>
      <family val="2"/>
      <charset val="1"/>
    </font>
    <font>
      <sz val="14"/>
      <color indexed="10"/>
      <name val="Times"/>
      <family val="1"/>
    </font>
    <font>
      <sz val="14"/>
      <color indexed="10"/>
      <name val="Geneva"/>
      <family val="2"/>
      <charset val="1"/>
    </font>
    <font>
      <sz val="10"/>
      <color theme="0"/>
      <name val="Geneva"/>
      <family val="2"/>
      <charset val="1"/>
    </font>
    <font>
      <sz val="12"/>
      <color theme="0"/>
      <name val="Times"/>
      <family val="1"/>
    </font>
    <font>
      <b/>
      <sz val="12"/>
      <color theme="0"/>
      <name val="Times"/>
      <family val="1"/>
    </font>
    <font>
      <i/>
      <sz val="12"/>
      <name val="Calibri"/>
      <family val="2"/>
      <scheme val="minor"/>
    </font>
    <font>
      <i/>
      <sz val="12"/>
      <color theme="0"/>
      <name val="Calibri"/>
      <family val="2"/>
      <scheme val="minor"/>
    </font>
    <font>
      <sz val="12"/>
      <color theme="0"/>
      <name val="Calibri"/>
      <family val="2"/>
      <scheme val="minor"/>
    </font>
    <font>
      <b/>
      <sz val="12"/>
      <color theme="1"/>
      <name val="Calibri"/>
      <family val="2"/>
      <scheme val="minor"/>
    </font>
    <font>
      <i/>
      <sz val="12"/>
      <name val="Times"/>
    </font>
  </fonts>
  <fills count="13">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CEE0EA"/>
        <bgColor indexed="64"/>
      </patternFill>
    </fill>
    <fill>
      <patternFill patternType="solid">
        <fgColor theme="0" tint="-0.14999847407452621"/>
        <bgColor theme="0" tint="-0.14999847407452621"/>
      </patternFill>
    </fill>
    <fill>
      <patternFill patternType="solid">
        <fgColor theme="2"/>
        <bgColor rgb="FF000000"/>
      </patternFill>
    </fill>
    <fill>
      <patternFill patternType="solid">
        <fgColor theme="1"/>
        <bgColor indexed="64"/>
      </patternFill>
    </fill>
  </fills>
  <borders count="4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
      <left style="thin">
        <color indexed="64"/>
      </left>
      <right/>
      <top/>
      <bottom/>
      <diagonal/>
    </border>
    <border>
      <left/>
      <right/>
      <top style="thin">
        <color theme="1"/>
      </top>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rgb="FF000000"/>
      </right>
      <top style="thin">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0"/>
      </top>
      <bottom/>
      <diagonal/>
    </border>
    <border>
      <left style="thin">
        <color theme="0"/>
      </left>
      <right style="thin">
        <color theme="0"/>
      </right>
      <top style="thin">
        <color theme="0"/>
      </top>
      <bottom style="thin">
        <color theme="0"/>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top style="thin">
        <color theme="1"/>
      </top>
      <bottom style="thin">
        <color theme="0"/>
      </bottom>
      <diagonal/>
    </border>
    <border>
      <left style="thin">
        <color theme="0"/>
      </left>
      <right style="thin">
        <color theme="0"/>
      </right>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theme="0"/>
      </right>
      <top/>
      <bottom style="thin">
        <color theme="0"/>
      </bottom>
      <diagonal/>
    </border>
    <border>
      <left style="thin">
        <color theme="0"/>
      </left>
      <right style="thin">
        <color indexed="64"/>
      </right>
      <top style="thin">
        <color theme="1"/>
      </top>
      <bottom style="thin">
        <color indexed="64"/>
      </bottom>
      <diagonal/>
    </border>
    <border>
      <left style="thin">
        <color theme="0"/>
      </left>
      <right style="thin">
        <color theme="0"/>
      </right>
      <top style="thin">
        <color theme="0"/>
      </top>
      <bottom/>
      <diagonal/>
    </border>
    <border>
      <left/>
      <right style="thin">
        <color indexed="64"/>
      </right>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9" fontId="2" fillId="0" borderId="0" applyFont="0" applyFill="0" applyBorder="0" applyAlignment="0" applyProtection="0"/>
    <xf numFmtId="0" fontId="4" fillId="0" borderId="0"/>
    <xf numFmtId="9" fontId="4" fillId="0" borderId="0" applyFont="0" applyFill="0" applyBorder="0" applyAlignment="0" applyProtection="0"/>
    <xf numFmtId="0" fontId="14" fillId="0" borderId="0"/>
    <xf numFmtId="0" fontId="18" fillId="0" borderId="0" applyNumberFormat="0" applyFill="0" applyBorder="0" applyAlignment="0" applyProtection="0">
      <alignment vertical="top"/>
      <protection locked="0"/>
    </xf>
    <xf numFmtId="9" fontId="14" fillId="0" borderId="0" applyFont="0" applyFill="0" applyBorder="0" applyAlignment="0" applyProtection="0"/>
    <xf numFmtId="0" fontId="19" fillId="0" borderId="0" applyNumberFormat="0" applyFill="0" applyBorder="0" applyAlignment="0" applyProtection="0"/>
    <xf numFmtId="0" fontId="23" fillId="0" borderId="0"/>
    <xf numFmtId="0" fontId="27" fillId="0" borderId="0"/>
    <xf numFmtId="44" fontId="14" fillId="0" borderId="0" applyFont="0" applyFill="0" applyBorder="0" applyAlignment="0" applyProtection="0"/>
  </cellStyleXfs>
  <cellXfs count="241">
    <xf numFmtId="0" fontId="0" fillId="0" borderId="0" xfId="0"/>
    <xf numFmtId="49" fontId="0" fillId="0" borderId="0" xfId="0" applyNumberFormat="1"/>
    <xf numFmtId="0" fontId="0" fillId="2" borderId="0" xfId="0" applyFill="1"/>
    <xf numFmtId="0" fontId="1" fillId="0" borderId="0" xfId="0" applyFont="1"/>
    <xf numFmtId="49" fontId="1" fillId="0" borderId="0" xfId="0" applyNumberFormat="1" applyFont="1"/>
    <xf numFmtId="10" fontId="0" fillId="0" borderId="0" xfId="0" applyNumberFormat="1"/>
    <xf numFmtId="0" fontId="0" fillId="0" borderId="1" xfId="0" applyBorder="1"/>
    <xf numFmtId="49" fontId="0" fillId="0" borderId="1" xfId="0" applyNumberFormat="1" applyBorder="1"/>
    <xf numFmtId="0" fontId="5" fillId="0" borderId="0" xfId="2" applyFont="1" applyAlignment="1">
      <alignment horizontal="left"/>
    </xf>
    <xf numFmtId="0" fontId="5" fillId="0" borderId="0" xfId="2" applyFont="1" applyAlignment="1">
      <alignment horizontal="centerContinuous"/>
    </xf>
    <xf numFmtId="0" fontId="4" fillId="0" borderId="0" xfId="2"/>
    <xf numFmtId="0" fontId="6" fillId="0" borderId="0" xfId="2" applyFont="1" applyAlignment="1">
      <alignment horizontal="left"/>
    </xf>
    <xf numFmtId="165" fontId="6" fillId="2" borderId="2" xfId="2" applyNumberFormat="1" applyFont="1" applyFill="1" applyBorder="1" applyAlignment="1">
      <alignment horizontal="center"/>
    </xf>
    <xf numFmtId="0" fontId="5" fillId="0" borderId="0" xfId="2" applyFont="1" applyAlignment="1">
      <alignment horizontal="center"/>
    </xf>
    <xf numFmtId="0" fontId="4" fillId="0" borderId="0" xfId="2" applyAlignment="1">
      <alignment horizontal="left"/>
    </xf>
    <xf numFmtId="10" fontId="4" fillId="3" borderId="2" xfId="2" applyNumberFormat="1" applyFill="1" applyBorder="1" applyAlignment="1">
      <alignment horizontal="center"/>
    </xf>
    <xf numFmtId="0" fontId="7" fillId="0" borderId="0" xfId="2" applyFont="1"/>
    <xf numFmtId="0" fontId="4" fillId="3" borderId="2" xfId="2" applyFill="1" applyBorder="1" applyAlignment="1">
      <alignment horizontal="center"/>
    </xf>
    <xf numFmtId="0" fontId="4" fillId="4" borderId="0" xfId="2" applyFill="1" applyAlignment="1">
      <alignment horizontal="center"/>
    </xf>
    <xf numFmtId="2" fontId="4" fillId="3" borderId="2" xfId="2" applyNumberFormat="1" applyFill="1" applyBorder="1" applyAlignment="1">
      <alignment horizontal="center"/>
    </xf>
    <xf numFmtId="0" fontId="7" fillId="4" borderId="0" xfId="2" applyFont="1" applyFill="1" applyAlignment="1">
      <alignment horizontal="left"/>
    </xf>
    <xf numFmtId="0" fontId="9" fillId="0" borderId="0" xfId="2" applyFont="1"/>
    <xf numFmtId="0" fontId="7" fillId="0" borderId="2" xfId="2" applyFont="1" applyBorder="1" applyAlignment="1">
      <alignment horizontal="center"/>
    </xf>
    <xf numFmtId="0" fontId="4" fillId="0" borderId="2" xfId="2" applyBorder="1" applyAlignment="1">
      <alignment horizontal="center"/>
    </xf>
    <xf numFmtId="1" fontId="4" fillId="0" borderId="2" xfId="2" applyNumberFormat="1" applyBorder="1" applyAlignment="1">
      <alignment horizontal="center" vertical="center"/>
    </xf>
    <xf numFmtId="0" fontId="4" fillId="0" borderId="2" xfId="2" applyBorder="1" applyAlignment="1">
      <alignment horizontal="center" vertical="center"/>
    </xf>
    <xf numFmtId="10" fontId="6" fillId="0" borderId="5" xfId="2" applyNumberFormat="1" applyFont="1" applyBorder="1" applyAlignment="1">
      <alignment horizontal="center"/>
    </xf>
    <xf numFmtId="10" fontId="6" fillId="0" borderId="6" xfId="2" applyNumberFormat="1" applyFont="1" applyBorder="1" applyAlignment="1">
      <alignment horizontal="center"/>
    </xf>
    <xf numFmtId="0" fontId="4" fillId="6" borderId="0" xfId="2" applyFill="1"/>
    <xf numFmtId="10" fontId="6" fillId="0" borderId="0" xfId="2" applyNumberFormat="1" applyFont="1" applyAlignment="1">
      <alignment horizontal="center"/>
    </xf>
    <xf numFmtId="0" fontId="7" fillId="0" borderId="0" xfId="2" applyFont="1" applyAlignment="1">
      <alignment horizontal="center"/>
    </xf>
    <xf numFmtId="10" fontId="10" fillId="0" borderId="0" xfId="2" applyNumberFormat="1" applyFont="1" applyAlignment="1">
      <alignment horizontal="center"/>
    </xf>
    <xf numFmtId="0" fontId="13" fillId="0" borderId="0" xfId="2" applyFont="1" applyAlignment="1">
      <alignment horizontal="left"/>
    </xf>
    <xf numFmtId="166" fontId="13" fillId="0" borderId="3" xfId="2" applyNumberFormat="1" applyFont="1" applyBorder="1" applyAlignment="1">
      <alignment horizontal="left"/>
    </xf>
    <xf numFmtId="10" fontId="6" fillId="0" borderId="3" xfId="2" applyNumberFormat="1" applyFont="1" applyBorder="1" applyAlignment="1">
      <alignment horizontal="center"/>
    </xf>
    <xf numFmtId="10" fontId="6" fillId="0" borderId="0" xfId="3" applyNumberFormat="1" applyFont="1" applyBorder="1"/>
    <xf numFmtId="1" fontId="4" fillId="0" borderId="2" xfId="2" applyNumberFormat="1" applyBorder="1" applyAlignment="1">
      <alignment horizontal="center"/>
    </xf>
    <xf numFmtId="0" fontId="17" fillId="0" borderId="0" xfId="4" applyFont="1"/>
    <xf numFmtId="10" fontId="14" fillId="0" borderId="0" xfId="4" applyNumberFormat="1" applyAlignment="1">
      <alignment horizontal="center"/>
    </xf>
    <xf numFmtId="0" fontId="14" fillId="0" borderId="0" xfId="4"/>
    <xf numFmtId="10" fontId="14" fillId="0" borderId="2" xfId="4" applyNumberFormat="1" applyBorder="1" applyAlignment="1">
      <alignment horizontal="center"/>
    </xf>
    <xf numFmtId="0" fontId="20" fillId="0" borderId="0" xfId="0" applyFont="1"/>
    <xf numFmtId="0" fontId="21" fillId="0" borderId="0" xfId="7" applyFont="1"/>
    <xf numFmtId="15" fontId="20" fillId="0" borderId="0" xfId="0" applyNumberFormat="1" applyFont="1"/>
    <xf numFmtId="167" fontId="0" fillId="0" borderId="0" xfId="0" applyNumberFormat="1"/>
    <xf numFmtId="0" fontId="4" fillId="7" borderId="0" xfId="2" applyFill="1"/>
    <xf numFmtId="0" fontId="9" fillId="7" borderId="0" xfId="2" applyFont="1" applyFill="1"/>
    <xf numFmtId="0" fontId="7" fillId="7" borderId="0" xfId="2" applyFont="1" applyFill="1" applyAlignment="1">
      <alignment horizontal="center"/>
    </xf>
    <xf numFmtId="10" fontId="4" fillId="7" borderId="0" xfId="2" applyNumberFormat="1" applyFill="1"/>
    <xf numFmtId="10" fontId="20" fillId="0" borderId="0" xfId="0" applyNumberFormat="1" applyFont="1"/>
    <xf numFmtId="10" fontId="0" fillId="7" borderId="0" xfId="0" applyNumberFormat="1" applyFill="1"/>
    <xf numFmtId="0" fontId="22" fillId="8" borderId="0" xfId="0" applyFont="1" applyFill="1" applyAlignment="1">
      <alignment horizontal="left" vertical="center" indent="1"/>
    </xf>
    <xf numFmtId="0" fontId="22" fillId="9" borderId="0" xfId="0" applyFont="1" applyFill="1" applyAlignment="1">
      <alignment horizontal="left" vertical="center" indent="1"/>
    </xf>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43" fontId="0" fillId="0" borderId="0" xfId="0" applyNumberFormat="1"/>
    <xf numFmtId="176" fontId="0" fillId="0" borderId="0" xfId="0" applyNumberFormat="1"/>
    <xf numFmtId="44" fontId="0" fillId="0" borderId="0" xfId="0" applyNumberFormat="1"/>
    <xf numFmtId="0" fontId="24" fillId="0" borderId="0" xfId="8" applyFont="1"/>
    <xf numFmtId="0" fontId="23" fillId="0" borderId="0" xfId="8"/>
    <xf numFmtId="0" fontId="25" fillId="0" borderId="0" xfId="8" applyFont="1" applyAlignment="1">
      <alignment horizontal="left" vertical="top"/>
    </xf>
    <xf numFmtId="0" fontId="25" fillId="0" borderId="0" xfId="8" applyFont="1"/>
    <xf numFmtId="0" fontId="26" fillId="0" borderId="0" xfId="8" applyFont="1"/>
    <xf numFmtId="0" fontId="25" fillId="0" borderId="0" xfId="9" applyFont="1"/>
    <xf numFmtId="49" fontId="0" fillId="2" borderId="0" xfId="0" applyNumberFormat="1" applyFill="1"/>
    <xf numFmtId="0" fontId="1" fillId="0" borderId="0" xfId="0" quotePrefix="1" applyFont="1"/>
    <xf numFmtId="0" fontId="20" fillId="7" borderId="0" xfId="0" applyFont="1" applyFill="1"/>
    <xf numFmtId="0" fontId="0" fillId="7" borderId="0" xfId="0" applyFill="1"/>
    <xf numFmtId="0" fontId="1" fillId="7" borderId="0" xfId="0" applyFont="1" applyFill="1"/>
    <xf numFmtId="176" fontId="20" fillId="0" borderId="0" xfId="0" applyNumberFormat="1" applyFont="1"/>
    <xf numFmtId="177" fontId="20" fillId="0" borderId="0" xfId="0" applyNumberFormat="1" applyFont="1"/>
    <xf numFmtId="0" fontId="28" fillId="0" borderId="1" xfId="0" applyFont="1" applyBorder="1"/>
    <xf numFmtId="0" fontId="20" fillId="0" borderId="1" xfId="0" applyFont="1" applyBorder="1"/>
    <xf numFmtId="0" fontId="0" fillId="7" borderId="1" xfId="0" applyFill="1" applyBorder="1"/>
    <xf numFmtId="0" fontId="3" fillId="7" borderId="0" xfId="0" applyFont="1" applyFill="1"/>
    <xf numFmtId="164" fontId="3" fillId="7" borderId="0" xfId="1" applyNumberFormat="1" applyFont="1" applyFill="1"/>
    <xf numFmtId="0" fontId="24" fillId="7" borderId="0" xfId="8" applyFont="1" applyFill="1" applyAlignment="1">
      <alignment horizontal="right"/>
    </xf>
    <xf numFmtId="0" fontId="29" fillId="7" borderId="0" xfId="8" applyFont="1" applyFill="1"/>
    <xf numFmtId="0" fontId="1" fillId="0" borderId="2" xfId="0" applyFont="1" applyBorder="1"/>
    <xf numFmtId="0" fontId="0" fillId="0" borderId="2" xfId="0" applyBorder="1"/>
    <xf numFmtId="0" fontId="8" fillId="0" borderId="6" xfId="2" applyFont="1" applyBorder="1" applyAlignment="1">
      <alignment horizontal="left"/>
    </xf>
    <xf numFmtId="0" fontId="30" fillId="0" borderId="6" xfId="2" applyFont="1" applyBorder="1" applyAlignment="1">
      <alignment horizontal="left"/>
    </xf>
    <xf numFmtId="0" fontId="5" fillId="0" borderId="6" xfId="2" applyFont="1" applyBorder="1" applyAlignment="1">
      <alignment horizontal="center"/>
    </xf>
    <xf numFmtId="0" fontId="8" fillId="0" borderId="6" xfId="2" applyFont="1" applyBorder="1" applyAlignment="1">
      <alignment horizontal="center"/>
    </xf>
    <xf numFmtId="0" fontId="8" fillId="0" borderId="6" xfId="2" applyFont="1" applyBorder="1" applyAlignment="1">
      <alignment horizontal="center" wrapText="1"/>
    </xf>
    <xf numFmtId="0" fontId="8" fillId="0" borderId="5" xfId="2" applyFont="1" applyBorder="1" applyAlignment="1">
      <alignment horizontal="center"/>
    </xf>
    <xf numFmtId="0" fontId="6" fillId="10" borderId="6" xfId="2" applyFont="1" applyFill="1" applyBorder="1" applyAlignment="1">
      <alignment horizontal="left"/>
    </xf>
    <xf numFmtId="0" fontId="4" fillId="10" borderId="6" xfId="2" applyFill="1" applyBorder="1" applyAlignment="1">
      <alignment horizontal="left"/>
    </xf>
    <xf numFmtId="0" fontId="6" fillId="10" borderId="6" xfId="2" applyFont="1" applyFill="1" applyBorder="1" applyAlignment="1">
      <alignment horizontal="center"/>
    </xf>
    <xf numFmtId="10" fontId="6" fillId="10" borderId="6" xfId="3" applyNumberFormat="1" applyFont="1" applyFill="1" applyBorder="1" applyAlignment="1">
      <alignment horizontal="center"/>
    </xf>
    <xf numFmtId="10" fontId="6" fillId="10" borderId="6" xfId="2" applyNumberFormat="1" applyFont="1" applyFill="1" applyBorder="1" applyAlignment="1">
      <alignment horizontal="center"/>
    </xf>
    <xf numFmtId="10" fontId="6" fillId="10" borderId="5" xfId="2" applyNumberFormat="1" applyFont="1" applyFill="1" applyBorder="1" applyAlignment="1">
      <alignment horizontal="center"/>
    </xf>
    <xf numFmtId="0" fontId="6" fillId="0" borderId="6" xfId="2" applyFont="1" applyBorder="1" applyAlignment="1">
      <alignment horizontal="left"/>
    </xf>
    <xf numFmtId="0" fontId="4" fillId="0" borderId="6" xfId="2" applyBorder="1" applyAlignment="1">
      <alignment horizontal="left"/>
    </xf>
    <xf numFmtId="0" fontId="6" fillId="0" borderId="6" xfId="2" applyFont="1" applyBorder="1" applyAlignment="1">
      <alignment horizontal="center"/>
    </xf>
    <xf numFmtId="10" fontId="6" fillId="0" borderId="6" xfId="3" applyNumberFormat="1" applyFont="1" applyBorder="1" applyAlignment="1">
      <alignment horizontal="center"/>
    </xf>
    <xf numFmtId="0" fontId="9" fillId="0" borderId="15" xfId="2" applyFont="1" applyBorder="1" applyAlignment="1">
      <alignment horizontal="left"/>
    </xf>
    <xf numFmtId="0" fontId="9" fillId="0" borderId="15" xfId="2" applyFont="1" applyBorder="1" applyAlignment="1">
      <alignment horizontal="center"/>
    </xf>
    <xf numFmtId="0" fontId="11" fillId="10" borderId="6" xfId="2" applyFont="1" applyFill="1" applyBorder="1"/>
    <xf numFmtId="0" fontId="11" fillId="10" borderId="6" xfId="2" applyFont="1" applyFill="1" applyBorder="1" applyAlignment="1">
      <alignment horizontal="center"/>
    </xf>
    <xf numFmtId="10" fontId="12" fillId="10" borderId="6" xfId="3" applyNumberFormat="1" applyFont="1" applyFill="1" applyBorder="1" applyAlignment="1">
      <alignment horizontal="center"/>
    </xf>
    <xf numFmtId="10" fontId="11" fillId="10" borderId="6" xfId="3" applyNumberFormat="1" applyFont="1" applyFill="1" applyBorder="1" applyAlignment="1">
      <alignment horizontal="center"/>
    </xf>
    <xf numFmtId="10" fontId="11" fillId="10" borderId="5" xfId="3" applyNumberFormat="1" applyFont="1" applyFill="1" applyBorder="1" applyAlignment="1">
      <alignment horizontal="center"/>
    </xf>
    <xf numFmtId="0" fontId="11" fillId="0" borderId="6" xfId="2" applyFont="1" applyBorder="1"/>
    <xf numFmtId="0" fontId="11" fillId="0" borderId="6" xfId="2" applyFont="1" applyBorder="1" applyAlignment="1">
      <alignment horizontal="center"/>
    </xf>
    <xf numFmtId="10" fontId="12" fillId="0" borderId="6" xfId="3" applyNumberFormat="1" applyFont="1" applyBorder="1" applyAlignment="1">
      <alignment horizontal="center"/>
    </xf>
    <xf numFmtId="10" fontId="11" fillId="0" borderId="6" xfId="3" applyNumberFormat="1" applyFont="1" applyBorder="1" applyAlignment="1">
      <alignment horizontal="center"/>
    </xf>
    <xf numFmtId="10" fontId="11" fillId="0" borderId="5" xfId="3" applyNumberFormat="1" applyFont="1" applyBorder="1" applyAlignment="1">
      <alignment horizontal="center"/>
    </xf>
    <xf numFmtId="178" fontId="0" fillId="0" borderId="0" xfId="0" applyNumberFormat="1"/>
    <xf numFmtId="15" fontId="0" fillId="0" borderId="0" xfId="0" applyNumberFormat="1"/>
    <xf numFmtId="0" fontId="15" fillId="11" borderId="7" xfId="4" applyFont="1" applyFill="1" applyBorder="1"/>
    <xf numFmtId="0" fontId="6" fillId="0" borderId="0" xfId="4" applyFont="1"/>
    <xf numFmtId="0" fontId="6" fillId="0" borderId="0" xfId="4" applyFont="1" applyAlignment="1">
      <alignment horizontal="center"/>
    </xf>
    <xf numFmtId="0" fontId="15" fillId="11" borderId="11" xfId="4" applyFont="1" applyFill="1" applyBorder="1"/>
    <xf numFmtId="0" fontId="13" fillId="11" borderId="12" xfId="4" applyFont="1" applyFill="1" applyBorder="1" applyAlignment="1">
      <alignment horizontal="left"/>
    </xf>
    <xf numFmtId="0" fontId="15" fillId="11" borderId="17" xfId="4" applyFont="1" applyFill="1" applyBorder="1"/>
    <xf numFmtId="0" fontId="31" fillId="0" borderId="0" xfId="4" applyFont="1"/>
    <xf numFmtId="0" fontId="32" fillId="0" borderId="0" xfId="4" applyFont="1"/>
    <xf numFmtId="0" fontId="32" fillId="0" borderId="0" xfId="4" applyFont="1" applyAlignment="1">
      <alignment horizontal="center"/>
    </xf>
    <xf numFmtId="0" fontId="6" fillId="3" borderId="2" xfId="4" applyFont="1" applyFill="1" applyBorder="1" applyAlignment="1">
      <alignment horizontal="center"/>
    </xf>
    <xf numFmtId="0" fontId="10" fillId="0" borderId="6" xfId="4" applyFont="1" applyBorder="1"/>
    <xf numFmtId="0" fontId="6" fillId="0" borderId="1" xfId="4" applyFont="1" applyBorder="1"/>
    <xf numFmtId="0" fontId="6" fillId="0" borderId="21" xfId="4" applyFont="1" applyBorder="1"/>
    <xf numFmtId="0" fontId="10" fillId="0" borderId="22" xfId="4" applyFont="1" applyBorder="1"/>
    <xf numFmtId="0" fontId="6" fillId="0" borderId="23" xfId="4" applyFont="1" applyBorder="1"/>
    <xf numFmtId="0" fontId="6" fillId="0" borderId="24" xfId="4" applyFont="1" applyBorder="1"/>
    <xf numFmtId="0" fontId="6" fillId="0" borderId="25" xfId="4" applyFont="1" applyBorder="1"/>
    <xf numFmtId="44" fontId="33" fillId="12" borderId="2" xfId="10" applyFont="1" applyFill="1" applyBorder="1" applyAlignment="1">
      <alignment horizontal="center"/>
    </xf>
    <xf numFmtId="44" fontId="14" fillId="0" borderId="0" xfId="10" applyFont="1" applyFill="1" applyBorder="1" applyAlignment="1">
      <alignment horizontal="center"/>
    </xf>
    <xf numFmtId="10" fontId="34" fillId="12" borderId="2" xfId="4" applyNumberFormat="1" applyFont="1" applyFill="1" applyBorder="1" applyAlignment="1">
      <alignment horizontal="center"/>
    </xf>
    <xf numFmtId="10" fontId="6" fillId="0" borderId="0" xfId="4" applyNumberFormat="1" applyFont="1" applyAlignment="1">
      <alignment horizontal="center"/>
    </xf>
    <xf numFmtId="0" fontId="5" fillId="0" borderId="0" xfId="4" applyFont="1"/>
    <xf numFmtId="0" fontId="36" fillId="0" borderId="22" xfId="4" applyFont="1" applyBorder="1" applyAlignment="1">
      <alignment horizontal="center" wrapText="1"/>
    </xf>
    <xf numFmtId="0" fontId="37" fillId="12" borderId="32" xfId="4" applyFont="1" applyFill="1" applyBorder="1" applyAlignment="1">
      <alignment horizontal="center" wrapText="1"/>
    </xf>
    <xf numFmtId="0" fontId="37" fillId="12" borderId="26" xfId="4" applyFont="1" applyFill="1" applyBorder="1" applyAlignment="1">
      <alignment horizontal="center" wrapText="1"/>
    </xf>
    <xf numFmtId="0" fontId="37" fillId="12" borderId="33" xfId="4" applyFont="1" applyFill="1" applyBorder="1" applyAlignment="1">
      <alignment horizontal="center" wrapText="1"/>
    </xf>
    <xf numFmtId="0" fontId="37" fillId="12" borderId="24" xfId="4" applyFont="1" applyFill="1" applyBorder="1" applyAlignment="1">
      <alignment horizontal="center" wrapText="1"/>
    </xf>
    <xf numFmtId="0" fontId="36" fillId="0" borderId="3" xfId="4" applyFont="1" applyBorder="1" applyAlignment="1">
      <alignment horizontal="center" wrapText="1"/>
    </xf>
    <xf numFmtId="0" fontId="11" fillId="0" borderId="3" xfId="4" applyFont="1" applyBorder="1" applyAlignment="1">
      <alignment horizontal="center" wrapText="1"/>
    </xf>
    <xf numFmtId="0" fontId="11" fillId="0" borderId="22" xfId="4" applyFont="1" applyBorder="1" applyAlignment="1">
      <alignment horizontal="center" wrapText="1"/>
    </xf>
    <xf numFmtId="0" fontId="6" fillId="0" borderId="0" xfId="4" applyFont="1" applyAlignment="1">
      <alignment wrapText="1"/>
    </xf>
    <xf numFmtId="0" fontId="11" fillId="0" borderId="4" xfId="4" applyFont="1" applyBorder="1" applyAlignment="1">
      <alignment horizontal="center"/>
    </xf>
    <xf numFmtId="10" fontId="38" fillId="12" borderId="34" xfId="4" applyNumberFormat="1" applyFont="1" applyFill="1" applyBorder="1" applyAlignment="1">
      <alignment horizontal="center"/>
    </xf>
    <xf numFmtId="44" fontId="11" fillId="0" borderId="16" xfId="10" applyFont="1" applyBorder="1" applyAlignment="1">
      <alignment horizontal="center"/>
    </xf>
    <xf numFmtId="44" fontId="11" fillId="0" borderId="2" xfId="10" applyFont="1" applyBorder="1" applyAlignment="1">
      <alignment horizontal="center"/>
    </xf>
    <xf numFmtId="10" fontId="11" fillId="0" borderId="2" xfId="4" applyNumberFormat="1" applyFont="1" applyBorder="1" applyAlignment="1">
      <alignment horizontal="center"/>
    </xf>
    <xf numFmtId="10" fontId="11" fillId="0" borderId="4" xfId="4" applyNumberFormat="1" applyFont="1" applyBorder="1" applyAlignment="1">
      <alignment horizontal="center"/>
    </xf>
    <xf numFmtId="10" fontId="0" fillId="0" borderId="0" xfId="6" applyNumberFormat="1" applyFont="1" applyAlignment="1">
      <alignment horizontal="center"/>
    </xf>
    <xf numFmtId="10" fontId="6" fillId="0" borderId="2" xfId="6" applyNumberFormat="1" applyFont="1" applyBorder="1"/>
    <xf numFmtId="10" fontId="38" fillId="12" borderId="26" xfId="4" applyNumberFormat="1" applyFont="1" applyFill="1" applyBorder="1" applyAlignment="1">
      <alignment horizontal="center"/>
    </xf>
    <xf numFmtId="44" fontId="11" fillId="0" borderId="21" xfId="10" applyFont="1" applyBorder="1" applyAlignment="1">
      <alignment horizontal="center"/>
    </xf>
    <xf numFmtId="10" fontId="6" fillId="0" borderId="2" xfId="4" applyNumberFormat="1" applyFont="1" applyBorder="1"/>
    <xf numFmtId="44" fontId="11" fillId="0" borderId="35" xfId="10" applyFont="1" applyBorder="1" applyAlignment="1">
      <alignment horizontal="center"/>
    </xf>
    <xf numFmtId="0" fontId="11" fillId="0" borderId="0" xfId="4" applyFont="1" applyAlignment="1">
      <alignment horizontal="center"/>
    </xf>
    <xf numFmtId="0" fontId="11" fillId="0" borderId="6" xfId="4" applyFont="1" applyBorder="1" applyAlignment="1">
      <alignment horizontal="center"/>
    </xf>
    <xf numFmtId="10" fontId="11" fillId="0" borderId="6" xfId="4" applyNumberFormat="1" applyFont="1" applyBorder="1" applyAlignment="1">
      <alignment horizontal="center"/>
    </xf>
    <xf numFmtId="10" fontId="6" fillId="0" borderId="5" xfId="4" applyNumberFormat="1" applyFont="1" applyBorder="1"/>
    <xf numFmtId="44" fontId="11" fillId="0" borderId="5" xfId="10" applyFont="1" applyBorder="1" applyAlignment="1">
      <alignment horizontal="center"/>
    </xf>
    <xf numFmtId="0" fontId="11" fillId="0" borderId="5" xfId="4" applyFont="1" applyBorder="1" applyAlignment="1">
      <alignment horizontal="center"/>
    </xf>
    <xf numFmtId="10" fontId="38" fillId="12" borderId="36" xfId="4" applyNumberFormat="1" applyFont="1" applyFill="1" applyBorder="1" applyAlignment="1">
      <alignment horizontal="center"/>
    </xf>
    <xf numFmtId="44" fontId="11" fillId="0" borderId="37" xfId="10" applyFont="1" applyBorder="1" applyAlignment="1">
      <alignment horizontal="center"/>
    </xf>
    <xf numFmtId="44" fontId="11" fillId="0" borderId="38" xfId="10" applyFont="1" applyBorder="1" applyAlignment="1">
      <alignment horizontal="center"/>
    </xf>
    <xf numFmtId="44" fontId="11" fillId="0" borderId="14" xfId="10" applyFont="1" applyBorder="1" applyAlignment="1">
      <alignment horizontal="center"/>
    </xf>
    <xf numFmtId="0" fontId="5" fillId="0" borderId="0" xfId="4" applyFont="1" applyAlignment="1">
      <alignment horizontal="center"/>
    </xf>
    <xf numFmtId="0" fontId="6" fillId="0" borderId="3" xfId="4" applyFont="1" applyBorder="1" applyAlignment="1">
      <alignment horizontal="center"/>
    </xf>
    <xf numFmtId="10" fontId="14" fillId="0" borderId="3" xfId="4" applyNumberFormat="1" applyBorder="1" applyAlignment="1">
      <alignment horizontal="center"/>
    </xf>
    <xf numFmtId="0" fontId="6" fillId="0" borderId="3" xfId="4" applyFont="1" applyBorder="1"/>
    <xf numFmtId="0" fontId="5" fillId="0" borderId="22" xfId="4" applyFont="1" applyBorder="1" applyAlignment="1">
      <alignment horizontal="center"/>
    </xf>
    <xf numFmtId="0" fontId="39" fillId="0" borderId="3" xfId="4" applyFont="1" applyBorder="1" applyAlignment="1">
      <alignment horizontal="center" wrapText="1"/>
    </xf>
    <xf numFmtId="0" fontId="6" fillId="0" borderId="2" xfId="4" applyFont="1" applyBorder="1" applyAlignment="1">
      <alignment horizontal="center"/>
    </xf>
    <xf numFmtId="10" fontId="6" fillId="0" borderId="2" xfId="4" applyNumberFormat="1" applyFont="1" applyBorder="1" applyAlignment="1">
      <alignment horizontal="center"/>
    </xf>
    <xf numFmtId="0" fontId="8" fillId="0" borderId="0" xfId="4" applyFont="1"/>
    <xf numFmtId="10" fontId="6" fillId="0" borderId="3" xfId="6" applyNumberFormat="1" applyFont="1" applyBorder="1" applyAlignment="1">
      <alignment horizontal="center"/>
    </xf>
    <xf numFmtId="10" fontId="6" fillId="0" borderId="0" xfId="6" applyNumberFormat="1" applyFont="1" applyBorder="1" applyAlignment="1">
      <alignment horizontal="center"/>
    </xf>
    <xf numFmtId="0" fontId="6" fillId="0" borderId="2" xfId="4" applyFont="1" applyBorder="1"/>
    <xf numFmtId="10" fontId="6" fillId="0" borderId="0" xfId="4" applyNumberFormat="1" applyFont="1"/>
    <xf numFmtId="10" fontId="6" fillId="0" borderId="2" xfId="6" applyNumberFormat="1" applyFont="1" applyBorder="1" applyAlignment="1">
      <alignment horizontal="center"/>
    </xf>
    <xf numFmtId="0" fontId="4" fillId="0" borderId="2" xfId="2" applyBorder="1" applyAlignment="1">
      <alignment horizontal="left"/>
    </xf>
    <xf numFmtId="0" fontId="6" fillId="0" borderId="2" xfId="2" applyFont="1" applyBorder="1" applyAlignment="1">
      <alignment horizontal="center"/>
    </xf>
    <xf numFmtId="10" fontId="6" fillId="0" borderId="2" xfId="3" applyNumberFormat="1" applyFont="1" applyBorder="1" applyAlignment="1">
      <alignment horizontal="center"/>
    </xf>
    <xf numFmtId="10" fontId="6" fillId="0" borderId="2" xfId="2" applyNumberFormat="1" applyFont="1" applyBorder="1" applyAlignment="1">
      <alignment horizontal="center"/>
    </xf>
    <xf numFmtId="10" fontId="6" fillId="0" borderId="4" xfId="2" applyNumberFormat="1" applyFont="1" applyBorder="1" applyAlignment="1">
      <alignment horizontal="center"/>
    </xf>
    <xf numFmtId="0" fontId="6" fillId="0" borderId="2" xfId="2" applyFont="1" applyBorder="1" applyAlignment="1">
      <alignment horizontal="left"/>
    </xf>
    <xf numFmtId="0" fontId="6" fillId="5" borderId="2" xfId="2" applyFont="1" applyFill="1" applyBorder="1" applyAlignment="1">
      <alignment horizontal="left"/>
    </xf>
    <xf numFmtId="0" fontId="4" fillId="5" borderId="2" xfId="2" applyFill="1" applyBorder="1" applyAlignment="1">
      <alignment horizontal="left"/>
    </xf>
    <xf numFmtId="0" fontId="6" fillId="5" borderId="2" xfId="2" applyFont="1" applyFill="1" applyBorder="1" applyAlignment="1">
      <alignment horizontal="center"/>
    </xf>
    <xf numFmtId="10" fontId="6" fillId="5" borderId="2" xfId="3" applyNumberFormat="1" applyFont="1" applyFill="1" applyBorder="1" applyAlignment="1">
      <alignment horizontal="center"/>
    </xf>
    <xf numFmtId="10" fontId="6" fillId="5" borderId="2" xfId="2" applyNumberFormat="1" applyFont="1" applyFill="1" applyBorder="1" applyAlignment="1">
      <alignment horizontal="center"/>
    </xf>
    <xf numFmtId="0" fontId="6" fillId="0" borderId="4" xfId="2" applyFont="1" applyBorder="1" applyAlignment="1">
      <alignment horizontal="left"/>
    </xf>
    <xf numFmtId="0" fontId="4" fillId="0" borderId="4" xfId="2" applyBorder="1" applyAlignment="1">
      <alignment horizontal="left"/>
    </xf>
    <xf numFmtId="0" fontId="6" fillId="0" borderId="4" xfId="2" applyFont="1" applyBorder="1" applyAlignment="1">
      <alignment horizontal="center"/>
    </xf>
    <xf numFmtId="10" fontId="6" fillId="0" borderId="4" xfId="3" applyNumberFormat="1" applyFont="1" applyBorder="1" applyAlignment="1">
      <alignment horizontal="center"/>
    </xf>
    <xf numFmtId="10" fontId="4" fillId="0" borderId="0" xfId="2" applyNumberFormat="1"/>
    <xf numFmtId="0" fontId="11" fillId="10" borderId="4" xfId="2" applyFont="1" applyFill="1" applyBorder="1"/>
    <xf numFmtId="0" fontId="11" fillId="10" borderId="4" xfId="2" applyFont="1" applyFill="1" applyBorder="1" applyAlignment="1">
      <alignment horizontal="center"/>
    </xf>
    <xf numFmtId="10" fontId="12" fillId="10" borderId="4" xfId="3" applyNumberFormat="1" applyFont="1" applyFill="1" applyBorder="1" applyAlignment="1">
      <alignment horizontal="center"/>
    </xf>
    <xf numFmtId="10" fontId="11" fillId="10" borderId="4" xfId="3" applyNumberFormat="1" applyFont="1" applyFill="1" applyBorder="1" applyAlignment="1">
      <alignment horizontal="center"/>
    </xf>
    <xf numFmtId="10" fontId="11" fillId="10" borderId="2" xfId="3" applyNumberFormat="1" applyFont="1" applyFill="1" applyBorder="1" applyAlignment="1">
      <alignment horizontal="center"/>
    </xf>
    <xf numFmtId="0" fontId="7" fillId="2" borderId="0" xfId="2" applyFont="1" applyFill="1" applyAlignment="1">
      <alignment horizontal="center"/>
    </xf>
    <xf numFmtId="0" fontId="29" fillId="0" borderId="0" xfId="8" applyFont="1"/>
    <xf numFmtId="0" fontId="40" fillId="0" borderId="0" xfId="4" applyFont="1"/>
    <xf numFmtId="0" fontId="40" fillId="0" borderId="0" xfId="2" applyFont="1" applyAlignment="1">
      <alignment horizontal="left"/>
    </xf>
    <xf numFmtId="0" fontId="5" fillId="0" borderId="39" xfId="4" applyFont="1" applyBorder="1" applyAlignment="1">
      <alignment horizontal="center"/>
    </xf>
    <xf numFmtId="0" fontId="5" fillId="0" borderId="40" xfId="4" applyFont="1" applyBorder="1" applyAlignment="1">
      <alignment horizontal="center"/>
    </xf>
    <xf numFmtId="0" fontId="5" fillId="0" borderId="41" xfId="4" applyFont="1" applyBorder="1" applyAlignment="1">
      <alignment horizontal="center"/>
    </xf>
    <xf numFmtId="0" fontId="8" fillId="0" borderId="42" xfId="4" applyFont="1" applyBorder="1" applyAlignment="1">
      <alignment horizontal="center"/>
    </xf>
    <xf numFmtId="0" fontId="14" fillId="0" borderId="43" xfId="4" applyBorder="1" applyAlignment="1">
      <alignment horizontal="center"/>
    </xf>
    <xf numFmtId="0" fontId="8" fillId="0" borderId="43" xfId="4" applyFont="1" applyBorder="1" applyAlignment="1">
      <alignment horizontal="center"/>
    </xf>
    <xf numFmtId="0" fontId="8" fillId="0" borderId="44" xfId="4" applyFont="1" applyBorder="1" applyAlignment="1">
      <alignment horizontal="center"/>
    </xf>
    <xf numFmtId="0" fontId="5" fillId="0" borderId="28" xfId="4" applyFont="1" applyBorder="1" applyAlignment="1">
      <alignment horizontal="center"/>
    </xf>
    <xf numFmtId="15" fontId="16" fillId="11" borderId="8" xfId="4" applyNumberFormat="1" applyFont="1" applyFill="1" applyBorder="1" applyAlignment="1">
      <alignment horizontal="left"/>
    </xf>
    <xf numFmtId="15" fontId="16" fillId="11" borderId="9" xfId="4" applyNumberFormat="1" applyFont="1" applyFill="1" applyBorder="1" applyAlignment="1">
      <alignment horizontal="left"/>
    </xf>
    <xf numFmtId="15" fontId="16" fillId="11" borderId="10" xfId="4" applyNumberFormat="1" applyFont="1" applyFill="1" applyBorder="1" applyAlignment="1">
      <alignment horizontal="left"/>
    </xf>
    <xf numFmtId="0" fontId="18" fillId="11" borderId="4" xfId="5" applyFill="1" applyBorder="1" applyAlignment="1" applyProtection="1">
      <alignment horizontal="left"/>
    </xf>
    <xf numFmtId="0" fontId="18" fillId="11" borderId="12" xfId="5" applyFill="1" applyBorder="1" applyAlignment="1" applyProtection="1">
      <alignment horizontal="left"/>
    </xf>
    <xf numFmtId="0" fontId="18" fillId="11" borderId="13" xfId="5" applyFill="1" applyBorder="1" applyAlignment="1" applyProtection="1">
      <alignment horizontal="left"/>
    </xf>
    <xf numFmtId="0" fontId="13" fillId="11" borderId="4" xfId="4" applyFont="1" applyFill="1" applyBorder="1" applyAlignment="1">
      <alignment horizontal="left"/>
    </xf>
    <xf numFmtId="0" fontId="13" fillId="11" borderId="12" xfId="4" applyFont="1" applyFill="1" applyBorder="1" applyAlignment="1">
      <alignment horizontal="left"/>
    </xf>
    <xf numFmtId="0" fontId="13" fillId="11" borderId="16" xfId="4" applyFont="1" applyFill="1" applyBorder="1" applyAlignment="1">
      <alignment horizontal="left"/>
    </xf>
    <xf numFmtId="0" fontId="13" fillId="11" borderId="13" xfId="4" applyFont="1" applyFill="1" applyBorder="1" applyAlignment="1">
      <alignment horizontal="left"/>
    </xf>
    <xf numFmtId="15" fontId="18" fillId="11" borderId="4" xfId="5" applyNumberFormat="1" applyFill="1" applyBorder="1" applyAlignment="1" applyProtection="1">
      <alignment horizontal="left"/>
    </xf>
    <xf numFmtId="15" fontId="18" fillId="11" borderId="12" xfId="5" applyNumberFormat="1" applyFill="1" applyBorder="1" applyAlignment="1" applyProtection="1">
      <alignment horizontal="left"/>
    </xf>
    <xf numFmtId="15" fontId="18" fillId="11" borderId="13" xfId="5" applyNumberFormat="1" applyFill="1" applyBorder="1" applyAlignment="1" applyProtection="1">
      <alignment horizontal="left"/>
    </xf>
    <xf numFmtId="0" fontId="18" fillId="11" borderId="4" xfId="5" applyFill="1" applyBorder="1" applyAlignment="1" applyProtection="1"/>
    <xf numFmtId="0" fontId="18" fillId="11" borderId="12" xfId="5" applyFill="1" applyBorder="1" applyAlignment="1" applyProtection="1"/>
    <xf numFmtId="0" fontId="18" fillId="11" borderId="13" xfId="5" applyFill="1" applyBorder="1" applyAlignment="1" applyProtection="1"/>
    <xf numFmtId="0" fontId="18" fillId="11" borderId="18" xfId="5" applyFill="1" applyBorder="1" applyAlignment="1" applyProtection="1">
      <alignment horizontal="left"/>
    </xf>
    <xf numFmtId="0" fontId="18" fillId="11" borderId="19" xfId="5" applyFill="1" applyBorder="1" applyAlignment="1" applyProtection="1">
      <alignment horizontal="left"/>
    </xf>
    <xf numFmtId="0" fontId="18" fillId="11" borderId="20" xfId="5" applyFill="1" applyBorder="1" applyAlignment="1" applyProtection="1">
      <alignment horizontal="left"/>
    </xf>
    <xf numFmtId="0" fontId="35" fillId="12" borderId="26" xfId="4" applyFont="1" applyFill="1" applyBorder="1" applyAlignment="1">
      <alignment horizontal="center"/>
    </xf>
    <xf numFmtId="0" fontId="5" fillId="0" borderId="27" xfId="4" applyFont="1" applyBorder="1" applyAlignment="1">
      <alignment horizontal="center"/>
    </xf>
    <xf numFmtId="0" fontId="5" fillId="0" borderId="29" xfId="4" applyFont="1" applyBorder="1" applyAlignment="1">
      <alignment horizontal="center"/>
    </xf>
    <xf numFmtId="0" fontId="5" fillId="0" borderId="30" xfId="4" applyFont="1" applyBorder="1" applyAlignment="1">
      <alignment horizontal="center"/>
    </xf>
    <xf numFmtId="0" fontId="5" fillId="0" borderId="31" xfId="4" applyFont="1" applyBorder="1" applyAlignment="1">
      <alignment horizontal="center"/>
    </xf>
    <xf numFmtId="0" fontId="5" fillId="0" borderId="0" xfId="2" applyFont="1" applyAlignment="1">
      <alignment horizontal="center"/>
    </xf>
  </cellXfs>
  <cellStyles count="11">
    <cellStyle name="Currency 2" xfId="10" xr:uid="{273D94DF-7A77-45C5-B9A5-CB35D3731296}"/>
    <cellStyle name="Hyperlink" xfId="7" builtinId="8"/>
    <cellStyle name="Hyperlink 2" xfId="5" xr:uid="{00E54BFC-52D5-4393-9D8E-25DE0B3F56D6}"/>
    <cellStyle name="Normal" xfId="0" builtinId="0"/>
    <cellStyle name="Normal 2" xfId="2" xr:uid="{3D2DD506-AAAF-43AE-87BD-7E6508E93956}"/>
    <cellStyle name="Normal 3" xfId="4" xr:uid="{C767E85C-4348-45DC-9745-C8CBABE42B02}"/>
    <cellStyle name="Normal 4" xfId="8" xr:uid="{5846C7BD-42FE-473D-8C70-B813A6E6F31C}"/>
    <cellStyle name="Normal_cty99" xfId="9" xr:uid="{AB2F584C-3244-4D22-BFD2-44D92ABCE9CA}"/>
    <cellStyle name="Percent" xfId="1" builtinId="5"/>
    <cellStyle name="Percent 2" xfId="3" xr:uid="{DC49BD93-BDDB-44C7-B123-71C49EEAC905}"/>
    <cellStyle name="Percent 3" xfId="6" xr:uid="{8F27FF56-E657-4D29-968B-FE6CB3887F84}"/>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val="0"/>
        <strike val="0"/>
        <condense val="0"/>
        <extend val="0"/>
        <outline val="0"/>
        <shadow val="0"/>
        <u val="none"/>
        <vertAlign val="baseline"/>
        <sz val="12"/>
        <color auto="1"/>
        <name val="Times"/>
        <family val="1"/>
        <scheme val="none"/>
      </font>
      <numFmt numFmtId="14"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family val="1"/>
        <scheme val="none"/>
      </font>
      <numFmt numFmtId="14"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family val="1"/>
        <scheme val="none"/>
      </font>
      <numFmt numFmtId="14"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family val="1"/>
        <scheme val="none"/>
      </font>
      <numFmt numFmtId="14"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family val="1"/>
        <scheme val="none"/>
      </font>
      <numFmt numFmtId="14"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family val="1"/>
        <scheme val="none"/>
      </font>
      <numFmt numFmtId="14"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family val="1"/>
        <scheme val="none"/>
      </font>
      <numFmt numFmtId="14" formatCode="0.00%"/>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0"/>
        <name val="Calibri"/>
        <family val="2"/>
        <scheme val="minor"/>
      </font>
      <numFmt numFmtId="14" formatCode="0.00%"/>
      <fill>
        <patternFill patternType="solid">
          <fgColor indexed="64"/>
          <bgColor theme="1"/>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0"/>
        <name val="Calibri"/>
        <family val="2"/>
        <scheme val="minor"/>
      </font>
      <numFmt numFmtId="14" formatCode="0.00%"/>
      <fill>
        <patternFill patternType="solid">
          <fgColor indexed="64"/>
          <bgColor theme="1"/>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0"/>
        <name val="Calibri"/>
        <family val="2"/>
        <scheme val="minor"/>
      </font>
      <numFmt numFmtId="14" formatCode="0.00%"/>
      <fill>
        <patternFill patternType="solid">
          <fgColor indexed="64"/>
          <bgColor theme="1"/>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0"/>
        <name val="Calibri"/>
        <scheme val="minor"/>
      </font>
      <numFmt numFmtId="14" formatCode="0.00%"/>
      <fill>
        <patternFill patternType="solid">
          <fgColor indexed="64"/>
          <bgColor theme="1"/>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0"/>
        <name val="Calibri"/>
        <scheme val="minor"/>
      </font>
      <numFmt numFmtId="14" formatCode="0.00%"/>
      <fill>
        <patternFill patternType="solid">
          <fgColor indexed="64"/>
          <bgColor theme="1"/>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0"/>
        <name val="Calibri"/>
        <scheme val="minor"/>
      </font>
      <numFmt numFmtId="14" formatCode="0.00%"/>
      <fill>
        <patternFill patternType="solid">
          <fgColor indexed="64"/>
          <bgColor theme="1"/>
        </patternFill>
      </fill>
      <alignment horizontal="center" vertical="bottom"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outline="0">
        <right style="thin">
          <color indexed="64"/>
        </right>
        <top style="thin">
          <color indexed="64"/>
        </top>
      </border>
    </dxf>
    <dxf>
      <border outline="0">
        <bottom style="thin">
          <color indexed="64"/>
        </bottom>
      </border>
    </dxf>
    <dxf>
      <font>
        <b val="0"/>
        <i val="0"/>
        <strike val="0"/>
        <condense val="0"/>
        <extend val="0"/>
        <outline val="0"/>
        <shadow val="0"/>
        <u val="none"/>
        <vertAlign val="baseline"/>
        <sz val="12"/>
        <color auto="1"/>
        <name val="Calibri"/>
        <scheme val="minor"/>
      </font>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390525</xdr:colOff>
      <xdr:row>31</xdr:row>
      <xdr:rowOff>161925</xdr:rowOff>
    </xdr:to>
    <xdr:pic>
      <xdr:nvPicPr>
        <xdr:cNvPr id="2" name="Picture 1">
          <a:extLst>
            <a:ext uri="{FF2B5EF4-FFF2-40B4-BE49-F238E27FC236}">
              <a16:creationId xmlns:a16="http://schemas.microsoft.com/office/drawing/2014/main" id="{725D8901-57E0-4B16-B1FC-F35632EB8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15325" cy="587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448E53-C873-4F53-B200-2FB5CC0F05BC}" name="Table1" displayName="Table1" ref="A20:X116" totalsRowShown="0" headerRowDxfId="36" headerRowBorderDxfId="35" tableBorderDxfId="34">
  <autoFilter ref="A20:X116" xr:uid="{6CD6296C-6C23-495A-A5E8-9168DFA7E4BE}"/>
  <tableColumns count="24">
    <tableColumn id="1" xr3:uid="{CBB3E10C-BBD2-4EA5-86CF-DAD53197C90A}" name="Year" dataDxfId="33"/>
    <tableColumn id="2" xr3:uid="{D3B0180D-9C9D-4BC9-90F4-B364A88156AA}" name="S&amp;P 500 (includes dividends)" dataDxfId="32"/>
    <tableColumn id="3" xr3:uid="{6D542199-8A22-4D31-8FA3-1D71A4FAB1DE}" name="3-month T.Bill" dataDxfId="31"/>
    <tableColumn id="4" xr3:uid="{9B8DD450-5BEB-446A-AF3B-80D3063FC7A8}" name="US T. Bond (10-year)" dataDxfId="30"/>
    <tableColumn id="16" xr3:uid="{10C7F8B6-CD24-41F0-9F57-C43EED0E0E30}" name=" Baa Corporate Bond" dataDxfId="29"/>
    <tableColumn id="15" xr3:uid="{30E7A07C-2177-4B48-8B36-8250658A8D98}" name="Real Estate" dataDxfId="28"/>
    <tableColumn id="24" xr3:uid="{D895D07F-7676-4AEF-8C81-133C8372C9EC}" name="Gold*" dataDxfId="27"/>
    <tableColumn id="5" xr3:uid="{234A9895-4994-4022-88A1-BBA344B1AD18}" name="S&amp;P 500 (includes dividends)3" dataDxfId="26"/>
    <tableColumn id="6" xr3:uid="{49B89D5B-F677-45FE-AC64-3751FD8E5C04}" name="3-month T.Bill4" dataDxfId="25"/>
    <tableColumn id="7" xr3:uid="{58DCFD04-9B3F-43CB-849B-FDC57020EB63}" name="US T. Bond5" dataDxfId="24"/>
    <tableColumn id="17" xr3:uid="{EEE4772E-DC48-4ED2-AE6B-D8CDA7A77F90}" name=" Baa Corporate Bond2" dataDxfId="23"/>
    <tableColumn id="20" xr3:uid="{4E8ED8D8-0B78-4AFF-9B4D-A52BE13539B5}" name="Real Estate2" dataDxfId="22">
      <calculatedColumnFormula>L20*(1+F21)</calculatedColumnFormula>
    </tableColumn>
    <tableColumn id="25" xr3:uid="{3C089C4D-3AA1-4242-B887-451B132EB602}" name="Gold2" dataDxfId="21">
      <calculatedColumnFormula>M20*(1+G21)</calculatedColumnFormula>
    </tableColumn>
    <tableColumn id="8" xr3:uid="{43C1133F-0A41-4C40-86A5-8E5885D1954F}" name="Stocks - Bills" dataDxfId="20">
      <calculatedColumnFormula>B21-C21</calculatedColumnFormula>
    </tableColumn>
    <tableColumn id="9" xr3:uid="{DFFD1C30-2720-4E79-B012-D0BFEC3CC2F9}" name="Stocks - Bonds" dataDxfId="19">
      <calculatedColumnFormula>B21-D21</calculatedColumnFormula>
    </tableColumn>
    <tableColumn id="18" xr3:uid="{A31ECA32-B6B9-486D-9BBC-64F5804584F0}" name="Stocks - Baa Corp Bond" dataDxfId="18">
      <calculatedColumnFormula>B21-E21</calculatedColumnFormula>
    </tableColumn>
    <tableColumn id="10" xr3:uid="{5DCFCF75-EFD8-4FD8-BE31-94013885B62E}" name="Historical risk premium" dataDxfId="17"/>
    <tableColumn id="11" xr3:uid="{876B7826-551F-4CBC-BC34-95C2BC56CB36}" name="Inflation Rate" dataDxfId="16" dataCellStyle="Percent"/>
    <tableColumn id="12" xr3:uid="{EBD37FBE-EF59-4976-A4F4-6E6AB758551D}" name="S&amp;P 500 (includes dividends)2" dataDxfId="15">
      <calculatedColumnFormula>(1+B21)/(1+$R21)-1</calculatedColumnFormula>
    </tableColumn>
    <tableColumn id="13" xr3:uid="{17401582-4963-4B6A-BE9F-B978B13B4A2F}" name="3-month T. Bill (Real)" dataDxfId="14">
      <calculatedColumnFormula>(1+C21)/(1+$R21)-1</calculatedColumnFormula>
    </tableColumn>
    <tableColumn id="14" xr3:uid="{7FFE3AC8-9867-4377-A67B-EC29FA66F8AF}" name="!0-year T.Bonds" dataDxfId="13">
      <calculatedColumnFormula>(1+D21)/(1+$R21)-1</calculatedColumnFormula>
    </tableColumn>
    <tableColumn id="19" xr3:uid="{CE529305-D382-4257-8BC2-C9E2E229F954}" name="Baa Corp Bonds" dataDxfId="12">
      <calculatedColumnFormula>(1+E21)/(1+$R21)-1</calculatedColumnFormula>
    </tableColumn>
    <tableColumn id="21" xr3:uid="{A40336A9-C6EF-448B-8BE5-67179CDDBB6F}" name="Real Estate3" dataDxfId="11">
      <calculatedColumnFormula>(1+F21)/(1+$R21)-1</calculatedColumnFormula>
    </tableColumn>
    <tableColumn id="26" xr3:uid="{74F1C4C3-4BFA-4C8D-B0F8-5A7EDBC397CB}" name="Gold" dataDxfId="10">
      <calculatedColumnFormula>(1+G21)/(1+$R21)-1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data.apps.fao.org/catalog/dataset/iso-3-code-list-global-region-country"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www.stern.nyu.edu/~adamodar/New_Home_Page/data.html" TargetMode="External"/><Relationship Id="rId2" Type="http://schemas.openxmlformats.org/officeDocument/2006/relationships/hyperlink" Target="http://www.damodaran.com/" TargetMode="External"/><Relationship Id="rId1" Type="http://schemas.openxmlformats.org/officeDocument/2006/relationships/hyperlink" Target="mailto:adamodar@stern.nyu.edu?subject=Data%20on%20website" TargetMode="External"/><Relationship Id="rId6" Type="http://schemas.openxmlformats.org/officeDocument/2006/relationships/table" Target="../tables/table1.xml"/><Relationship Id="rId5" Type="http://schemas.openxmlformats.org/officeDocument/2006/relationships/hyperlink" Target="http://www.stern.nyu.edu/~adamodar/New_Home_Page/datafile/variable.htm" TargetMode="External"/><Relationship Id="rId4" Type="http://schemas.openxmlformats.org/officeDocument/2006/relationships/hyperlink" Target="http://www.stern.nyu.edu/~adamodar/pc/datasets/indname.xl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7A90-E320-415D-8A7E-42BCC2C40DDA}">
  <sheetPr>
    <tabColor rgb="FFFFFF00"/>
  </sheetPr>
  <dimension ref="A1:C8"/>
  <sheetViews>
    <sheetView tabSelected="1" workbookViewId="0"/>
  </sheetViews>
  <sheetFormatPr defaultRowHeight="14.5"/>
  <cols>
    <col min="2" max="2" width="18.08984375" bestFit="1" customWidth="1"/>
    <col min="3" max="3" width="122.36328125" customWidth="1"/>
  </cols>
  <sheetData>
    <row r="1" spans="1:3">
      <c r="A1" s="41" t="s">
        <v>1591</v>
      </c>
    </row>
    <row r="3" spans="1:3">
      <c r="A3" s="41" t="s">
        <v>1694</v>
      </c>
    </row>
    <row r="5" spans="1:3">
      <c r="A5" s="84" t="s">
        <v>1573</v>
      </c>
      <c r="B5" s="84" t="s">
        <v>1574</v>
      </c>
      <c r="C5" s="84" t="s">
        <v>1575</v>
      </c>
    </row>
    <row r="6" spans="1:3">
      <c r="A6" s="85">
        <v>1</v>
      </c>
      <c r="B6" s="85" t="s">
        <v>1576</v>
      </c>
      <c r="C6" s="85" t="s">
        <v>1579</v>
      </c>
    </row>
    <row r="7" spans="1:3">
      <c r="A7" s="85">
        <v>2</v>
      </c>
      <c r="B7" s="85" t="s">
        <v>1577</v>
      </c>
      <c r="C7" s="85" t="s">
        <v>1580</v>
      </c>
    </row>
    <row r="8" spans="1:3">
      <c r="A8" s="85">
        <v>3</v>
      </c>
      <c r="B8" s="85" t="s">
        <v>1578</v>
      </c>
      <c r="C8" s="85" t="s">
        <v>1581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6779-CE4E-4ADD-8DA7-54AD41FC39C8}">
  <sheetPr>
    <tabColor theme="6"/>
  </sheetPr>
  <dimension ref="A1:D2"/>
  <sheetViews>
    <sheetView workbookViewId="0"/>
  </sheetViews>
  <sheetFormatPr defaultRowHeight="14.5"/>
  <cols>
    <col min="1" max="1" width="15.7265625" bestFit="1" customWidth="1"/>
    <col min="2" max="2" width="12.6328125" bestFit="1" customWidth="1"/>
    <col min="3" max="3" width="6.81640625" bestFit="1" customWidth="1"/>
    <col min="4" max="4" width="9.36328125" bestFit="1" customWidth="1"/>
  </cols>
  <sheetData>
    <row r="1" spans="1:4" s="3" customFormat="1">
      <c r="A1" s="3" t="s">
        <v>1542</v>
      </c>
      <c r="B1" s="3" t="s">
        <v>1543</v>
      </c>
      <c r="C1" s="3" t="s">
        <v>1544</v>
      </c>
      <c r="D1" s="3" t="s">
        <v>1545</v>
      </c>
    </row>
    <row r="2" spans="1:4">
      <c r="A2" s="5">
        <f>'US Inflation'!BT6</f>
        <v>1.8367465390582496E-2</v>
      </c>
      <c r="B2" s="5">
        <f>Damodaran_ReturnsByYear!D126</f>
        <v>1.4611717050573514E-2</v>
      </c>
      <c r="C2" s="5">
        <v>0.05</v>
      </c>
      <c r="D2">
        <v>2024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3BCA9-3A0B-4082-BEA4-C37E13E7AB80}">
  <sheetPr>
    <tabColor theme="6"/>
  </sheetPr>
  <dimension ref="A1:AE203"/>
  <sheetViews>
    <sheetView workbookViewId="0">
      <pane xSplit="3" ySplit="1" topLeftCell="D2" activePane="bottomRight" state="frozen"/>
      <selection pane="topRight"/>
      <selection pane="bottomLeft"/>
      <selection pane="bottomRight"/>
    </sheetView>
  </sheetViews>
  <sheetFormatPr defaultRowHeight="14.5"/>
  <cols>
    <col min="3" max="3" width="19.7265625" customWidth="1"/>
    <col min="4" max="5" width="23.54296875" bestFit="1" customWidth="1"/>
    <col min="6" max="6" width="18.54296875" bestFit="1" customWidth="1"/>
    <col min="7" max="7" width="14.26953125" bestFit="1" customWidth="1"/>
    <col min="8" max="8" width="10.81640625" customWidth="1"/>
    <col min="9" max="9" width="14.7265625" bestFit="1" customWidth="1"/>
    <col min="10" max="10" width="13.90625" customWidth="1"/>
    <col min="11" max="11" width="18.08984375" bestFit="1" customWidth="1"/>
    <col min="12" max="12" width="13.81640625" bestFit="1" customWidth="1"/>
    <col min="13" max="13" width="20.26953125" customWidth="1"/>
    <col min="14" max="14" width="15.54296875" bestFit="1" customWidth="1"/>
    <col min="15" max="15" width="22.6328125" bestFit="1" customWidth="1"/>
    <col min="16" max="16" width="28.36328125" bestFit="1" customWidth="1"/>
    <col min="17" max="17" width="30.81640625" bestFit="1" customWidth="1"/>
    <col min="18" max="18" width="26.54296875" bestFit="1" customWidth="1"/>
    <col min="19" max="19" width="21.54296875" bestFit="1" customWidth="1"/>
    <col min="20" max="20" width="24.90625" bestFit="1" customWidth="1"/>
    <col min="21" max="21" width="25.36328125" bestFit="1" customWidth="1"/>
    <col min="22" max="22" width="33.08984375" bestFit="1" customWidth="1"/>
    <col min="23" max="23" width="18.26953125" bestFit="1" customWidth="1"/>
    <col min="24" max="24" width="14" bestFit="1" customWidth="1"/>
    <col min="25" max="25" width="21" bestFit="1" customWidth="1"/>
    <col min="26" max="26" width="16.7265625" bestFit="1" customWidth="1"/>
    <col min="27" max="27" width="23" customWidth="1"/>
    <col min="28" max="28" width="19.453125" bestFit="1" customWidth="1"/>
    <col min="29" max="29" width="18.26953125" bestFit="1" customWidth="1"/>
    <col min="30" max="30" width="13" bestFit="1" customWidth="1"/>
    <col min="31" max="31" width="9.453125" bestFit="1" customWidth="1"/>
    <col min="32" max="32" width="10.81640625" bestFit="1" customWidth="1"/>
  </cols>
  <sheetData>
    <row r="1" spans="1:31" s="3" customFormat="1">
      <c r="A1" s="3" t="s">
        <v>1528</v>
      </c>
      <c r="B1" s="3" t="s">
        <v>702</v>
      </c>
      <c r="C1" s="3" t="s">
        <v>703</v>
      </c>
      <c r="D1" s="3" t="s">
        <v>1562</v>
      </c>
      <c r="E1" s="3" t="s">
        <v>1561</v>
      </c>
      <c r="F1" s="3" t="s">
        <v>853</v>
      </c>
      <c r="G1" s="3" t="s">
        <v>852</v>
      </c>
      <c r="H1" s="3" t="s">
        <v>855</v>
      </c>
      <c r="I1" s="3" t="s">
        <v>857</v>
      </c>
      <c r="J1" s="3" t="s">
        <v>854</v>
      </c>
      <c r="K1" s="3" t="s">
        <v>844</v>
      </c>
      <c r="L1" s="3" t="s">
        <v>841</v>
      </c>
      <c r="M1" s="3" t="s">
        <v>1529</v>
      </c>
      <c r="N1" s="3" t="s">
        <v>1530</v>
      </c>
      <c r="O1" s="3" t="s">
        <v>856</v>
      </c>
      <c r="P1" s="3" t="s">
        <v>1563</v>
      </c>
      <c r="Q1" s="3" t="s">
        <v>1564</v>
      </c>
      <c r="R1" s="3" t="s">
        <v>1565</v>
      </c>
      <c r="S1" s="3" t="s">
        <v>1566</v>
      </c>
      <c r="T1" s="3" t="s">
        <v>1567</v>
      </c>
      <c r="U1" s="3" t="s">
        <v>1568</v>
      </c>
      <c r="V1" s="3" t="s">
        <v>1569</v>
      </c>
      <c r="W1" s="3" t="s">
        <v>1531</v>
      </c>
      <c r="X1" s="3" t="s">
        <v>1532</v>
      </c>
      <c r="Y1" s="3" t="s">
        <v>1534</v>
      </c>
      <c r="Z1" s="3" t="s">
        <v>1533</v>
      </c>
      <c r="AA1" s="3" t="s">
        <v>847</v>
      </c>
      <c r="AB1" s="3" t="s">
        <v>842</v>
      </c>
      <c r="AC1" s="3" t="s">
        <v>1624</v>
      </c>
      <c r="AD1" s="3" t="s">
        <v>1625</v>
      </c>
      <c r="AE1" s="3" t="s">
        <v>1626</v>
      </c>
    </row>
    <row r="2" spans="1:31">
      <c r="A2" t="str">
        <f>INDEX('ISO2-ISO3'!$C:$C, MATCH($B2, 'ISO2-ISO3'!$D:$D, 0))</f>
        <v>AF</v>
      </c>
      <c r="B2" t="str">
        <f>'ISO3s in META'!A1</f>
        <v>AFG</v>
      </c>
      <c r="C2" t="str">
        <f>INDEX('ISO3-Names'!$B$2:$B$275, MATCH($B2, 'ISO3-Names'!$A$2:$A$275, 0))</f>
        <v>Afghanistan</v>
      </c>
      <c r="D2" t="str">
        <f>INDEX('WB Country Groups'!$C$2:$C$219, MATCH($B2, 'WB Country Groups'!$B$2:$B$219, 0))</f>
        <v>South Asia</v>
      </c>
      <c r="E2" t="str">
        <f>IF(ISNA(D2), "OTHER", D2)</f>
        <v>South Asia</v>
      </c>
      <c r="F2" s="5" t="e">
        <f>INDEX('Damodaran CRPs'!$O:$O, MATCH($B2, 'Damodaran CRPs'!$N:$N, 0))</f>
        <v>#N/A</v>
      </c>
      <c r="G2" s="5" t="str">
        <f>IF(ISNA(F2), "", F2)</f>
        <v/>
      </c>
      <c r="H2" s="5"/>
      <c r="I2" s="5" t="b">
        <f>SUM(K2:Z2)&gt;0</f>
        <v>0</v>
      </c>
      <c r="J2" t="b">
        <f>AND(ISNA(G2), I2)</f>
        <v>0</v>
      </c>
      <c r="K2" s="61">
        <f>SUMIFS(EM!$X:$X, EM!$N:$N, $A2)/100</f>
        <v>0</v>
      </c>
      <c r="L2" s="61">
        <f>$K2/$K$198</f>
        <v>0</v>
      </c>
      <c r="M2" s="61">
        <f>SUMIFS(ACWI!$X:$X, ACWI!$N:$N, $A2)/100</f>
        <v>0</v>
      </c>
      <c r="N2" s="61">
        <f>$M2/$M$198</f>
        <v>0</v>
      </c>
      <c r="O2" s="61">
        <f>IF(B2&lt;&gt;"USA", N2/(1-$N$186), 0)</f>
        <v>0</v>
      </c>
      <c r="P2" s="61">
        <f>IF(OR(ISNA($E2), $E2&lt;&gt;'WB Country Groups'!H$1), 0, $N2/SUMIFS(Portfolio!$N$2:$N$195, Portfolio!$E$2:$E$195, 'WB Country Groups'!H$1))</f>
        <v>0</v>
      </c>
      <c r="Q2" s="61">
        <f>IF(OR(ISNA($E2), $E2&lt;&gt;'WB Country Groups'!I$1), 0, $N2/SUMIFS(Portfolio!$N$2:$N$195, Portfolio!$E$2:$E$195, 'WB Country Groups'!I$1))</f>
        <v>0</v>
      </c>
      <c r="R2" s="61">
        <f>IF(OR(ISNA($E2), $E2&lt;&gt;'WB Country Groups'!J$1), 0, $N2/SUMIFS(Portfolio!$N$2:$N$195, Portfolio!$E$2:$E$195, 'WB Country Groups'!J$1))</f>
        <v>0</v>
      </c>
      <c r="S2" s="61">
        <f>IF(OR(ISNA($E2), $E2&lt;&gt;'WB Country Groups'!K$1), 0, $N2/SUMIFS(Portfolio!$N$2:$N$195, Portfolio!$E$2:$E$195, 'WB Country Groups'!K$1))</f>
        <v>0</v>
      </c>
      <c r="T2" s="61">
        <f>IF(OR(ISNA($E2), $E2&lt;&gt;'WB Country Groups'!L$1), 0, $N2/SUMIFS(Portfolio!$N$2:$N$195, Portfolio!$E$2:$E$195, 'WB Country Groups'!L$1))</f>
        <v>0</v>
      </c>
      <c r="U2" s="61">
        <f>IF(OR(ISNA($E2), $E2&lt;&gt;'WB Country Groups'!M$1), 0, $N2/SUMIFS(Portfolio!$N$2:$N$195, Portfolio!$E$2:$E$195, 'WB Country Groups'!M$1))</f>
        <v>0</v>
      </c>
      <c r="V2" s="61">
        <f>IF(OR(ISNA($E2), $E2&lt;&gt;'WB Country Groups'!N$1), 0, $N2/SUMIFS(Portfolio!$N$2:$N$195, Portfolio!$E$2:$E$195, 'WB Country Groups'!N$1))</f>
        <v>0</v>
      </c>
      <c r="W2" s="61">
        <f>SUMIFS(FM!$X:$X, FM!$N:$N, $A2)/100</f>
        <v>0</v>
      </c>
      <c r="X2" s="61">
        <f>$W2/$W$198</f>
        <v>0</v>
      </c>
      <c r="Y2" s="61">
        <f>SUMIFS(World!$X:$X, World!$N:$N, $A2)/100</f>
        <v>0</v>
      </c>
      <c r="Z2" s="61">
        <f>$Y2/$Y$198</f>
        <v>0</v>
      </c>
      <c r="AA2" s="5" t="str">
        <f>IF(INDEX('WB WDI Market Cap'!$T:$T, MATCH($B2, 'WB WDI Market Cap'!$C:$C, 0))=0, "", INDEX('WB WDI Market Cap'!$T:$T, MATCH($B2, 'WB WDI Market Cap'!$C:$C, 0)))</f>
        <v/>
      </c>
      <c r="AB2" s="5" t="str">
        <f t="shared" ref="AB2:AB33" si="0">IF(ISNUMBER($AA2),$AA2/$AA$198,"")</f>
        <v/>
      </c>
      <c r="AC2">
        <f>SUMIFS(ACWI!$U:$U, ACWI!$N:$N, $A2)</f>
        <v>0</v>
      </c>
    </row>
    <row r="3" spans="1:31">
      <c r="A3" t="str">
        <f>INDEX('ISO2-ISO3'!$C:$C, MATCH($B3, 'ISO2-ISO3'!$D:$D, 0))</f>
        <v>AO</v>
      </c>
      <c r="B3" t="str">
        <f>'ISO3s in META'!A2</f>
        <v>AGO</v>
      </c>
      <c r="C3" t="str">
        <f>INDEX('ISO3-Names'!$B$2:$B$275, MATCH($B3, 'ISO3-Names'!$A$2:$A$275, 0))</f>
        <v>Angola</v>
      </c>
      <c r="D3" t="str">
        <f>INDEX('WB Country Groups'!$C$2:$C$219, MATCH($B3, 'WB Country Groups'!$B$2:$B$219, 0))</f>
        <v>Sub-Saharan Africa</v>
      </c>
      <c r="E3" t="str">
        <f t="shared" ref="E3:E66" si="1">IF(ISNA(D3), "OTHER", D3)</f>
        <v>Sub-Saharan Africa</v>
      </c>
      <c r="F3" s="5">
        <f>INDEX('Damodaran CRPs'!$O:$O, MATCH($B3, 'Damodaran CRPs'!$N:$N, 0))</f>
        <v>7.9379410652219901E-2</v>
      </c>
      <c r="G3" s="5">
        <f t="shared" ref="G3:G66" si="2">IF(ISNA(F3), "", F3)</f>
        <v>7.9379410652219901E-2</v>
      </c>
      <c r="H3" s="5"/>
      <c r="I3" s="5" t="b">
        <f t="shared" ref="I3:I66" si="3">SUM(K3:Z3)&gt;0</f>
        <v>0</v>
      </c>
      <c r="J3" t="b">
        <f t="shared" ref="J3:J66" si="4">AND(ISNA(G3), I3)</f>
        <v>0</v>
      </c>
      <c r="K3" s="61">
        <f>SUMIFS(EM!$X:$X, EM!$N:$N, $A3)/100</f>
        <v>0</v>
      </c>
      <c r="L3" s="61">
        <f t="shared" ref="L3:L66" si="5">$K3/$K$198</f>
        <v>0</v>
      </c>
      <c r="M3" s="61">
        <f>SUMIFS(ACWI!$X:$X, ACWI!$N:$N, $A3)/100</f>
        <v>0</v>
      </c>
      <c r="N3" s="61">
        <f t="shared" ref="N3:N66" si="6">$M3/$M$198</f>
        <v>0</v>
      </c>
      <c r="O3" s="61">
        <f t="shared" ref="O3:O66" si="7">IF(B3&lt;&gt;"USA", N3/(1-$N$186), 0)</f>
        <v>0</v>
      </c>
      <c r="P3" s="61">
        <f>IF(OR(ISNA($E3), $E3&lt;&gt;'WB Country Groups'!H$1), 0, $N3/SUMIFS(Portfolio!$N$2:$N$195, Portfolio!$E$2:$E$195, 'WB Country Groups'!H$1))</f>
        <v>0</v>
      </c>
      <c r="Q3" s="61">
        <f>IF(OR(ISNA($E3), $E3&lt;&gt;'WB Country Groups'!I$1), 0, $N3/SUMIFS(Portfolio!$N$2:$N$195, Portfolio!$E$2:$E$195, 'WB Country Groups'!I$1))</f>
        <v>0</v>
      </c>
      <c r="R3" s="61">
        <f>IF(OR(ISNA($E3), $E3&lt;&gt;'WB Country Groups'!J$1), 0, $N3/SUMIFS(Portfolio!$N$2:$N$195, Portfolio!$E$2:$E$195, 'WB Country Groups'!J$1))</f>
        <v>0</v>
      </c>
      <c r="S3" s="61">
        <f>IF(OR(ISNA($E3), $E3&lt;&gt;'WB Country Groups'!K$1), 0, $N3/SUMIFS(Portfolio!$N$2:$N$195, Portfolio!$E$2:$E$195, 'WB Country Groups'!K$1))</f>
        <v>0</v>
      </c>
      <c r="T3" s="61">
        <f>IF(OR(ISNA($E3), $E3&lt;&gt;'WB Country Groups'!L$1), 0, $N3/SUMIFS(Portfolio!$N$2:$N$195, Portfolio!$E$2:$E$195, 'WB Country Groups'!L$1))</f>
        <v>0</v>
      </c>
      <c r="U3" s="61">
        <f>IF(OR(ISNA($E3), $E3&lt;&gt;'WB Country Groups'!M$1), 0, $N3/SUMIFS(Portfolio!$N$2:$N$195, Portfolio!$E$2:$E$195, 'WB Country Groups'!M$1))</f>
        <v>0</v>
      </c>
      <c r="V3" s="61">
        <f>IF(OR(ISNA($E3), $E3&lt;&gt;'WB Country Groups'!N$1), 0, $N3/SUMIFS(Portfolio!$N$2:$N$195, Portfolio!$E$2:$E$195, 'WB Country Groups'!N$1))</f>
        <v>0</v>
      </c>
      <c r="W3" s="61">
        <f>SUMIFS(FM!$X:$X, FM!$N:$N, $A3)/100</f>
        <v>0</v>
      </c>
      <c r="X3" s="61">
        <f t="shared" ref="X3:X66" si="8">$W3/$W$198</f>
        <v>0</v>
      </c>
      <c r="Y3" s="61">
        <f>SUMIFS(World!$X:$X, World!$N:$N, $A3)/100</f>
        <v>0</v>
      </c>
      <c r="Z3" s="61">
        <f t="shared" ref="Z3:Z66" si="9">$Y3/$Y$198</f>
        <v>0</v>
      </c>
      <c r="AA3" s="5" t="str">
        <f>IF(INDEX('WB WDI Market Cap'!$T:$T, MATCH($B3, 'WB WDI Market Cap'!$C:$C, 0))=0, "", INDEX('WB WDI Market Cap'!$T:$T, MATCH($B3, 'WB WDI Market Cap'!$C:$C, 0)))</f>
        <v/>
      </c>
      <c r="AB3" s="5" t="str">
        <f t="shared" si="0"/>
        <v/>
      </c>
      <c r="AC3">
        <f>SUMIFS(ACWI!$U:$U, ACWI!$N:$N, $A3)</f>
        <v>0</v>
      </c>
    </row>
    <row r="4" spans="1:31">
      <c r="A4" t="str">
        <f>INDEX('ISO2-ISO3'!$C:$C, MATCH($B4, 'ISO2-ISO3'!$D:$D, 0))</f>
        <v>AL</v>
      </c>
      <c r="B4" t="str">
        <f>'ISO3s in META'!A3</f>
        <v>ALB</v>
      </c>
      <c r="C4" t="str">
        <f>INDEX('ISO3-Names'!$B$2:$B$275, MATCH($B4, 'ISO3-Names'!$A$2:$A$275, 0))</f>
        <v>Albania</v>
      </c>
      <c r="D4" t="str">
        <f>INDEX('WB Country Groups'!$C$2:$C$219, MATCH($B4, 'WB Country Groups'!$B$2:$B$219, 0))</f>
        <v>Europe &amp; Central Asia</v>
      </c>
      <c r="E4" t="str">
        <f t="shared" si="1"/>
        <v>Europe &amp; Central Asia</v>
      </c>
      <c r="F4" s="5">
        <f>INDEX('Damodaran CRPs'!$O:$O, MATCH($B4, 'Damodaran CRPs'!$N:$N, 0))</f>
        <v>5.4977060180470563E-2</v>
      </c>
      <c r="G4" s="5">
        <f t="shared" si="2"/>
        <v>5.4977060180470563E-2</v>
      </c>
      <c r="H4" s="5"/>
      <c r="I4" s="5" t="b">
        <f t="shared" si="3"/>
        <v>0</v>
      </c>
      <c r="J4" t="b">
        <f t="shared" si="4"/>
        <v>0</v>
      </c>
      <c r="K4" s="61">
        <f>SUMIFS(EM!$X:$X, EM!$N:$N, $A4)/100</f>
        <v>0</v>
      </c>
      <c r="L4" s="61">
        <f t="shared" si="5"/>
        <v>0</v>
      </c>
      <c r="M4" s="61">
        <f>SUMIFS(ACWI!$X:$X, ACWI!$N:$N, $A4)/100</f>
        <v>0</v>
      </c>
      <c r="N4" s="61">
        <f t="shared" si="6"/>
        <v>0</v>
      </c>
      <c r="O4" s="61">
        <f t="shared" si="7"/>
        <v>0</v>
      </c>
      <c r="P4" s="61">
        <f>IF(OR(ISNA($E4), $E4&lt;&gt;'WB Country Groups'!H$1), 0, $N4/SUMIFS(Portfolio!$N$2:$N$195, Portfolio!$E$2:$E$195, 'WB Country Groups'!H$1))</f>
        <v>0</v>
      </c>
      <c r="Q4" s="61">
        <f>IF(OR(ISNA($E4), $E4&lt;&gt;'WB Country Groups'!I$1), 0, $N4/SUMIFS(Portfolio!$N$2:$N$195, Portfolio!$E$2:$E$195, 'WB Country Groups'!I$1))</f>
        <v>0</v>
      </c>
      <c r="R4" s="61">
        <f>IF(OR(ISNA($E4), $E4&lt;&gt;'WB Country Groups'!J$1), 0, $N4/SUMIFS(Portfolio!$N$2:$N$195, Portfolio!$E$2:$E$195, 'WB Country Groups'!J$1))</f>
        <v>0</v>
      </c>
      <c r="S4" s="61">
        <f>IF(OR(ISNA($E4), $E4&lt;&gt;'WB Country Groups'!K$1), 0, $N4/SUMIFS(Portfolio!$N$2:$N$195, Portfolio!$E$2:$E$195, 'WB Country Groups'!K$1))</f>
        <v>0</v>
      </c>
      <c r="T4" s="61">
        <f>IF(OR(ISNA($E4), $E4&lt;&gt;'WB Country Groups'!L$1), 0, $N4/SUMIFS(Portfolio!$N$2:$N$195, Portfolio!$E$2:$E$195, 'WB Country Groups'!L$1))</f>
        <v>0</v>
      </c>
      <c r="U4" s="61">
        <f>IF(OR(ISNA($E4), $E4&lt;&gt;'WB Country Groups'!M$1), 0, $N4/SUMIFS(Portfolio!$N$2:$N$195, Portfolio!$E$2:$E$195, 'WB Country Groups'!M$1))</f>
        <v>0</v>
      </c>
      <c r="V4" s="61">
        <f>IF(OR(ISNA($E4), $E4&lt;&gt;'WB Country Groups'!N$1), 0, $N4/SUMIFS(Portfolio!$N$2:$N$195, Portfolio!$E$2:$E$195, 'WB Country Groups'!N$1))</f>
        <v>0</v>
      </c>
      <c r="W4" s="61">
        <f>SUMIFS(FM!$X:$X, FM!$N:$N, $A4)/100</f>
        <v>0</v>
      </c>
      <c r="X4" s="61">
        <f t="shared" si="8"/>
        <v>0</v>
      </c>
      <c r="Y4" s="61">
        <f>SUMIFS(World!$X:$X, World!$N:$N, $A4)/100</f>
        <v>0</v>
      </c>
      <c r="Z4" s="61">
        <f t="shared" si="9"/>
        <v>0</v>
      </c>
      <c r="AA4" s="5" t="str">
        <f>IF(INDEX('WB WDI Market Cap'!$T:$T, MATCH($B4, 'WB WDI Market Cap'!$C:$C, 0))=0, "", INDEX('WB WDI Market Cap'!$T:$T, MATCH($B4, 'WB WDI Market Cap'!$C:$C, 0)))</f>
        <v/>
      </c>
      <c r="AB4" s="5" t="str">
        <f t="shared" si="0"/>
        <v/>
      </c>
      <c r="AC4">
        <f>SUMIFS(ACWI!$U:$U, ACWI!$N:$N, $A4)</f>
        <v>0</v>
      </c>
    </row>
    <row r="5" spans="1:31">
      <c r="A5" t="str">
        <f>INDEX('ISO2-ISO3'!$C:$C, MATCH($B5, 'ISO2-ISO3'!$D:$D, 0))</f>
        <v>AD</v>
      </c>
      <c r="B5" t="str">
        <f>'ISO3s in META'!A4</f>
        <v>AND</v>
      </c>
      <c r="C5" t="str">
        <f>INDEX('ISO3-Names'!$B$2:$B$275, MATCH($B5, 'ISO3-Names'!$A$2:$A$275, 0))</f>
        <v>Andorra</v>
      </c>
      <c r="D5" t="str">
        <f>INDEX('WB Country Groups'!$C$2:$C$219, MATCH($B5, 'WB Country Groups'!$B$2:$B$219, 0))</f>
        <v>Europe &amp; Central Asia</v>
      </c>
      <c r="E5" t="str">
        <f t="shared" si="1"/>
        <v>Europe &amp; Central Asia</v>
      </c>
      <c r="F5" s="5">
        <f>INDEX('Damodaran CRPs'!$O:$O, MATCH($B5, 'Damodaran CRPs'!$N:$N, 0))</f>
        <v>1.9521880377399468E-2</v>
      </c>
      <c r="G5" s="5">
        <f t="shared" si="2"/>
        <v>1.9521880377399468E-2</v>
      </c>
      <c r="H5" s="5"/>
      <c r="I5" s="5" t="b">
        <f t="shared" si="3"/>
        <v>0</v>
      </c>
      <c r="J5" t="b">
        <f t="shared" si="4"/>
        <v>0</v>
      </c>
      <c r="K5" s="61">
        <f>SUMIFS(EM!$X:$X, EM!$N:$N, $A5)/100</f>
        <v>0</v>
      </c>
      <c r="L5" s="61">
        <f t="shared" si="5"/>
        <v>0</v>
      </c>
      <c r="M5" s="61">
        <f>SUMIFS(ACWI!$X:$X, ACWI!$N:$N, $A5)/100</f>
        <v>0</v>
      </c>
      <c r="N5" s="61">
        <f t="shared" si="6"/>
        <v>0</v>
      </c>
      <c r="O5" s="61">
        <f t="shared" si="7"/>
        <v>0</v>
      </c>
      <c r="P5" s="61">
        <f>IF(OR(ISNA($E5), $E5&lt;&gt;'WB Country Groups'!H$1), 0, $N5/SUMIFS(Portfolio!$N$2:$N$195, Portfolio!$E$2:$E$195, 'WB Country Groups'!H$1))</f>
        <v>0</v>
      </c>
      <c r="Q5" s="61">
        <f>IF(OR(ISNA($E5), $E5&lt;&gt;'WB Country Groups'!I$1), 0, $N5/SUMIFS(Portfolio!$N$2:$N$195, Portfolio!$E$2:$E$195, 'WB Country Groups'!I$1))</f>
        <v>0</v>
      </c>
      <c r="R5" s="61">
        <f>IF(OR(ISNA($E5), $E5&lt;&gt;'WB Country Groups'!J$1), 0, $N5/SUMIFS(Portfolio!$N$2:$N$195, Portfolio!$E$2:$E$195, 'WB Country Groups'!J$1))</f>
        <v>0</v>
      </c>
      <c r="S5" s="61">
        <f>IF(OR(ISNA($E5), $E5&lt;&gt;'WB Country Groups'!K$1), 0, $N5/SUMIFS(Portfolio!$N$2:$N$195, Portfolio!$E$2:$E$195, 'WB Country Groups'!K$1))</f>
        <v>0</v>
      </c>
      <c r="T5" s="61">
        <f>IF(OR(ISNA($E5), $E5&lt;&gt;'WB Country Groups'!L$1), 0, $N5/SUMIFS(Portfolio!$N$2:$N$195, Portfolio!$E$2:$E$195, 'WB Country Groups'!L$1))</f>
        <v>0</v>
      </c>
      <c r="U5" s="61">
        <f>IF(OR(ISNA($E5), $E5&lt;&gt;'WB Country Groups'!M$1), 0, $N5/SUMIFS(Portfolio!$N$2:$N$195, Portfolio!$E$2:$E$195, 'WB Country Groups'!M$1))</f>
        <v>0</v>
      </c>
      <c r="V5" s="61">
        <f>IF(OR(ISNA($E5), $E5&lt;&gt;'WB Country Groups'!N$1), 0, $N5/SUMIFS(Portfolio!$N$2:$N$195, Portfolio!$E$2:$E$195, 'WB Country Groups'!N$1))</f>
        <v>0</v>
      </c>
      <c r="W5" s="61">
        <f>SUMIFS(FM!$X:$X, FM!$N:$N, $A5)/100</f>
        <v>0</v>
      </c>
      <c r="X5" s="61">
        <f t="shared" si="8"/>
        <v>0</v>
      </c>
      <c r="Y5" s="61">
        <f>SUMIFS(World!$X:$X, World!$N:$N, $A5)/100</f>
        <v>0</v>
      </c>
      <c r="Z5" s="61">
        <f t="shared" si="9"/>
        <v>0</v>
      </c>
      <c r="AA5" s="5" t="str">
        <f>IF(INDEX('WB WDI Market Cap'!$T:$T, MATCH($B5, 'WB WDI Market Cap'!$C:$C, 0))=0, "", INDEX('WB WDI Market Cap'!$T:$T, MATCH($B5, 'WB WDI Market Cap'!$C:$C, 0)))</f>
        <v/>
      </c>
      <c r="AB5" s="5" t="str">
        <f t="shared" si="0"/>
        <v/>
      </c>
      <c r="AC5">
        <f>SUMIFS(ACWI!$U:$U, ACWI!$N:$N, $A5)</f>
        <v>0</v>
      </c>
    </row>
    <row r="6" spans="1:31">
      <c r="A6" t="str">
        <f>INDEX('ISO2-ISO3'!$C:$C, MATCH($B6, 'ISO2-ISO3'!$D:$D, 0))</f>
        <v>AE</v>
      </c>
      <c r="B6" t="str">
        <f>'ISO3s in META'!A5</f>
        <v>ARE</v>
      </c>
      <c r="C6" t="str">
        <f>INDEX('ISO3-Names'!$B$2:$B$275, MATCH($B6, 'ISO3-Names'!$A$2:$A$275, 0))</f>
        <v>United Arab Emirates</v>
      </c>
      <c r="D6" t="str">
        <f>INDEX('WB Country Groups'!$C$2:$C$219, MATCH($B6, 'WB Country Groups'!$B$2:$B$219, 0))</f>
        <v>Middle East &amp; North Africa</v>
      </c>
      <c r="E6" t="str">
        <f t="shared" si="1"/>
        <v>Middle East &amp; North Africa</v>
      </c>
      <c r="F6" s="5">
        <f>INDEX('Damodaran CRPs'!$O:$O, MATCH($B6, 'Damodaran CRPs'!$N:$N, 0))</f>
        <v>6.0288159989027772E-3</v>
      </c>
      <c r="G6" s="5">
        <f t="shared" si="2"/>
        <v>6.0288159989027772E-3</v>
      </c>
      <c r="H6" s="5"/>
      <c r="I6" s="5" t="b">
        <f t="shared" si="3"/>
        <v>1</v>
      </c>
      <c r="J6" t="b">
        <f t="shared" si="4"/>
        <v>0</v>
      </c>
      <c r="K6" s="61">
        <f>SUMIFS(EM!$X:$X, EM!$N:$N, $A6)/100</f>
        <v>1.3241542705177E-2</v>
      </c>
      <c r="L6" s="61">
        <f t="shared" si="5"/>
        <v>1.3241542705176986E-2</v>
      </c>
      <c r="M6" s="61">
        <f>SUMIFS(ACWI!$X:$X, ACWI!$N:$N, $A6)/100</f>
        <v>1.375360303582E-3</v>
      </c>
      <c r="N6" s="61">
        <f t="shared" si="6"/>
        <v>1.3799921190131407E-3</v>
      </c>
      <c r="O6" s="61">
        <f t="shared" si="7"/>
        <v>3.7160244894885782E-3</v>
      </c>
      <c r="P6" s="61">
        <f>IF(OR(ISNA($E6), $E6&lt;&gt;'WB Country Groups'!H$1), 0, $N6/SUMIFS(Portfolio!$N$2:$N$195, Portfolio!$E$2:$E$195, 'WB Country Groups'!H$1))</f>
        <v>0</v>
      </c>
      <c r="Q6" s="61">
        <f>IF(OR(ISNA($E6), $E6&lt;&gt;'WB Country Groups'!I$1), 0, $N6/SUMIFS(Portfolio!$N$2:$N$195, Portfolio!$E$2:$E$195, 'WB Country Groups'!I$1))</f>
        <v>0</v>
      </c>
      <c r="R6" s="61">
        <f>IF(OR(ISNA($E6), $E6&lt;&gt;'WB Country Groups'!J$1), 0, $N6/SUMIFS(Portfolio!$N$2:$N$195, Portfolio!$E$2:$E$195, 'WB Country Groups'!J$1))</f>
        <v>0</v>
      </c>
      <c r="S6" s="61">
        <f>IF(OR(ISNA($E6), $E6&lt;&gt;'WB Country Groups'!K$1), 0, $N6/SUMIFS(Portfolio!$N$2:$N$195, Portfolio!$E$2:$E$195, 'WB Country Groups'!K$1))</f>
        <v>0</v>
      </c>
      <c r="T6" s="61">
        <f>IF(OR(ISNA($E6), $E6&lt;&gt;'WB Country Groups'!L$1), 0, $N6/SUMIFS(Portfolio!$N$2:$N$195, Portfolio!$E$2:$E$195, 'WB Country Groups'!L$1))</f>
        <v>0</v>
      </c>
      <c r="U6" s="61">
        <f>IF(OR(ISNA($E6), $E6&lt;&gt;'WB Country Groups'!M$1), 0, $N6/SUMIFS(Portfolio!$N$2:$N$195, Portfolio!$E$2:$E$195, 'WB Country Groups'!M$1))</f>
        <v>0</v>
      </c>
      <c r="V6" s="61">
        <f>IF(OR(ISNA($E6), $E6&lt;&gt;'WB Country Groups'!N$1), 0, $N6/SUMIFS(Portfolio!$N$2:$N$195, Portfolio!$E$2:$E$195, 'WB Country Groups'!N$1))</f>
        <v>0.14902409462256241</v>
      </c>
      <c r="W6" s="61">
        <f>SUMIFS(FM!$X:$X, FM!$N:$N, $A6)/100</f>
        <v>0</v>
      </c>
      <c r="X6" s="61">
        <f t="shared" si="8"/>
        <v>0</v>
      </c>
      <c r="Y6" s="61">
        <f>SUMIFS(World!$X:$X, World!$N:$N, $A6)/100</f>
        <v>0</v>
      </c>
      <c r="Z6" s="61">
        <f t="shared" si="9"/>
        <v>0</v>
      </c>
      <c r="AA6" s="5">
        <f>IF(INDEX('WB WDI Market Cap'!$T:$T, MATCH($B6, 'WB WDI Market Cap'!$C:$C, 0))=0, "", INDEX('WB WDI Market Cap'!$T:$T, MATCH($B6, 'WB WDI Market Cap'!$C:$C, 0)))</f>
        <v>2.9363879033709995E-3</v>
      </c>
      <c r="AB6" s="5">
        <f t="shared" si="0"/>
        <v>2.9558018269827757E-3</v>
      </c>
      <c r="AC6">
        <f>SUMIFS(ACWI!$U:$U, ACWI!$N:$N, $A6)</f>
        <v>87732836025.605972</v>
      </c>
      <c r="AD6" s="5">
        <v>5.3400000000000003E-2</v>
      </c>
      <c r="AE6" s="115">
        <v>45504</v>
      </c>
    </row>
    <row r="7" spans="1:31">
      <c r="A7" t="str">
        <f>INDEX('ISO2-ISO3'!$C:$C, MATCH($B7, 'ISO2-ISO3'!$D:$D, 0))</f>
        <v>AR</v>
      </c>
      <c r="B7" t="str">
        <f>'ISO3s in META'!A6</f>
        <v>ARG</v>
      </c>
      <c r="C7" t="str">
        <f>INDEX('ISO3-Names'!$B$2:$B$275, MATCH($B7, 'ISO3-Names'!$A$2:$A$275, 0))</f>
        <v>Argentina</v>
      </c>
      <c r="D7" t="str">
        <f>INDEX('WB Country Groups'!$C$2:$C$219, MATCH($B7, 'WB Country Groups'!$B$2:$B$219, 0))</f>
        <v>Latin America &amp; Caribbean</v>
      </c>
      <c r="E7" t="str">
        <f t="shared" si="1"/>
        <v>Latin America &amp; Caribbean</v>
      </c>
      <c r="F7" s="5">
        <f>INDEX('Damodaran CRPs'!$O:$O, MATCH($B7, 'Damodaran CRPs'!$N:$N, 0))</f>
        <v>0.14655764606856517</v>
      </c>
      <c r="G7" s="5">
        <f t="shared" si="2"/>
        <v>0.14655764606856517</v>
      </c>
      <c r="H7" s="5"/>
      <c r="I7" s="5" t="b">
        <f t="shared" si="3"/>
        <v>0</v>
      </c>
      <c r="J7" t="b">
        <f t="shared" si="4"/>
        <v>0</v>
      </c>
      <c r="K7" s="61">
        <f>SUMIFS(EM!$X:$X, EM!$N:$N, $A7)/100</f>
        <v>0</v>
      </c>
      <c r="L7" s="61">
        <f t="shared" si="5"/>
        <v>0</v>
      </c>
      <c r="M7" s="61">
        <f>SUMIFS(ACWI!$X:$X, ACWI!$N:$N, $A7)/100</f>
        <v>0</v>
      </c>
      <c r="N7" s="61">
        <f t="shared" si="6"/>
        <v>0</v>
      </c>
      <c r="O7" s="61">
        <f t="shared" si="7"/>
        <v>0</v>
      </c>
      <c r="P7" s="61">
        <f>IF(OR(ISNA($E7), $E7&lt;&gt;'WB Country Groups'!H$1), 0, $N7/SUMIFS(Portfolio!$N$2:$N$195, Portfolio!$E$2:$E$195, 'WB Country Groups'!H$1))</f>
        <v>0</v>
      </c>
      <c r="Q7" s="61">
        <f>IF(OR(ISNA($E7), $E7&lt;&gt;'WB Country Groups'!I$1), 0, $N7/SUMIFS(Portfolio!$N$2:$N$195, Portfolio!$E$2:$E$195, 'WB Country Groups'!I$1))</f>
        <v>0</v>
      </c>
      <c r="R7" s="61">
        <f>IF(OR(ISNA($E7), $E7&lt;&gt;'WB Country Groups'!J$1), 0, $N7/SUMIFS(Portfolio!$N$2:$N$195, Portfolio!$E$2:$E$195, 'WB Country Groups'!J$1))</f>
        <v>0</v>
      </c>
      <c r="S7" s="61">
        <f>IF(OR(ISNA($E7), $E7&lt;&gt;'WB Country Groups'!K$1), 0, $N7/SUMIFS(Portfolio!$N$2:$N$195, Portfolio!$E$2:$E$195, 'WB Country Groups'!K$1))</f>
        <v>0</v>
      </c>
      <c r="T7" s="61">
        <f>IF(OR(ISNA($E7), $E7&lt;&gt;'WB Country Groups'!L$1), 0, $N7/SUMIFS(Portfolio!$N$2:$N$195, Portfolio!$E$2:$E$195, 'WB Country Groups'!L$1))</f>
        <v>0</v>
      </c>
      <c r="U7" s="61">
        <f>IF(OR(ISNA($E7), $E7&lt;&gt;'WB Country Groups'!M$1), 0, $N7/SUMIFS(Portfolio!$N$2:$N$195, Portfolio!$E$2:$E$195, 'WB Country Groups'!M$1))</f>
        <v>0</v>
      </c>
      <c r="V7" s="61">
        <f>IF(OR(ISNA($E7), $E7&lt;&gt;'WB Country Groups'!N$1), 0, $N7/SUMIFS(Portfolio!$N$2:$N$195, Portfolio!$E$2:$E$195, 'WB Country Groups'!N$1))</f>
        <v>0</v>
      </c>
      <c r="W7" s="61">
        <f>SUMIFS(FM!$X:$X, FM!$N:$N, $A7)/100</f>
        <v>0</v>
      </c>
      <c r="X7" s="61">
        <f t="shared" si="8"/>
        <v>0</v>
      </c>
      <c r="Y7" s="61">
        <f>SUMIFS(World!$X:$X, World!$N:$N, $A7)/100</f>
        <v>0</v>
      </c>
      <c r="Z7" s="61">
        <f t="shared" si="9"/>
        <v>0</v>
      </c>
      <c r="AA7" s="5">
        <f>IF(INDEX('WB WDI Market Cap'!$T:$T, MATCH($B7, 'WB WDI Market Cap'!$C:$C, 0))=0, "", INDEX('WB WDI Market Cap'!$T:$T, MATCH($B7, 'WB WDI Market Cap'!$C:$C, 0)))</f>
        <v>3.9234119046586882E-4</v>
      </c>
      <c r="AB7" s="5">
        <f t="shared" si="0"/>
        <v>3.9493515357704817E-4</v>
      </c>
      <c r="AC7">
        <f>SUMIFS(ACWI!$U:$U, ACWI!$N:$N, $A7)</f>
        <v>0</v>
      </c>
    </row>
    <row r="8" spans="1:31">
      <c r="A8" t="str">
        <f>INDEX('ISO2-ISO3'!$C:$C, MATCH($B8, 'ISO2-ISO3'!$D:$D, 0))</f>
        <v>AM</v>
      </c>
      <c r="B8" t="str">
        <f>'ISO3s in META'!A7</f>
        <v>ARM</v>
      </c>
      <c r="C8" t="str">
        <f>INDEX('ISO3-Names'!$B$2:$B$275, MATCH($B8, 'ISO3-Names'!$A$2:$A$275, 0))</f>
        <v>Armenia</v>
      </c>
      <c r="D8" t="str">
        <f>INDEX('WB Country Groups'!$C$2:$C$219, MATCH($B8, 'WB Country Groups'!$B$2:$B$219, 0))</f>
        <v>Europe &amp; Central Asia</v>
      </c>
      <c r="E8" t="str">
        <f t="shared" si="1"/>
        <v>Europe &amp; Central Asia</v>
      </c>
      <c r="F8" s="5">
        <f>INDEX('Damodaran CRPs'!$O:$O, MATCH($B8, 'Damodaran CRPs'!$N:$N, 0))</f>
        <v>4.3924230849148801E-2</v>
      </c>
      <c r="G8" s="5">
        <f t="shared" si="2"/>
        <v>4.3924230849148801E-2</v>
      </c>
      <c r="H8" s="5"/>
      <c r="I8" s="5" t="b">
        <f t="shared" si="3"/>
        <v>0</v>
      </c>
      <c r="J8" t="b">
        <f t="shared" si="4"/>
        <v>0</v>
      </c>
      <c r="K8" s="61">
        <f>SUMIFS(EM!$X:$X, EM!$N:$N, $A8)/100</f>
        <v>0</v>
      </c>
      <c r="L8" s="61">
        <f t="shared" si="5"/>
        <v>0</v>
      </c>
      <c r="M8" s="61">
        <f>SUMIFS(ACWI!$X:$X, ACWI!$N:$N, $A8)/100</f>
        <v>0</v>
      </c>
      <c r="N8" s="61">
        <f t="shared" si="6"/>
        <v>0</v>
      </c>
      <c r="O8" s="61">
        <f t="shared" si="7"/>
        <v>0</v>
      </c>
      <c r="P8" s="61">
        <f>IF(OR(ISNA($E8), $E8&lt;&gt;'WB Country Groups'!H$1), 0, $N8/SUMIFS(Portfolio!$N$2:$N$195, Portfolio!$E$2:$E$195, 'WB Country Groups'!H$1))</f>
        <v>0</v>
      </c>
      <c r="Q8" s="61">
        <f>IF(OR(ISNA($E8), $E8&lt;&gt;'WB Country Groups'!I$1), 0, $N8/SUMIFS(Portfolio!$N$2:$N$195, Portfolio!$E$2:$E$195, 'WB Country Groups'!I$1))</f>
        <v>0</v>
      </c>
      <c r="R8" s="61">
        <f>IF(OR(ISNA($E8), $E8&lt;&gt;'WB Country Groups'!J$1), 0, $N8/SUMIFS(Portfolio!$N$2:$N$195, Portfolio!$E$2:$E$195, 'WB Country Groups'!J$1))</f>
        <v>0</v>
      </c>
      <c r="S8" s="61">
        <f>IF(OR(ISNA($E8), $E8&lt;&gt;'WB Country Groups'!K$1), 0, $N8/SUMIFS(Portfolio!$N$2:$N$195, Portfolio!$E$2:$E$195, 'WB Country Groups'!K$1))</f>
        <v>0</v>
      </c>
      <c r="T8" s="61">
        <f>IF(OR(ISNA($E8), $E8&lt;&gt;'WB Country Groups'!L$1), 0, $N8/SUMIFS(Portfolio!$N$2:$N$195, Portfolio!$E$2:$E$195, 'WB Country Groups'!L$1))</f>
        <v>0</v>
      </c>
      <c r="U8" s="61">
        <f>IF(OR(ISNA($E8), $E8&lt;&gt;'WB Country Groups'!M$1), 0, $N8/SUMIFS(Portfolio!$N$2:$N$195, Portfolio!$E$2:$E$195, 'WB Country Groups'!M$1))</f>
        <v>0</v>
      </c>
      <c r="V8" s="61">
        <f>IF(OR(ISNA($E8), $E8&lt;&gt;'WB Country Groups'!N$1), 0, $N8/SUMIFS(Portfolio!$N$2:$N$195, Portfolio!$E$2:$E$195, 'WB Country Groups'!N$1))</f>
        <v>0</v>
      </c>
      <c r="W8" s="61">
        <f>SUMIFS(FM!$X:$X, FM!$N:$N, $A8)/100</f>
        <v>0</v>
      </c>
      <c r="X8" s="61">
        <f t="shared" si="8"/>
        <v>0</v>
      </c>
      <c r="Y8" s="61">
        <f>SUMIFS(World!$X:$X, World!$N:$N, $A8)/100</f>
        <v>0</v>
      </c>
      <c r="Z8" s="61">
        <f t="shared" si="9"/>
        <v>0</v>
      </c>
      <c r="AA8" s="5" t="str">
        <f>IF(INDEX('WB WDI Market Cap'!$T:$T, MATCH($B8, 'WB WDI Market Cap'!$C:$C, 0))=0, "", INDEX('WB WDI Market Cap'!$T:$T, MATCH($B8, 'WB WDI Market Cap'!$C:$C, 0)))</f>
        <v/>
      </c>
      <c r="AB8" s="5" t="str">
        <f t="shared" si="0"/>
        <v/>
      </c>
      <c r="AC8">
        <f>SUMIFS(ACWI!$U:$U, ACWI!$N:$N, $A8)</f>
        <v>0</v>
      </c>
    </row>
    <row r="9" spans="1:31">
      <c r="A9" t="str">
        <f>INDEX('ISO2-ISO3'!$C:$C, MATCH($B9, 'ISO2-ISO3'!$D:$D, 0))</f>
        <v>AG</v>
      </c>
      <c r="B9" t="str">
        <f>'ISO3s in META'!A8</f>
        <v>ATG</v>
      </c>
      <c r="C9" t="str">
        <f>INDEX('ISO3-Names'!$B$2:$B$275, MATCH($B9, 'ISO3-Names'!$A$2:$A$275, 0))</f>
        <v>Antigua and Barbuda</v>
      </c>
      <c r="D9" t="str">
        <f>INDEX('WB Country Groups'!$C$2:$C$219, MATCH($B9, 'WB Country Groups'!$B$2:$B$219, 0))</f>
        <v>Latin America &amp; Caribbean</v>
      </c>
      <c r="E9" t="str">
        <f t="shared" si="1"/>
        <v>Latin America &amp; Caribbean</v>
      </c>
      <c r="F9" s="5" t="e">
        <f>INDEX('Damodaran CRPs'!$O:$O, MATCH($B9, 'Damodaran CRPs'!$N:$N, 0))</f>
        <v>#N/A</v>
      </c>
      <c r="G9" s="5" t="str">
        <f t="shared" si="2"/>
        <v/>
      </c>
      <c r="H9" s="5"/>
      <c r="I9" s="5" t="b">
        <f t="shared" si="3"/>
        <v>0</v>
      </c>
      <c r="J9" t="b">
        <f t="shared" si="4"/>
        <v>0</v>
      </c>
      <c r="K9" s="61">
        <f>SUMIFS(EM!$X:$X, EM!$N:$N, $A9)/100</f>
        <v>0</v>
      </c>
      <c r="L9" s="61">
        <f t="shared" si="5"/>
        <v>0</v>
      </c>
      <c r="M9" s="61">
        <f>SUMIFS(ACWI!$X:$X, ACWI!$N:$N, $A9)/100</f>
        <v>0</v>
      </c>
      <c r="N9" s="61">
        <f t="shared" si="6"/>
        <v>0</v>
      </c>
      <c r="O9" s="61">
        <f t="shared" si="7"/>
        <v>0</v>
      </c>
      <c r="P9" s="61">
        <f>IF(OR(ISNA($E9), $E9&lt;&gt;'WB Country Groups'!H$1), 0, $N9/SUMIFS(Portfolio!$N$2:$N$195, Portfolio!$E$2:$E$195, 'WB Country Groups'!H$1))</f>
        <v>0</v>
      </c>
      <c r="Q9" s="61">
        <f>IF(OR(ISNA($E9), $E9&lt;&gt;'WB Country Groups'!I$1), 0, $N9/SUMIFS(Portfolio!$N$2:$N$195, Portfolio!$E$2:$E$195, 'WB Country Groups'!I$1))</f>
        <v>0</v>
      </c>
      <c r="R9" s="61">
        <f>IF(OR(ISNA($E9), $E9&lt;&gt;'WB Country Groups'!J$1), 0, $N9/SUMIFS(Portfolio!$N$2:$N$195, Portfolio!$E$2:$E$195, 'WB Country Groups'!J$1))</f>
        <v>0</v>
      </c>
      <c r="S9" s="61">
        <f>IF(OR(ISNA($E9), $E9&lt;&gt;'WB Country Groups'!K$1), 0, $N9/SUMIFS(Portfolio!$N$2:$N$195, Portfolio!$E$2:$E$195, 'WB Country Groups'!K$1))</f>
        <v>0</v>
      </c>
      <c r="T9" s="61">
        <f>IF(OR(ISNA($E9), $E9&lt;&gt;'WB Country Groups'!L$1), 0, $N9/SUMIFS(Portfolio!$N$2:$N$195, Portfolio!$E$2:$E$195, 'WB Country Groups'!L$1))</f>
        <v>0</v>
      </c>
      <c r="U9" s="61">
        <f>IF(OR(ISNA($E9), $E9&lt;&gt;'WB Country Groups'!M$1), 0, $N9/SUMIFS(Portfolio!$N$2:$N$195, Portfolio!$E$2:$E$195, 'WB Country Groups'!M$1))</f>
        <v>0</v>
      </c>
      <c r="V9" s="61">
        <f>IF(OR(ISNA($E9), $E9&lt;&gt;'WB Country Groups'!N$1), 0, $N9/SUMIFS(Portfolio!$N$2:$N$195, Portfolio!$E$2:$E$195, 'WB Country Groups'!N$1))</f>
        <v>0</v>
      </c>
      <c r="W9" s="61">
        <f>SUMIFS(FM!$X:$X, FM!$N:$N, $A9)/100</f>
        <v>0</v>
      </c>
      <c r="X9" s="61">
        <f t="shared" si="8"/>
        <v>0</v>
      </c>
      <c r="Y9" s="61">
        <f>SUMIFS(World!$X:$X, World!$N:$N, $A9)/100</f>
        <v>0</v>
      </c>
      <c r="Z9" s="61">
        <f t="shared" si="9"/>
        <v>0</v>
      </c>
      <c r="AA9" s="5" t="str">
        <f>IF(INDEX('WB WDI Market Cap'!$T:$T, MATCH($B9, 'WB WDI Market Cap'!$C:$C, 0))=0, "", INDEX('WB WDI Market Cap'!$T:$T, MATCH($B9, 'WB WDI Market Cap'!$C:$C, 0)))</f>
        <v/>
      </c>
      <c r="AB9" s="5" t="str">
        <f t="shared" si="0"/>
        <v/>
      </c>
      <c r="AC9">
        <f>SUMIFS(ACWI!$U:$U, ACWI!$N:$N, $A9)</f>
        <v>0</v>
      </c>
    </row>
    <row r="10" spans="1:31">
      <c r="A10" t="str">
        <f>INDEX('ISO2-ISO3'!$C:$C, MATCH($B10, 'ISO2-ISO3'!$D:$D, 0))</f>
        <v>AU</v>
      </c>
      <c r="B10" t="str">
        <f>'ISO3s in META'!A9</f>
        <v>AUS</v>
      </c>
      <c r="C10" t="str">
        <f>INDEX('ISO3-Names'!$B$2:$B$275, MATCH($B10, 'ISO3-Names'!$A$2:$A$275, 0))</f>
        <v>Australia</v>
      </c>
      <c r="D10" t="str">
        <f>INDEX('WB Country Groups'!$C$2:$C$219, MATCH($B10, 'WB Country Groups'!$B$2:$B$219, 0))</f>
        <v>East Asia &amp; Pacific</v>
      </c>
      <c r="E10" t="str">
        <f t="shared" si="1"/>
        <v>East Asia &amp; Pacific</v>
      </c>
      <c r="F10" s="5">
        <f>INDEX('Damodaran CRPs'!$O:$O, MATCH($B10, 'Damodaran CRPs'!$N:$N, 0))</f>
        <v>0</v>
      </c>
      <c r="G10" s="5">
        <f t="shared" si="2"/>
        <v>0</v>
      </c>
      <c r="H10" s="5"/>
      <c r="I10" s="5" t="b">
        <f t="shared" si="3"/>
        <v>1</v>
      </c>
      <c r="J10" t="b">
        <f t="shared" si="4"/>
        <v>0</v>
      </c>
      <c r="K10" s="61">
        <f>SUMIFS(EM!$X:$X, EM!$N:$N, $A10)/100</f>
        <v>0</v>
      </c>
      <c r="L10" s="61">
        <f t="shared" si="5"/>
        <v>0</v>
      </c>
      <c r="M10" s="61">
        <f>SUMIFS(ACWI!$X:$X, ACWI!$N:$N, $A10)/100</f>
        <v>1.7687146104518995E-2</v>
      </c>
      <c r="N10" s="61">
        <f t="shared" si="6"/>
        <v>1.7746711293398148E-2</v>
      </c>
      <c r="O10" s="61">
        <f t="shared" si="7"/>
        <v>4.7788108979427493E-2</v>
      </c>
      <c r="P10" s="61">
        <f>IF(OR(ISNA($E10), $E10&lt;&gt;'WB Country Groups'!H$1), 0, $N10/SUMIFS(Portfolio!$N$2:$N$195, Portfolio!$E$2:$E$195, 'WB Country Groups'!H$1))</f>
        <v>0</v>
      </c>
      <c r="Q10" s="61">
        <f>IF(OR(ISNA($E10), $E10&lt;&gt;'WB Country Groups'!I$1), 0, $N10/SUMIFS(Portfolio!$N$2:$N$195, Portfolio!$E$2:$E$195, 'WB Country Groups'!I$1))</f>
        <v>0</v>
      </c>
      <c r="R10" s="61">
        <f>IF(OR(ISNA($E10), $E10&lt;&gt;'WB Country Groups'!J$1), 0, $N10/SUMIFS(Portfolio!$N$2:$N$195, Portfolio!$E$2:$E$195, 'WB Country Groups'!J$1))</f>
        <v>0.12255070932957474</v>
      </c>
      <c r="S10" s="61">
        <f>IF(OR(ISNA($E10), $E10&lt;&gt;'WB Country Groups'!K$1), 0, $N10/SUMIFS(Portfolio!$N$2:$N$195, Portfolio!$E$2:$E$195, 'WB Country Groups'!K$1))</f>
        <v>0</v>
      </c>
      <c r="T10" s="61">
        <f>IF(OR(ISNA($E10), $E10&lt;&gt;'WB Country Groups'!L$1), 0, $N10/SUMIFS(Portfolio!$N$2:$N$195, Portfolio!$E$2:$E$195, 'WB Country Groups'!L$1))</f>
        <v>0</v>
      </c>
      <c r="U10" s="61">
        <f>IF(OR(ISNA($E10), $E10&lt;&gt;'WB Country Groups'!M$1), 0, $N10/SUMIFS(Portfolio!$N$2:$N$195, Portfolio!$E$2:$E$195, 'WB Country Groups'!M$1))</f>
        <v>0</v>
      </c>
      <c r="V10" s="61">
        <f>IF(OR(ISNA($E10), $E10&lt;&gt;'WB Country Groups'!N$1), 0, $N10/SUMIFS(Portfolio!$N$2:$N$195, Portfolio!$E$2:$E$195, 'WB Country Groups'!N$1))</f>
        <v>0</v>
      </c>
      <c r="W10" s="61">
        <f>SUMIFS(FM!$X:$X, FM!$N:$N, $A10)/100</f>
        <v>0</v>
      </c>
      <c r="X10" s="61">
        <f t="shared" si="8"/>
        <v>0</v>
      </c>
      <c r="Y10" s="61">
        <f>SUMIFS(World!$X:$X, World!$N:$N, $A10)/100</f>
        <v>1.9737190323682E-2</v>
      </c>
      <c r="Z10" s="61">
        <f t="shared" si="9"/>
        <v>1.9811392596697886E-2</v>
      </c>
      <c r="AA10" s="5">
        <f>IF(INDEX('WB WDI Market Cap'!$T:$T, MATCH($B10, 'WB WDI Market Cap'!$C:$C, 0))=0, "", INDEX('WB WDI Market Cap'!$T:$T, MATCH($B10, 'WB WDI Market Cap'!$C:$C, 0)))</f>
        <v>1.7135932945467901E-2</v>
      </c>
      <c r="AB10" s="5">
        <f t="shared" si="0"/>
        <v>1.7249227136891969E-2</v>
      </c>
      <c r="AC10">
        <f>SUMIFS(ACWI!$U:$U, ACWI!$N:$N, $A10)</f>
        <v>1128245075058.863</v>
      </c>
      <c r="AD10" s="5">
        <v>3.7499999999999999E-2</v>
      </c>
      <c r="AE10" s="115">
        <v>45504</v>
      </c>
    </row>
    <row r="11" spans="1:31">
      <c r="A11" t="str">
        <f>INDEX('ISO2-ISO3'!$C:$C, MATCH($B11, 'ISO2-ISO3'!$D:$D, 0))</f>
        <v>AT</v>
      </c>
      <c r="B11" t="str">
        <f>'ISO3s in META'!A10</f>
        <v>AUT</v>
      </c>
      <c r="C11" t="str">
        <f>INDEX('ISO3-Names'!$B$2:$B$275, MATCH($B11, 'ISO3-Names'!$A$2:$A$275, 0))</f>
        <v>Austria</v>
      </c>
      <c r="D11" t="str">
        <f>INDEX('WB Country Groups'!$C$2:$C$219, MATCH($B11, 'WB Country Groups'!$B$2:$B$219, 0))</f>
        <v>Europe &amp; Central Asia</v>
      </c>
      <c r="E11" t="str">
        <f t="shared" si="1"/>
        <v>Europe &amp; Central Asia</v>
      </c>
      <c r="F11" s="5">
        <f>INDEX('Damodaran CRPs'!$O:$O, MATCH($B11, 'Damodaran CRPs'!$N:$N, 0))</f>
        <v>4.8804700943498669E-3</v>
      </c>
      <c r="G11" s="5">
        <f t="shared" si="2"/>
        <v>4.8804700943498669E-3</v>
      </c>
      <c r="H11" s="5"/>
      <c r="I11" s="5" t="b">
        <f t="shared" si="3"/>
        <v>1</v>
      </c>
      <c r="J11" t="b">
        <f t="shared" si="4"/>
        <v>0</v>
      </c>
      <c r="K11" s="61">
        <f>SUMIFS(EM!$X:$X, EM!$N:$N, $A11)/100</f>
        <v>0</v>
      </c>
      <c r="L11" s="61">
        <f t="shared" si="5"/>
        <v>0</v>
      </c>
      <c r="M11" s="61">
        <f>SUMIFS(ACWI!$X:$X, ACWI!$N:$N, $A11)/100</f>
        <v>4.4092459512600006E-4</v>
      </c>
      <c r="N11" s="61">
        <f t="shared" si="6"/>
        <v>4.4240950154532529E-4</v>
      </c>
      <c r="O11" s="61">
        <f t="shared" si="7"/>
        <v>1.1913144426509649E-3</v>
      </c>
      <c r="P11" s="61">
        <f>IF(OR(ISNA($E11), $E11&lt;&gt;'WB Country Groups'!H$1), 0, $N11/SUMIFS(Portfolio!$N$2:$N$195, Portfolio!$E$2:$E$195, 'WB Country Groups'!H$1))</f>
        <v>0</v>
      </c>
      <c r="Q11" s="61">
        <f>IF(OR(ISNA($E11), $E11&lt;&gt;'WB Country Groups'!I$1), 0, $N11/SUMIFS(Portfolio!$N$2:$N$195, Portfolio!$E$2:$E$195, 'WB Country Groups'!I$1))</f>
        <v>2.7515412678348998E-3</v>
      </c>
      <c r="R11" s="61">
        <f>IF(OR(ISNA($E11), $E11&lt;&gt;'WB Country Groups'!J$1), 0, $N11/SUMIFS(Portfolio!$N$2:$N$195, Portfolio!$E$2:$E$195, 'WB Country Groups'!J$1))</f>
        <v>0</v>
      </c>
      <c r="S11" s="61">
        <f>IF(OR(ISNA($E11), $E11&lt;&gt;'WB Country Groups'!K$1), 0, $N11/SUMIFS(Portfolio!$N$2:$N$195, Portfolio!$E$2:$E$195, 'WB Country Groups'!K$1))</f>
        <v>0</v>
      </c>
      <c r="T11" s="61">
        <f>IF(OR(ISNA($E11), $E11&lt;&gt;'WB Country Groups'!L$1), 0, $N11/SUMIFS(Portfolio!$N$2:$N$195, Portfolio!$E$2:$E$195, 'WB Country Groups'!L$1))</f>
        <v>0</v>
      </c>
      <c r="U11" s="61">
        <f>IF(OR(ISNA($E11), $E11&lt;&gt;'WB Country Groups'!M$1), 0, $N11/SUMIFS(Portfolio!$N$2:$N$195, Portfolio!$E$2:$E$195, 'WB Country Groups'!M$1))</f>
        <v>0</v>
      </c>
      <c r="V11" s="61">
        <f>IF(OR(ISNA($E11), $E11&lt;&gt;'WB Country Groups'!N$1), 0, $N11/SUMIFS(Portfolio!$N$2:$N$195, Portfolio!$E$2:$E$195, 'WB Country Groups'!N$1))</f>
        <v>0</v>
      </c>
      <c r="W11" s="61">
        <f>SUMIFS(FM!$X:$X, FM!$N:$N, $A11)/100</f>
        <v>0</v>
      </c>
      <c r="X11" s="61">
        <f t="shared" si="8"/>
        <v>0</v>
      </c>
      <c r="Y11" s="61">
        <f>SUMIFS(World!$X:$X, World!$N:$N, $A11)/100</f>
        <v>4.9203034796899993E-4</v>
      </c>
      <c r="Z11" s="61">
        <f t="shared" si="9"/>
        <v>4.9388014369034384E-4</v>
      </c>
      <c r="AA11" s="5">
        <f>IF(INDEX('WB WDI Market Cap'!$T:$T, MATCH($B11, 'WB WDI Market Cap'!$C:$C, 0))=0, "", INDEX('WB WDI Market Cap'!$T:$T, MATCH($B11, 'WB WDI Market Cap'!$C:$C, 0)))</f>
        <v>1.3154872485590522E-3</v>
      </c>
      <c r="AB11" s="5">
        <f t="shared" si="0"/>
        <v>1.3241845902578354E-3</v>
      </c>
      <c r="AC11">
        <f>SUMIFS(ACWI!$U:$U, ACWI!$N:$N, $A11)</f>
        <v>28126131823.805229</v>
      </c>
      <c r="AD11" s="5">
        <v>5.6000000000000001E-2</v>
      </c>
      <c r="AE11" s="115">
        <v>45504</v>
      </c>
    </row>
    <row r="12" spans="1:31">
      <c r="A12" t="str">
        <f>INDEX('ISO2-ISO3'!$C:$C, MATCH($B12, 'ISO2-ISO3'!$D:$D, 0))</f>
        <v>AZ</v>
      </c>
      <c r="B12" t="str">
        <f>'ISO3s in META'!A11</f>
        <v>AZE</v>
      </c>
      <c r="C12" t="str">
        <f>INDEX('ISO3-Names'!$B$2:$B$275, MATCH($B12, 'ISO3-Names'!$A$2:$A$275, 0))</f>
        <v>Azerbaijan</v>
      </c>
      <c r="D12" t="str">
        <f>INDEX('WB Country Groups'!$C$2:$C$219, MATCH($B12, 'WB Country Groups'!$B$2:$B$219, 0))</f>
        <v>Europe &amp; Central Asia</v>
      </c>
      <c r="E12" t="str">
        <f t="shared" si="1"/>
        <v>Europe &amp; Central Asia</v>
      </c>
      <c r="F12" s="5">
        <f>INDEX('Damodaran CRPs'!$O:$O, MATCH($B12, 'Damodaran CRPs'!$N:$N, 0))</f>
        <v>3.0574709708721233E-2</v>
      </c>
      <c r="G12" s="5">
        <f t="shared" si="2"/>
        <v>3.0574709708721233E-2</v>
      </c>
      <c r="H12" s="5"/>
      <c r="I12" s="5" t="b">
        <f t="shared" si="3"/>
        <v>0</v>
      </c>
      <c r="J12" t="b">
        <f t="shared" si="4"/>
        <v>0</v>
      </c>
      <c r="K12" s="61">
        <f>SUMIFS(EM!$X:$X, EM!$N:$N, $A12)/100</f>
        <v>0</v>
      </c>
      <c r="L12" s="61">
        <f t="shared" si="5"/>
        <v>0</v>
      </c>
      <c r="M12" s="61">
        <f>SUMIFS(ACWI!$X:$X, ACWI!$N:$N, $A12)/100</f>
        <v>0</v>
      </c>
      <c r="N12" s="61">
        <f t="shared" si="6"/>
        <v>0</v>
      </c>
      <c r="O12" s="61">
        <f t="shared" si="7"/>
        <v>0</v>
      </c>
      <c r="P12" s="61">
        <f>IF(OR(ISNA($E12), $E12&lt;&gt;'WB Country Groups'!H$1), 0, $N12/SUMIFS(Portfolio!$N$2:$N$195, Portfolio!$E$2:$E$195, 'WB Country Groups'!H$1))</f>
        <v>0</v>
      </c>
      <c r="Q12" s="61">
        <f>IF(OR(ISNA($E12), $E12&lt;&gt;'WB Country Groups'!I$1), 0, $N12/SUMIFS(Portfolio!$N$2:$N$195, Portfolio!$E$2:$E$195, 'WB Country Groups'!I$1))</f>
        <v>0</v>
      </c>
      <c r="R12" s="61">
        <f>IF(OR(ISNA($E12), $E12&lt;&gt;'WB Country Groups'!J$1), 0, $N12/SUMIFS(Portfolio!$N$2:$N$195, Portfolio!$E$2:$E$195, 'WB Country Groups'!J$1))</f>
        <v>0</v>
      </c>
      <c r="S12" s="61">
        <f>IF(OR(ISNA($E12), $E12&lt;&gt;'WB Country Groups'!K$1), 0, $N12/SUMIFS(Portfolio!$N$2:$N$195, Portfolio!$E$2:$E$195, 'WB Country Groups'!K$1))</f>
        <v>0</v>
      </c>
      <c r="T12" s="61">
        <f>IF(OR(ISNA($E12), $E12&lt;&gt;'WB Country Groups'!L$1), 0, $N12/SUMIFS(Portfolio!$N$2:$N$195, Portfolio!$E$2:$E$195, 'WB Country Groups'!L$1))</f>
        <v>0</v>
      </c>
      <c r="U12" s="61">
        <f>IF(OR(ISNA($E12), $E12&lt;&gt;'WB Country Groups'!M$1), 0, $N12/SUMIFS(Portfolio!$N$2:$N$195, Portfolio!$E$2:$E$195, 'WB Country Groups'!M$1))</f>
        <v>0</v>
      </c>
      <c r="V12" s="61">
        <f>IF(OR(ISNA($E12), $E12&lt;&gt;'WB Country Groups'!N$1), 0, $N12/SUMIFS(Portfolio!$N$2:$N$195, Portfolio!$E$2:$E$195, 'WB Country Groups'!N$1))</f>
        <v>0</v>
      </c>
      <c r="W12" s="61">
        <f>SUMIFS(FM!$X:$X, FM!$N:$N, $A12)/100</f>
        <v>0</v>
      </c>
      <c r="X12" s="61">
        <f t="shared" si="8"/>
        <v>0</v>
      </c>
      <c r="Y12" s="61">
        <f>SUMIFS(World!$X:$X, World!$N:$N, $A12)/100</f>
        <v>0</v>
      </c>
      <c r="Z12" s="61">
        <f t="shared" si="9"/>
        <v>0</v>
      </c>
      <c r="AA12" s="5" t="str">
        <f>IF(INDEX('WB WDI Market Cap'!$T:$T, MATCH($B12, 'WB WDI Market Cap'!$C:$C, 0))=0, "", INDEX('WB WDI Market Cap'!$T:$T, MATCH($B12, 'WB WDI Market Cap'!$C:$C, 0)))</f>
        <v/>
      </c>
      <c r="AB12" s="5" t="str">
        <f t="shared" si="0"/>
        <v/>
      </c>
      <c r="AC12">
        <f>SUMIFS(ACWI!$U:$U, ACWI!$N:$N, $A12)</f>
        <v>0</v>
      </c>
    </row>
    <row r="13" spans="1:31">
      <c r="A13" t="str">
        <f>INDEX('ISO2-ISO3'!$C:$C, MATCH($B13, 'ISO2-ISO3'!$D:$D, 0))</f>
        <v>BI</v>
      </c>
      <c r="B13" t="str">
        <f>'ISO3s in META'!A12</f>
        <v>BDI</v>
      </c>
      <c r="C13" t="str">
        <f>INDEX('ISO3-Names'!$B$2:$B$275, MATCH($B13, 'ISO3-Names'!$A$2:$A$275, 0))</f>
        <v>Burundi</v>
      </c>
      <c r="D13" t="str">
        <f>INDEX('WB Country Groups'!$C$2:$C$219, MATCH($B13, 'WB Country Groups'!$B$2:$B$219, 0))</f>
        <v>Sub-Saharan Africa</v>
      </c>
      <c r="E13" t="str">
        <f t="shared" si="1"/>
        <v>Sub-Saharan Africa</v>
      </c>
      <c r="F13" s="5" t="e">
        <f>INDEX('Damodaran CRPs'!$O:$O, MATCH($B13, 'Damodaran CRPs'!$N:$N, 0))</f>
        <v>#N/A</v>
      </c>
      <c r="G13" s="5" t="str">
        <f t="shared" si="2"/>
        <v/>
      </c>
      <c r="H13" s="5"/>
      <c r="I13" s="5" t="b">
        <f t="shared" si="3"/>
        <v>0</v>
      </c>
      <c r="J13" t="b">
        <f t="shared" si="4"/>
        <v>0</v>
      </c>
      <c r="K13" s="61">
        <f>SUMIFS(EM!$X:$X, EM!$N:$N, $A13)/100</f>
        <v>0</v>
      </c>
      <c r="L13" s="61">
        <f t="shared" si="5"/>
        <v>0</v>
      </c>
      <c r="M13" s="61">
        <f>SUMIFS(ACWI!$X:$X, ACWI!$N:$N, $A13)/100</f>
        <v>0</v>
      </c>
      <c r="N13" s="61">
        <f t="shared" si="6"/>
        <v>0</v>
      </c>
      <c r="O13" s="61">
        <f t="shared" si="7"/>
        <v>0</v>
      </c>
      <c r="P13" s="61">
        <f>IF(OR(ISNA($E13), $E13&lt;&gt;'WB Country Groups'!H$1), 0, $N13/SUMIFS(Portfolio!$N$2:$N$195, Portfolio!$E$2:$E$195, 'WB Country Groups'!H$1))</f>
        <v>0</v>
      </c>
      <c r="Q13" s="61">
        <f>IF(OR(ISNA($E13), $E13&lt;&gt;'WB Country Groups'!I$1), 0, $N13/SUMIFS(Portfolio!$N$2:$N$195, Portfolio!$E$2:$E$195, 'WB Country Groups'!I$1))</f>
        <v>0</v>
      </c>
      <c r="R13" s="61">
        <f>IF(OR(ISNA($E13), $E13&lt;&gt;'WB Country Groups'!J$1), 0, $N13/SUMIFS(Portfolio!$N$2:$N$195, Portfolio!$E$2:$E$195, 'WB Country Groups'!J$1))</f>
        <v>0</v>
      </c>
      <c r="S13" s="61">
        <f>IF(OR(ISNA($E13), $E13&lt;&gt;'WB Country Groups'!K$1), 0, $N13/SUMIFS(Portfolio!$N$2:$N$195, Portfolio!$E$2:$E$195, 'WB Country Groups'!K$1))</f>
        <v>0</v>
      </c>
      <c r="T13" s="61">
        <f>IF(OR(ISNA($E13), $E13&lt;&gt;'WB Country Groups'!L$1), 0, $N13/SUMIFS(Portfolio!$N$2:$N$195, Portfolio!$E$2:$E$195, 'WB Country Groups'!L$1))</f>
        <v>0</v>
      </c>
      <c r="U13" s="61">
        <f>IF(OR(ISNA($E13), $E13&lt;&gt;'WB Country Groups'!M$1), 0, $N13/SUMIFS(Portfolio!$N$2:$N$195, Portfolio!$E$2:$E$195, 'WB Country Groups'!M$1))</f>
        <v>0</v>
      </c>
      <c r="V13" s="61">
        <f>IF(OR(ISNA($E13), $E13&lt;&gt;'WB Country Groups'!N$1), 0, $N13/SUMIFS(Portfolio!$N$2:$N$195, Portfolio!$E$2:$E$195, 'WB Country Groups'!N$1))</f>
        <v>0</v>
      </c>
      <c r="W13" s="61">
        <f>SUMIFS(FM!$X:$X, FM!$N:$N, $A13)/100</f>
        <v>0</v>
      </c>
      <c r="X13" s="61">
        <f t="shared" si="8"/>
        <v>0</v>
      </c>
      <c r="Y13" s="61">
        <f>SUMIFS(World!$X:$X, World!$N:$N, $A13)/100</f>
        <v>0</v>
      </c>
      <c r="Z13" s="61">
        <f t="shared" si="9"/>
        <v>0</v>
      </c>
      <c r="AA13" s="5" t="str">
        <f>IF(INDEX('WB WDI Market Cap'!$T:$T, MATCH($B13, 'WB WDI Market Cap'!$C:$C, 0))=0, "", INDEX('WB WDI Market Cap'!$T:$T, MATCH($B13, 'WB WDI Market Cap'!$C:$C, 0)))</f>
        <v/>
      </c>
      <c r="AB13" s="5" t="str">
        <f t="shared" si="0"/>
        <v/>
      </c>
      <c r="AC13">
        <f>SUMIFS(ACWI!$U:$U, ACWI!$N:$N, $A13)</f>
        <v>0</v>
      </c>
    </row>
    <row r="14" spans="1:31">
      <c r="A14" t="str">
        <f>INDEX('ISO2-ISO3'!$C:$C, MATCH($B14, 'ISO2-ISO3'!$D:$D, 0))</f>
        <v>BE</v>
      </c>
      <c r="B14" t="str">
        <f>'ISO3s in META'!A13</f>
        <v>BEL</v>
      </c>
      <c r="C14" t="str">
        <f>INDEX('ISO3-Names'!$B$2:$B$275, MATCH($B14, 'ISO3-Names'!$A$2:$A$275, 0))</f>
        <v>Belgium</v>
      </c>
      <c r="D14" t="str">
        <f>INDEX('WB Country Groups'!$C$2:$C$219, MATCH($B14, 'WB Country Groups'!$B$2:$B$219, 0))</f>
        <v>Europe &amp; Central Asia</v>
      </c>
      <c r="E14" t="str">
        <f t="shared" si="1"/>
        <v>Europe &amp; Central Asia</v>
      </c>
      <c r="F14" s="5">
        <f>INDEX('Damodaran CRPs'!$O:$O, MATCH($B14, 'Damodaran CRPs'!$N:$N, 0))</f>
        <v>7.3207051415248017E-3</v>
      </c>
      <c r="G14" s="5">
        <f t="shared" si="2"/>
        <v>7.3207051415248017E-3</v>
      </c>
      <c r="H14" s="5"/>
      <c r="I14" s="5" t="b">
        <f t="shared" si="3"/>
        <v>1</v>
      </c>
      <c r="J14" t="b">
        <f t="shared" si="4"/>
        <v>0</v>
      </c>
      <c r="K14" s="61">
        <f>SUMIFS(EM!$X:$X, EM!$N:$N, $A14)/100</f>
        <v>0</v>
      </c>
      <c r="L14" s="61">
        <f t="shared" si="5"/>
        <v>0</v>
      </c>
      <c r="M14" s="61">
        <f>SUMIFS(ACWI!$X:$X, ACWI!$N:$N, $A14)/100</f>
        <v>2.3375526406059998E-3</v>
      </c>
      <c r="N14" s="61">
        <f t="shared" si="6"/>
        <v>2.3454248413403559E-3</v>
      </c>
      <c r="O14" s="61">
        <f t="shared" si="7"/>
        <v>6.3157289296031354E-3</v>
      </c>
      <c r="P14" s="61">
        <f>IF(OR(ISNA($E14), $E14&lt;&gt;'WB Country Groups'!H$1), 0, $N14/SUMIFS(Portfolio!$N$2:$N$195, Portfolio!$E$2:$E$195, 'WB Country Groups'!H$1))</f>
        <v>0</v>
      </c>
      <c r="Q14" s="61">
        <f>IF(OR(ISNA($E14), $E14&lt;&gt;'WB Country Groups'!I$1), 0, $N14/SUMIFS(Portfolio!$N$2:$N$195, Portfolio!$E$2:$E$195, 'WB Country Groups'!I$1))</f>
        <v>1.4587239241044964E-2</v>
      </c>
      <c r="R14" s="61">
        <f>IF(OR(ISNA($E14), $E14&lt;&gt;'WB Country Groups'!J$1), 0, $N14/SUMIFS(Portfolio!$N$2:$N$195, Portfolio!$E$2:$E$195, 'WB Country Groups'!J$1))</f>
        <v>0</v>
      </c>
      <c r="S14" s="61">
        <f>IF(OR(ISNA($E14), $E14&lt;&gt;'WB Country Groups'!K$1), 0, $N14/SUMIFS(Portfolio!$N$2:$N$195, Portfolio!$E$2:$E$195, 'WB Country Groups'!K$1))</f>
        <v>0</v>
      </c>
      <c r="T14" s="61">
        <f>IF(OR(ISNA($E14), $E14&lt;&gt;'WB Country Groups'!L$1), 0, $N14/SUMIFS(Portfolio!$N$2:$N$195, Portfolio!$E$2:$E$195, 'WB Country Groups'!L$1))</f>
        <v>0</v>
      </c>
      <c r="U14" s="61">
        <f>IF(OR(ISNA($E14), $E14&lt;&gt;'WB Country Groups'!M$1), 0, $N14/SUMIFS(Portfolio!$N$2:$N$195, Portfolio!$E$2:$E$195, 'WB Country Groups'!M$1))</f>
        <v>0</v>
      </c>
      <c r="V14" s="61">
        <f>IF(OR(ISNA($E14), $E14&lt;&gt;'WB Country Groups'!N$1), 0, $N14/SUMIFS(Portfolio!$N$2:$N$195, Portfolio!$E$2:$E$195, 'WB Country Groups'!N$1))</f>
        <v>0</v>
      </c>
      <c r="W14" s="61">
        <f>SUMIFS(FM!$X:$X, FM!$N:$N, $A14)/100</f>
        <v>0</v>
      </c>
      <c r="X14" s="61">
        <f t="shared" si="8"/>
        <v>0</v>
      </c>
      <c r="Y14" s="61">
        <f>SUMIFS(World!$X:$X, World!$N:$N, $A14)/100</f>
        <v>2.6084887345079999E-3</v>
      </c>
      <c r="Z14" s="61">
        <f t="shared" si="9"/>
        <v>2.6182953883458863E-3</v>
      </c>
      <c r="AA14" s="5">
        <f>IF(INDEX('WB WDI Market Cap'!$T:$T, MATCH($B14, 'WB WDI Market Cap'!$C:$C, 0))=0, "", INDEX('WB WDI Market Cap'!$T:$T, MATCH($B14, 'WB WDI Market Cap'!$C:$C, 0)))</f>
        <v>3.1979411574874772E-3</v>
      </c>
      <c r="AB14" s="5">
        <f t="shared" si="0"/>
        <v>3.2190843399924666E-3</v>
      </c>
      <c r="AC14">
        <f>SUMIFS(ACWI!$U:$U, ACWI!$N:$N, $A14)</f>
        <v>149110107355.21948</v>
      </c>
      <c r="AD14" s="5">
        <v>2.1899999999999999E-2</v>
      </c>
      <c r="AE14" s="115">
        <v>45504</v>
      </c>
    </row>
    <row r="15" spans="1:31">
      <c r="A15" t="str">
        <f>INDEX('ISO2-ISO3'!$C:$C, MATCH($B15, 'ISO2-ISO3'!$D:$D, 0))</f>
        <v>BJ</v>
      </c>
      <c r="B15" t="str">
        <f>'ISO3s in META'!A14</f>
        <v>BEN</v>
      </c>
      <c r="C15" t="str">
        <f>INDEX('ISO3-Names'!$B$2:$B$275, MATCH($B15, 'ISO3-Names'!$A$2:$A$275, 0))</f>
        <v>Benin</v>
      </c>
      <c r="D15" t="str">
        <f>INDEX('WB Country Groups'!$C$2:$C$219, MATCH($B15, 'WB Country Groups'!$B$2:$B$219, 0))</f>
        <v>Sub-Saharan Africa</v>
      </c>
      <c r="E15" t="str">
        <f t="shared" si="1"/>
        <v>Sub-Saharan Africa</v>
      </c>
      <c r="F15" s="5">
        <f>INDEX('Damodaran CRPs'!$O:$O, MATCH($B15, 'Damodaran CRPs'!$N:$N, 0))</f>
        <v>5.4977060180470563E-2</v>
      </c>
      <c r="G15" s="5">
        <f t="shared" si="2"/>
        <v>5.4977060180470563E-2</v>
      </c>
      <c r="H15" s="5"/>
      <c r="I15" s="5" t="b">
        <f t="shared" si="3"/>
        <v>0</v>
      </c>
      <c r="J15" t="b">
        <f t="shared" si="4"/>
        <v>0</v>
      </c>
      <c r="K15" s="61">
        <f>SUMIFS(EM!$X:$X, EM!$N:$N, $A15)/100</f>
        <v>0</v>
      </c>
      <c r="L15" s="61">
        <f t="shared" si="5"/>
        <v>0</v>
      </c>
      <c r="M15" s="61">
        <f>SUMIFS(ACWI!$X:$X, ACWI!$N:$N, $A15)/100</f>
        <v>0</v>
      </c>
      <c r="N15" s="61">
        <f t="shared" si="6"/>
        <v>0</v>
      </c>
      <c r="O15" s="61">
        <f t="shared" si="7"/>
        <v>0</v>
      </c>
      <c r="P15" s="61">
        <f>IF(OR(ISNA($E15), $E15&lt;&gt;'WB Country Groups'!H$1), 0, $N15/SUMIFS(Portfolio!$N$2:$N$195, Portfolio!$E$2:$E$195, 'WB Country Groups'!H$1))</f>
        <v>0</v>
      </c>
      <c r="Q15" s="61">
        <f>IF(OR(ISNA($E15), $E15&lt;&gt;'WB Country Groups'!I$1), 0, $N15/SUMIFS(Portfolio!$N$2:$N$195, Portfolio!$E$2:$E$195, 'WB Country Groups'!I$1))</f>
        <v>0</v>
      </c>
      <c r="R15" s="61">
        <f>IF(OR(ISNA($E15), $E15&lt;&gt;'WB Country Groups'!J$1), 0, $N15/SUMIFS(Portfolio!$N$2:$N$195, Portfolio!$E$2:$E$195, 'WB Country Groups'!J$1))</f>
        <v>0</v>
      </c>
      <c r="S15" s="61">
        <f>IF(OR(ISNA($E15), $E15&lt;&gt;'WB Country Groups'!K$1), 0, $N15/SUMIFS(Portfolio!$N$2:$N$195, Portfolio!$E$2:$E$195, 'WB Country Groups'!K$1))</f>
        <v>0</v>
      </c>
      <c r="T15" s="61">
        <f>IF(OR(ISNA($E15), $E15&lt;&gt;'WB Country Groups'!L$1), 0, $N15/SUMIFS(Portfolio!$N$2:$N$195, Portfolio!$E$2:$E$195, 'WB Country Groups'!L$1))</f>
        <v>0</v>
      </c>
      <c r="U15" s="61">
        <f>IF(OR(ISNA($E15), $E15&lt;&gt;'WB Country Groups'!M$1), 0, $N15/SUMIFS(Portfolio!$N$2:$N$195, Portfolio!$E$2:$E$195, 'WB Country Groups'!M$1))</f>
        <v>0</v>
      </c>
      <c r="V15" s="61">
        <f>IF(OR(ISNA($E15), $E15&lt;&gt;'WB Country Groups'!N$1), 0, $N15/SUMIFS(Portfolio!$N$2:$N$195, Portfolio!$E$2:$E$195, 'WB Country Groups'!N$1))</f>
        <v>0</v>
      </c>
      <c r="W15" s="61">
        <f>SUMIFS(FM!$X:$X, FM!$N:$N, $A15)/100</f>
        <v>0</v>
      </c>
      <c r="X15" s="61">
        <f t="shared" si="8"/>
        <v>0</v>
      </c>
      <c r="Y15" s="61">
        <f>SUMIFS(World!$X:$X, World!$N:$N, $A15)/100</f>
        <v>0</v>
      </c>
      <c r="Z15" s="61">
        <f t="shared" si="9"/>
        <v>0</v>
      </c>
      <c r="AA15" s="5" t="str">
        <f>IF(INDEX('WB WDI Market Cap'!$T:$T, MATCH($B15, 'WB WDI Market Cap'!$C:$C, 0))=0, "", INDEX('WB WDI Market Cap'!$T:$T, MATCH($B15, 'WB WDI Market Cap'!$C:$C, 0)))</f>
        <v/>
      </c>
      <c r="AB15" s="5" t="str">
        <f t="shared" si="0"/>
        <v/>
      </c>
      <c r="AC15">
        <f>SUMIFS(ACWI!$U:$U, ACWI!$N:$N, $A15)</f>
        <v>0</v>
      </c>
    </row>
    <row r="16" spans="1:31">
      <c r="A16" t="str">
        <f>INDEX('ISO2-ISO3'!$C:$C, MATCH($B16, 'ISO2-ISO3'!$D:$D, 0))</f>
        <v>BF</v>
      </c>
      <c r="B16" t="str">
        <f>'ISO3s in META'!A15</f>
        <v>BFA</v>
      </c>
      <c r="C16" t="str">
        <f>INDEX('ISO3-Names'!$B$2:$B$275, MATCH($B16, 'ISO3-Names'!$A$2:$A$275, 0))</f>
        <v>Burkina Faso</v>
      </c>
      <c r="D16" t="str">
        <f>INDEX('WB Country Groups'!$C$2:$C$219, MATCH($B16, 'WB Country Groups'!$B$2:$B$219, 0))</f>
        <v>Sub-Saharan Africa</v>
      </c>
      <c r="E16" t="str">
        <f t="shared" si="1"/>
        <v>Sub-Saharan Africa</v>
      </c>
      <c r="F16" s="5">
        <f>INDEX('Damodaran CRPs'!$O:$O, MATCH($B16, 'Damodaran CRPs'!$N:$N, 0))</f>
        <v>9.1580585888094562E-2</v>
      </c>
      <c r="G16" s="5">
        <f t="shared" si="2"/>
        <v>9.1580585888094562E-2</v>
      </c>
      <c r="H16" s="5"/>
      <c r="I16" s="5" t="b">
        <f t="shared" si="3"/>
        <v>0</v>
      </c>
      <c r="J16" t="b">
        <f t="shared" si="4"/>
        <v>0</v>
      </c>
      <c r="K16" s="61">
        <f>SUMIFS(EM!$X:$X, EM!$N:$N, $A16)/100</f>
        <v>0</v>
      </c>
      <c r="L16" s="61">
        <f t="shared" si="5"/>
        <v>0</v>
      </c>
      <c r="M16" s="61">
        <f>SUMIFS(ACWI!$X:$X, ACWI!$N:$N, $A16)/100</f>
        <v>0</v>
      </c>
      <c r="N16" s="61">
        <f t="shared" si="6"/>
        <v>0</v>
      </c>
      <c r="O16" s="61">
        <f t="shared" si="7"/>
        <v>0</v>
      </c>
      <c r="P16" s="61">
        <f>IF(OR(ISNA($E16), $E16&lt;&gt;'WB Country Groups'!H$1), 0, $N16/SUMIFS(Portfolio!$N$2:$N$195, Portfolio!$E$2:$E$195, 'WB Country Groups'!H$1))</f>
        <v>0</v>
      </c>
      <c r="Q16" s="61">
        <f>IF(OR(ISNA($E16), $E16&lt;&gt;'WB Country Groups'!I$1), 0, $N16/SUMIFS(Portfolio!$N$2:$N$195, Portfolio!$E$2:$E$195, 'WB Country Groups'!I$1))</f>
        <v>0</v>
      </c>
      <c r="R16" s="61">
        <f>IF(OR(ISNA($E16), $E16&lt;&gt;'WB Country Groups'!J$1), 0, $N16/SUMIFS(Portfolio!$N$2:$N$195, Portfolio!$E$2:$E$195, 'WB Country Groups'!J$1))</f>
        <v>0</v>
      </c>
      <c r="S16" s="61">
        <f>IF(OR(ISNA($E16), $E16&lt;&gt;'WB Country Groups'!K$1), 0, $N16/SUMIFS(Portfolio!$N$2:$N$195, Portfolio!$E$2:$E$195, 'WB Country Groups'!K$1))</f>
        <v>0</v>
      </c>
      <c r="T16" s="61">
        <f>IF(OR(ISNA($E16), $E16&lt;&gt;'WB Country Groups'!L$1), 0, $N16/SUMIFS(Portfolio!$N$2:$N$195, Portfolio!$E$2:$E$195, 'WB Country Groups'!L$1))</f>
        <v>0</v>
      </c>
      <c r="U16" s="61">
        <f>IF(OR(ISNA($E16), $E16&lt;&gt;'WB Country Groups'!M$1), 0, $N16/SUMIFS(Portfolio!$N$2:$N$195, Portfolio!$E$2:$E$195, 'WB Country Groups'!M$1))</f>
        <v>0</v>
      </c>
      <c r="V16" s="61">
        <f>IF(OR(ISNA($E16), $E16&lt;&gt;'WB Country Groups'!N$1), 0, $N16/SUMIFS(Portfolio!$N$2:$N$195, Portfolio!$E$2:$E$195, 'WB Country Groups'!N$1))</f>
        <v>0</v>
      </c>
      <c r="W16" s="61">
        <f>SUMIFS(FM!$X:$X, FM!$N:$N, $A16)/100</f>
        <v>0</v>
      </c>
      <c r="X16" s="61">
        <f t="shared" si="8"/>
        <v>0</v>
      </c>
      <c r="Y16" s="61">
        <f>SUMIFS(World!$X:$X, World!$N:$N, $A16)/100</f>
        <v>0</v>
      </c>
      <c r="Z16" s="61">
        <f t="shared" si="9"/>
        <v>0</v>
      </c>
      <c r="AA16" s="5" t="str">
        <f>IF(INDEX('WB WDI Market Cap'!$T:$T, MATCH($B16, 'WB WDI Market Cap'!$C:$C, 0))=0, "", INDEX('WB WDI Market Cap'!$T:$T, MATCH($B16, 'WB WDI Market Cap'!$C:$C, 0)))</f>
        <v/>
      </c>
      <c r="AB16" s="5" t="str">
        <f t="shared" si="0"/>
        <v/>
      </c>
      <c r="AC16">
        <f>SUMIFS(ACWI!$U:$U, ACWI!$N:$N, $A16)</f>
        <v>0</v>
      </c>
    </row>
    <row r="17" spans="1:31">
      <c r="A17" t="str">
        <f>INDEX('ISO2-ISO3'!$C:$C, MATCH($B17, 'ISO2-ISO3'!$D:$D, 0))</f>
        <v>BD</v>
      </c>
      <c r="B17" t="str">
        <f>'ISO3s in META'!A16</f>
        <v>BGD</v>
      </c>
      <c r="C17" t="str">
        <f>INDEX('ISO3-Names'!$B$2:$B$275, MATCH($B17, 'ISO3-Names'!$A$2:$A$275, 0))</f>
        <v>Bangladesh</v>
      </c>
      <c r="D17" t="str">
        <f>INDEX('WB Country Groups'!$C$2:$C$219, MATCH($B17, 'WB Country Groups'!$B$2:$B$219, 0))</f>
        <v>South Asia</v>
      </c>
      <c r="E17" t="str">
        <f t="shared" si="1"/>
        <v>South Asia</v>
      </c>
      <c r="F17" s="5">
        <f>INDEX('Damodaran CRPs'!$O:$O, MATCH($B17, 'Damodaran CRPs'!$N:$N, 0))</f>
        <v>5.4977060180470563E-2</v>
      </c>
      <c r="G17" s="5">
        <f t="shared" si="2"/>
        <v>5.4977060180470563E-2</v>
      </c>
      <c r="H17" s="5"/>
      <c r="I17" s="5" t="b">
        <f t="shared" si="3"/>
        <v>1</v>
      </c>
      <c r="J17" t="b">
        <f t="shared" si="4"/>
        <v>0</v>
      </c>
      <c r="K17" s="61">
        <f>SUMIFS(EM!$X:$X, EM!$N:$N, $A17)/100</f>
        <v>0</v>
      </c>
      <c r="L17" s="61">
        <f t="shared" si="5"/>
        <v>0</v>
      </c>
      <c r="M17" s="61">
        <f>SUMIFS(ACWI!$X:$X, ACWI!$N:$N, $A17)/100</f>
        <v>0</v>
      </c>
      <c r="N17" s="61">
        <f t="shared" si="6"/>
        <v>0</v>
      </c>
      <c r="O17" s="61">
        <f t="shared" si="7"/>
        <v>0</v>
      </c>
      <c r="P17" s="61">
        <f>IF(OR(ISNA($E17), $E17&lt;&gt;'WB Country Groups'!H$1), 0, $N17/SUMIFS(Portfolio!$N$2:$N$195, Portfolio!$E$2:$E$195, 'WB Country Groups'!H$1))</f>
        <v>0</v>
      </c>
      <c r="Q17" s="61">
        <f>IF(OR(ISNA($E17), $E17&lt;&gt;'WB Country Groups'!I$1), 0, $N17/SUMIFS(Portfolio!$N$2:$N$195, Portfolio!$E$2:$E$195, 'WB Country Groups'!I$1))</f>
        <v>0</v>
      </c>
      <c r="R17" s="61">
        <f>IF(OR(ISNA($E17), $E17&lt;&gt;'WB Country Groups'!J$1), 0, $N17/SUMIFS(Portfolio!$N$2:$N$195, Portfolio!$E$2:$E$195, 'WB Country Groups'!J$1))</f>
        <v>0</v>
      </c>
      <c r="S17" s="61">
        <f>IF(OR(ISNA($E17), $E17&lt;&gt;'WB Country Groups'!K$1), 0, $N17/SUMIFS(Portfolio!$N$2:$N$195, Portfolio!$E$2:$E$195, 'WB Country Groups'!K$1))</f>
        <v>0</v>
      </c>
      <c r="T17" s="61">
        <f>IF(OR(ISNA($E17), $E17&lt;&gt;'WB Country Groups'!L$1), 0, $N17/SUMIFS(Portfolio!$N$2:$N$195, Portfolio!$E$2:$E$195, 'WB Country Groups'!L$1))</f>
        <v>0</v>
      </c>
      <c r="U17" s="61">
        <f>IF(OR(ISNA($E17), $E17&lt;&gt;'WB Country Groups'!M$1), 0, $N17/SUMIFS(Portfolio!$N$2:$N$195, Portfolio!$E$2:$E$195, 'WB Country Groups'!M$1))</f>
        <v>0</v>
      </c>
      <c r="V17" s="61">
        <f>IF(OR(ISNA($E17), $E17&lt;&gt;'WB Country Groups'!N$1), 0, $N17/SUMIFS(Portfolio!$N$2:$N$195, Portfolio!$E$2:$E$195, 'WB Country Groups'!N$1))</f>
        <v>0</v>
      </c>
      <c r="W17" s="61">
        <f>SUMIFS(FM!$X:$X, FM!$N:$N, $A17)/100</f>
        <v>2.1118122768795003E-2</v>
      </c>
      <c r="X17" s="61">
        <f t="shared" si="8"/>
        <v>2.1118122768794871E-2</v>
      </c>
      <c r="Y17" s="61">
        <f>SUMIFS(World!$X:$X, World!$N:$N, $A17)/100</f>
        <v>0</v>
      </c>
      <c r="Z17" s="61">
        <f t="shared" si="9"/>
        <v>0</v>
      </c>
      <c r="AA17" s="5">
        <f>IF(INDEX('WB WDI Market Cap'!$T:$T, MATCH($B17, 'WB WDI Market Cap'!$C:$C, 0))=0, "", INDEX('WB WDI Market Cap'!$T:$T, MATCH($B17, 'WB WDI Market Cap'!$C:$C, 0)))</f>
        <v>8.9410356715537999E-4</v>
      </c>
      <c r="AB17" s="5">
        <f t="shared" si="0"/>
        <v>9.0001493136371356E-4</v>
      </c>
      <c r="AC17">
        <f>SUMIFS(ACWI!$U:$U, ACWI!$N:$N, $A17)</f>
        <v>0</v>
      </c>
    </row>
    <row r="18" spans="1:31">
      <c r="A18" t="str">
        <f>INDEX('ISO2-ISO3'!$C:$C, MATCH($B18, 'ISO2-ISO3'!$D:$D, 0))</f>
        <v>BG</v>
      </c>
      <c r="B18" t="str">
        <f>'ISO3s in META'!A17</f>
        <v>BGR</v>
      </c>
      <c r="C18" t="str">
        <f>INDEX('ISO3-Names'!$B$2:$B$275, MATCH($B18, 'ISO3-Names'!$A$2:$A$275, 0))</f>
        <v>Bulgaria</v>
      </c>
      <c r="D18" t="str">
        <f>INDEX('WB Country Groups'!$C$2:$C$219, MATCH($B18, 'WB Country Groups'!$B$2:$B$219, 0))</f>
        <v>Europe &amp; Central Asia</v>
      </c>
      <c r="E18" t="str">
        <f t="shared" si="1"/>
        <v>Europe &amp; Central Asia</v>
      </c>
      <c r="F18" s="5">
        <f>INDEX('Damodaran CRPs'!$O:$O, MATCH($B18, 'Damodaran CRPs'!$N:$N, 0))</f>
        <v>1.9521880377399468E-2</v>
      </c>
      <c r="G18" s="5">
        <f t="shared" si="2"/>
        <v>1.9521880377399468E-2</v>
      </c>
      <c r="H18" s="5"/>
      <c r="I18" s="5" t="b">
        <f t="shared" si="3"/>
        <v>0</v>
      </c>
      <c r="J18" t="b">
        <f t="shared" si="4"/>
        <v>0</v>
      </c>
      <c r="K18" s="61">
        <f>SUMIFS(EM!$X:$X, EM!$N:$N, $A18)/100</f>
        <v>0</v>
      </c>
      <c r="L18" s="61">
        <f t="shared" si="5"/>
        <v>0</v>
      </c>
      <c r="M18" s="61">
        <f>SUMIFS(ACWI!$X:$X, ACWI!$N:$N, $A18)/100</f>
        <v>0</v>
      </c>
      <c r="N18" s="61">
        <f t="shared" si="6"/>
        <v>0</v>
      </c>
      <c r="O18" s="61">
        <f t="shared" si="7"/>
        <v>0</v>
      </c>
      <c r="P18" s="61">
        <f>IF(OR(ISNA($E18), $E18&lt;&gt;'WB Country Groups'!H$1), 0, $N18/SUMIFS(Portfolio!$N$2:$N$195, Portfolio!$E$2:$E$195, 'WB Country Groups'!H$1))</f>
        <v>0</v>
      </c>
      <c r="Q18" s="61">
        <f>IF(OR(ISNA($E18), $E18&lt;&gt;'WB Country Groups'!I$1), 0, $N18/SUMIFS(Portfolio!$N$2:$N$195, Portfolio!$E$2:$E$195, 'WB Country Groups'!I$1))</f>
        <v>0</v>
      </c>
      <c r="R18" s="61">
        <f>IF(OR(ISNA($E18), $E18&lt;&gt;'WB Country Groups'!J$1), 0, $N18/SUMIFS(Portfolio!$N$2:$N$195, Portfolio!$E$2:$E$195, 'WB Country Groups'!J$1))</f>
        <v>0</v>
      </c>
      <c r="S18" s="61">
        <f>IF(OR(ISNA($E18), $E18&lt;&gt;'WB Country Groups'!K$1), 0, $N18/SUMIFS(Portfolio!$N$2:$N$195, Portfolio!$E$2:$E$195, 'WB Country Groups'!K$1))</f>
        <v>0</v>
      </c>
      <c r="T18" s="61">
        <f>IF(OR(ISNA($E18), $E18&lt;&gt;'WB Country Groups'!L$1), 0, $N18/SUMIFS(Portfolio!$N$2:$N$195, Portfolio!$E$2:$E$195, 'WB Country Groups'!L$1))</f>
        <v>0</v>
      </c>
      <c r="U18" s="61">
        <f>IF(OR(ISNA($E18), $E18&lt;&gt;'WB Country Groups'!M$1), 0, $N18/SUMIFS(Portfolio!$N$2:$N$195, Portfolio!$E$2:$E$195, 'WB Country Groups'!M$1))</f>
        <v>0</v>
      </c>
      <c r="V18" s="61">
        <f>IF(OR(ISNA($E18), $E18&lt;&gt;'WB Country Groups'!N$1), 0, $N18/SUMIFS(Portfolio!$N$2:$N$195, Portfolio!$E$2:$E$195, 'WB Country Groups'!N$1))</f>
        <v>0</v>
      </c>
      <c r="W18" s="61">
        <f>SUMIFS(FM!$X:$X, FM!$N:$N, $A18)/100</f>
        <v>0</v>
      </c>
      <c r="X18" s="61">
        <f t="shared" si="8"/>
        <v>0</v>
      </c>
      <c r="Y18" s="61">
        <f>SUMIFS(World!$X:$X, World!$N:$N, $A18)/100</f>
        <v>0</v>
      </c>
      <c r="Z18" s="61">
        <f t="shared" si="9"/>
        <v>0</v>
      </c>
      <c r="AA18" s="5">
        <f>IF(INDEX('WB WDI Market Cap'!$T:$T, MATCH($B18, 'WB WDI Market Cap'!$C:$C, 0))=0, "", INDEX('WB WDI Market Cap'!$T:$T, MATCH($B18, 'WB WDI Market Cap'!$C:$C, 0)))</f>
        <v>1.7638827720854153E-4</v>
      </c>
      <c r="AB18" s="5">
        <f t="shared" si="0"/>
        <v>1.7755446800227426E-4</v>
      </c>
      <c r="AC18">
        <f>SUMIFS(ACWI!$U:$U, ACWI!$N:$N, $A18)</f>
        <v>0</v>
      </c>
    </row>
    <row r="19" spans="1:31">
      <c r="A19" t="str">
        <f>INDEX('ISO2-ISO3'!$C:$C, MATCH($B19, 'ISO2-ISO3'!$D:$D, 0))</f>
        <v>BH</v>
      </c>
      <c r="B19" t="str">
        <f>'ISO3s in META'!A18</f>
        <v>BHR</v>
      </c>
      <c r="C19" t="str">
        <f>INDEX('ISO3-Names'!$B$2:$B$275, MATCH($B19, 'ISO3-Names'!$A$2:$A$275, 0))</f>
        <v>Bahrain</v>
      </c>
      <c r="D19" t="str">
        <f>INDEX('WB Country Groups'!$C$2:$C$219, MATCH($B19, 'WB Country Groups'!$B$2:$B$219, 0))</f>
        <v>Middle East &amp; North Africa</v>
      </c>
      <c r="E19" t="str">
        <f t="shared" si="1"/>
        <v>Middle East &amp; North Africa</v>
      </c>
      <c r="F19" s="5">
        <f>INDEX('Damodaran CRPs'!$O:$O, MATCH($B19, 'Damodaran CRPs'!$N:$N, 0))</f>
        <v>6.7178235416345239E-2</v>
      </c>
      <c r="G19" s="5">
        <f t="shared" si="2"/>
        <v>6.7178235416345239E-2</v>
      </c>
      <c r="H19" s="5"/>
      <c r="I19" s="5" t="b">
        <f t="shared" si="3"/>
        <v>1</v>
      </c>
      <c r="J19" t="b">
        <f t="shared" si="4"/>
        <v>0</v>
      </c>
      <c r="K19" s="61">
        <f>SUMIFS(EM!$X:$X, EM!$N:$N, $A19)/100</f>
        <v>0</v>
      </c>
      <c r="L19" s="61">
        <f t="shared" si="5"/>
        <v>0</v>
      </c>
      <c r="M19" s="61">
        <f>SUMIFS(ACWI!$X:$X, ACWI!$N:$N, $A19)/100</f>
        <v>0</v>
      </c>
      <c r="N19" s="61">
        <f t="shared" si="6"/>
        <v>0</v>
      </c>
      <c r="O19" s="61">
        <f t="shared" si="7"/>
        <v>0</v>
      </c>
      <c r="P19" s="61">
        <f>IF(OR(ISNA($E19), $E19&lt;&gt;'WB Country Groups'!H$1), 0, $N19/SUMIFS(Portfolio!$N$2:$N$195, Portfolio!$E$2:$E$195, 'WB Country Groups'!H$1))</f>
        <v>0</v>
      </c>
      <c r="Q19" s="61">
        <f>IF(OR(ISNA($E19), $E19&lt;&gt;'WB Country Groups'!I$1), 0, $N19/SUMIFS(Portfolio!$N$2:$N$195, Portfolio!$E$2:$E$195, 'WB Country Groups'!I$1))</f>
        <v>0</v>
      </c>
      <c r="R19" s="61">
        <f>IF(OR(ISNA($E19), $E19&lt;&gt;'WB Country Groups'!J$1), 0, $N19/SUMIFS(Portfolio!$N$2:$N$195, Portfolio!$E$2:$E$195, 'WB Country Groups'!J$1))</f>
        <v>0</v>
      </c>
      <c r="S19" s="61">
        <f>IF(OR(ISNA($E19), $E19&lt;&gt;'WB Country Groups'!K$1), 0, $N19/SUMIFS(Portfolio!$N$2:$N$195, Portfolio!$E$2:$E$195, 'WB Country Groups'!K$1))</f>
        <v>0</v>
      </c>
      <c r="T19" s="61">
        <f>IF(OR(ISNA($E19), $E19&lt;&gt;'WB Country Groups'!L$1), 0, $N19/SUMIFS(Portfolio!$N$2:$N$195, Portfolio!$E$2:$E$195, 'WB Country Groups'!L$1))</f>
        <v>0</v>
      </c>
      <c r="U19" s="61">
        <f>IF(OR(ISNA($E19), $E19&lt;&gt;'WB Country Groups'!M$1), 0, $N19/SUMIFS(Portfolio!$N$2:$N$195, Portfolio!$E$2:$E$195, 'WB Country Groups'!M$1))</f>
        <v>0</v>
      </c>
      <c r="V19" s="61">
        <f>IF(OR(ISNA($E19), $E19&lt;&gt;'WB Country Groups'!N$1), 0, $N19/SUMIFS(Portfolio!$N$2:$N$195, Portfolio!$E$2:$E$195, 'WB Country Groups'!N$1))</f>
        <v>0</v>
      </c>
      <c r="W19" s="61">
        <f>SUMIFS(FM!$X:$X, FM!$N:$N, $A19)/100</f>
        <v>1.0210488962892001E-2</v>
      </c>
      <c r="X19" s="61">
        <f t="shared" si="8"/>
        <v>1.0210488962891937E-2</v>
      </c>
      <c r="Y19" s="61">
        <f>SUMIFS(World!$X:$X, World!$N:$N, $A19)/100</f>
        <v>0</v>
      </c>
      <c r="Z19" s="61">
        <f t="shared" si="9"/>
        <v>0</v>
      </c>
      <c r="AA19" s="5">
        <f>IF(INDEX('WB WDI Market Cap'!$T:$T, MATCH($B19, 'WB WDI Market Cap'!$C:$C, 0))=0, "", INDEX('WB WDI Market Cap'!$T:$T, MATCH($B19, 'WB WDI Market Cap'!$C:$C, 0)))</f>
        <v>2.4508503997587529E-4</v>
      </c>
      <c r="AB19" s="5">
        <f t="shared" si="0"/>
        <v>2.4670541929940352E-4</v>
      </c>
      <c r="AC19">
        <f>SUMIFS(ACWI!$U:$U, ACWI!$N:$N, $A19)</f>
        <v>0</v>
      </c>
    </row>
    <row r="20" spans="1:31">
      <c r="A20" t="str">
        <f>INDEX('ISO2-ISO3'!$C:$C, MATCH($B20, 'ISO2-ISO3'!$D:$D, 0))</f>
        <v>BS</v>
      </c>
      <c r="B20" t="str">
        <f>'ISO3s in META'!A19</f>
        <v>BHS</v>
      </c>
      <c r="C20" t="str">
        <f>INDEX('ISO3-Names'!$B$2:$B$275, MATCH($B20, 'ISO3-Names'!$A$2:$A$275, 0))</f>
        <v>Bahamas</v>
      </c>
      <c r="D20" t="str">
        <f>INDEX('WB Country Groups'!$C$2:$C$219, MATCH($B20, 'WB Country Groups'!$B$2:$B$219, 0))</f>
        <v>Latin America &amp; Caribbean</v>
      </c>
      <c r="E20" t="str">
        <f t="shared" si="1"/>
        <v>Latin America &amp; Caribbean</v>
      </c>
      <c r="F20" s="5">
        <f>INDEX('Damodaran CRPs'!$O:$O, MATCH($B20, 'Damodaran CRPs'!$N:$N, 0))</f>
        <v>5.4977060180470563E-2</v>
      </c>
      <c r="G20" s="5">
        <f t="shared" si="2"/>
        <v>5.4977060180470563E-2</v>
      </c>
      <c r="H20" s="5"/>
      <c r="I20" s="5" t="b">
        <f t="shared" si="3"/>
        <v>0</v>
      </c>
      <c r="J20" t="b">
        <f t="shared" si="4"/>
        <v>0</v>
      </c>
      <c r="K20" s="61">
        <f>SUMIFS(EM!$X:$X, EM!$N:$N, $A20)/100</f>
        <v>0</v>
      </c>
      <c r="L20" s="61">
        <f t="shared" si="5"/>
        <v>0</v>
      </c>
      <c r="M20" s="61">
        <f>SUMIFS(ACWI!$X:$X, ACWI!$N:$N, $A20)/100</f>
        <v>0</v>
      </c>
      <c r="N20" s="61">
        <f t="shared" si="6"/>
        <v>0</v>
      </c>
      <c r="O20" s="61">
        <f t="shared" si="7"/>
        <v>0</v>
      </c>
      <c r="P20" s="61">
        <f>IF(OR(ISNA($E20), $E20&lt;&gt;'WB Country Groups'!H$1), 0, $N20/SUMIFS(Portfolio!$N$2:$N$195, Portfolio!$E$2:$E$195, 'WB Country Groups'!H$1))</f>
        <v>0</v>
      </c>
      <c r="Q20" s="61">
        <f>IF(OR(ISNA($E20), $E20&lt;&gt;'WB Country Groups'!I$1), 0, $N20/SUMIFS(Portfolio!$N$2:$N$195, Portfolio!$E$2:$E$195, 'WB Country Groups'!I$1))</f>
        <v>0</v>
      </c>
      <c r="R20" s="61">
        <f>IF(OR(ISNA($E20), $E20&lt;&gt;'WB Country Groups'!J$1), 0, $N20/SUMIFS(Portfolio!$N$2:$N$195, Portfolio!$E$2:$E$195, 'WB Country Groups'!J$1))</f>
        <v>0</v>
      </c>
      <c r="S20" s="61">
        <f>IF(OR(ISNA($E20), $E20&lt;&gt;'WB Country Groups'!K$1), 0, $N20/SUMIFS(Portfolio!$N$2:$N$195, Portfolio!$E$2:$E$195, 'WB Country Groups'!K$1))</f>
        <v>0</v>
      </c>
      <c r="T20" s="61">
        <f>IF(OR(ISNA($E20), $E20&lt;&gt;'WB Country Groups'!L$1), 0, $N20/SUMIFS(Portfolio!$N$2:$N$195, Portfolio!$E$2:$E$195, 'WB Country Groups'!L$1))</f>
        <v>0</v>
      </c>
      <c r="U20" s="61">
        <f>IF(OR(ISNA($E20), $E20&lt;&gt;'WB Country Groups'!M$1), 0, $N20/SUMIFS(Portfolio!$N$2:$N$195, Portfolio!$E$2:$E$195, 'WB Country Groups'!M$1))</f>
        <v>0</v>
      </c>
      <c r="V20" s="61">
        <f>IF(OR(ISNA($E20), $E20&lt;&gt;'WB Country Groups'!N$1), 0, $N20/SUMIFS(Portfolio!$N$2:$N$195, Portfolio!$E$2:$E$195, 'WB Country Groups'!N$1))</f>
        <v>0</v>
      </c>
      <c r="W20" s="61">
        <f>SUMIFS(FM!$X:$X, FM!$N:$N, $A20)/100</f>
        <v>0</v>
      </c>
      <c r="X20" s="61">
        <f t="shared" si="8"/>
        <v>0</v>
      </c>
      <c r="Y20" s="61">
        <f>SUMIFS(World!$X:$X, World!$N:$N, $A20)/100</f>
        <v>0</v>
      </c>
      <c r="Z20" s="61">
        <f t="shared" si="9"/>
        <v>0</v>
      </c>
      <c r="AA20" s="5" t="str">
        <f>IF(INDEX('WB WDI Market Cap'!$T:$T, MATCH($B20, 'WB WDI Market Cap'!$C:$C, 0))=0, "", INDEX('WB WDI Market Cap'!$T:$T, MATCH($B20, 'WB WDI Market Cap'!$C:$C, 0)))</f>
        <v/>
      </c>
      <c r="AB20" s="5" t="str">
        <f t="shared" si="0"/>
        <v/>
      </c>
      <c r="AC20">
        <f>SUMIFS(ACWI!$U:$U, ACWI!$N:$N, $A20)</f>
        <v>0</v>
      </c>
    </row>
    <row r="21" spans="1:31">
      <c r="A21" t="str">
        <f>INDEX('ISO2-ISO3'!$C:$C, MATCH($B21, 'ISO2-ISO3'!$D:$D, 0))</f>
        <v>BA</v>
      </c>
      <c r="B21" t="str">
        <f>'ISO3s in META'!A20</f>
        <v>BIH</v>
      </c>
      <c r="C21" t="str">
        <f>INDEX('ISO3-Names'!$B$2:$B$275, MATCH($B21, 'ISO3-Names'!$A$2:$A$275, 0))</f>
        <v>Bosnia and Herzegovina</v>
      </c>
      <c r="D21" t="str">
        <f>INDEX('WB Country Groups'!$C$2:$C$219, MATCH($B21, 'WB Country Groups'!$B$2:$B$219, 0))</f>
        <v>Europe &amp; Central Asia</v>
      </c>
      <c r="E21" t="str">
        <f t="shared" si="1"/>
        <v>Europe &amp; Central Asia</v>
      </c>
      <c r="F21" s="5">
        <f>INDEX('Damodaran CRPs'!$O:$O, MATCH($B21, 'Damodaran CRPs'!$N:$N, 0))</f>
        <v>7.9379410652219901E-2</v>
      </c>
      <c r="G21" s="5">
        <f t="shared" si="2"/>
        <v>7.9379410652219901E-2</v>
      </c>
      <c r="H21" s="5"/>
      <c r="I21" s="5" t="b">
        <f t="shared" si="3"/>
        <v>0</v>
      </c>
      <c r="J21" t="b">
        <f t="shared" si="4"/>
        <v>0</v>
      </c>
      <c r="K21" s="61">
        <f>SUMIFS(EM!$X:$X, EM!$N:$N, $A21)/100</f>
        <v>0</v>
      </c>
      <c r="L21" s="61">
        <f t="shared" si="5"/>
        <v>0</v>
      </c>
      <c r="M21" s="61">
        <f>SUMIFS(ACWI!$X:$X, ACWI!$N:$N, $A21)/100</f>
        <v>0</v>
      </c>
      <c r="N21" s="61">
        <f t="shared" si="6"/>
        <v>0</v>
      </c>
      <c r="O21" s="61">
        <f t="shared" si="7"/>
        <v>0</v>
      </c>
      <c r="P21" s="61">
        <f>IF(OR(ISNA($E21), $E21&lt;&gt;'WB Country Groups'!H$1), 0, $N21/SUMIFS(Portfolio!$N$2:$N$195, Portfolio!$E$2:$E$195, 'WB Country Groups'!H$1))</f>
        <v>0</v>
      </c>
      <c r="Q21" s="61">
        <f>IF(OR(ISNA($E21), $E21&lt;&gt;'WB Country Groups'!I$1), 0, $N21/SUMIFS(Portfolio!$N$2:$N$195, Portfolio!$E$2:$E$195, 'WB Country Groups'!I$1))</f>
        <v>0</v>
      </c>
      <c r="R21" s="61">
        <f>IF(OR(ISNA($E21), $E21&lt;&gt;'WB Country Groups'!J$1), 0, $N21/SUMIFS(Portfolio!$N$2:$N$195, Portfolio!$E$2:$E$195, 'WB Country Groups'!J$1))</f>
        <v>0</v>
      </c>
      <c r="S21" s="61">
        <f>IF(OR(ISNA($E21), $E21&lt;&gt;'WB Country Groups'!K$1), 0, $N21/SUMIFS(Portfolio!$N$2:$N$195, Portfolio!$E$2:$E$195, 'WB Country Groups'!K$1))</f>
        <v>0</v>
      </c>
      <c r="T21" s="61">
        <f>IF(OR(ISNA($E21), $E21&lt;&gt;'WB Country Groups'!L$1), 0, $N21/SUMIFS(Portfolio!$N$2:$N$195, Portfolio!$E$2:$E$195, 'WB Country Groups'!L$1))</f>
        <v>0</v>
      </c>
      <c r="U21" s="61">
        <f>IF(OR(ISNA($E21), $E21&lt;&gt;'WB Country Groups'!M$1), 0, $N21/SUMIFS(Portfolio!$N$2:$N$195, Portfolio!$E$2:$E$195, 'WB Country Groups'!M$1))</f>
        <v>0</v>
      </c>
      <c r="V21" s="61">
        <f>IF(OR(ISNA($E21), $E21&lt;&gt;'WB Country Groups'!N$1), 0, $N21/SUMIFS(Portfolio!$N$2:$N$195, Portfolio!$E$2:$E$195, 'WB Country Groups'!N$1))</f>
        <v>0</v>
      </c>
      <c r="W21" s="61">
        <f>SUMIFS(FM!$X:$X, FM!$N:$N, $A21)/100</f>
        <v>0</v>
      </c>
      <c r="X21" s="61">
        <f t="shared" si="8"/>
        <v>0</v>
      </c>
      <c r="Y21" s="61">
        <f>SUMIFS(World!$X:$X, World!$N:$N, $A21)/100</f>
        <v>0</v>
      </c>
      <c r="Z21" s="61">
        <f t="shared" si="9"/>
        <v>0</v>
      </c>
      <c r="AA21" s="5" t="str">
        <f>IF(INDEX('WB WDI Market Cap'!$T:$T, MATCH($B21, 'WB WDI Market Cap'!$C:$C, 0))=0, "", INDEX('WB WDI Market Cap'!$T:$T, MATCH($B21, 'WB WDI Market Cap'!$C:$C, 0)))</f>
        <v/>
      </c>
      <c r="AB21" s="5" t="str">
        <f t="shared" si="0"/>
        <v/>
      </c>
      <c r="AC21">
        <f>SUMIFS(ACWI!$U:$U, ACWI!$N:$N, $A21)</f>
        <v>0</v>
      </c>
    </row>
    <row r="22" spans="1:31">
      <c r="A22" t="str">
        <f>INDEX('ISO2-ISO3'!$C:$C, MATCH($B22, 'ISO2-ISO3'!$D:$D, 0))</f>
        <v>BY</v>
      </c>
      <c r="B22" t="str">
        <f>'ISO3s in META'!A21</f>
        <v>BLR</v>
      </c>
      <c r="C22" t="str">
        <f>INDEX('ISO3-Names'!$B$2:$B$275, MATCH($B22, 'ISO3-Names'!$A$2:$A$275, 0))</f>
        <v>Belarus</v>
      </c>
      <c r="D22" t="str">
        <f>INDEX('WB Country Groups'!$C$2:$C$219, MATCH($B22, 'WB Country Groups'!$B$2:$B$219, 0))</f>
        <v>Europe &amp; Central Asia</v>
      </c>
      <c r="E22" t="str">
        <f t="shared" si="1"/>
        <v>Europe &amp; Central Asia</v>
      </c>
      <c r="F22" s="5">
        <f>INDEX('Damodaran CRPs'!$O:$O, MATCH($B22, 'Damodaran CRPs'!$N:$N, 0))</f>
        <v>0.22715816495844784</v>
      </c>
      <c r="G22" s="5">
        <f t="shared" si="2"/>
        <v>0.22715816495844784</v>
      </c>
      <c r="H22" s="5"/>
      <c r="I22" s="5" t="b">
        <f t="shared" si="3"/>
        <v>0</v>
      </c>
      <c r="J22" t="b">
        <f t="shared" si="4"/>
        <v>0</v>
      </c>
      <c r="K22" s="61">
        <f>SUMIFS(EM!$X:$X, EM!$N:$N, $A22)/100</f>
        <v>0</v>
      </c>
      <c r="L22" s="61">
        <f t="shared" si="5"/>
        <v>0</v>
      </c>
      <c r="M22" s="61">
        <f>SUMIFS(ACWI!$X:$X, ACWI!$N:$N, $A22)/100</f>
        <v>0</v>
      </c>
      <c r="N22" s="61">
        <f t="shared" si="6"/>
        <v>0</v>
      </c>
      <c r="O22" s="61">
        <f t="shared" si="7"/>
        <v>0</v>
      </c>
      <c r="P22" s="61">
        <f>IF(OR(ISNA($E22), $E22&lt;&gt;'WB Country Groups'!H$1), 0, $N22/SUMIFS(Portfolio!$N$2:$N$195, Portfolio!$E$2:$E$195, 'WB Country Groups'!H$1))</f>
        <v>0</v>
      </c>
      <c r="Q22" s="61">
        <f>IF(OR(ISNA($E22), $E22&lt;&gt;'WB Country Groups'!I$1), 0, $N22/SUMIFS(Portfolio!$N$2:$N$195, Portfolio!$E$2:$E$195, 'WB Country Groups'!I$1))</f>
        <v>0</v>
      </c>
      <c r="R22" s="61">
        <f>IF(OR(ISNA($E22), $E22&lt;&gt;'WB Country Groups'!J$1), 0, $N22/SUMIFS(Portfolio!$N$2:$N$195, Portfolio!$E$2:$E$195, 'WB Country Groups'!J$1))</f>
        <v>0</v>
      </c>
      <c r="S22" s="61">
        <f>IF(OR(ISNA($E22), $E22&lt;&gt;'WB Country Groups'!K$1), 0, $N22/SUMIFS(Portfolio!$N$2:$N$195, Portfolio!$E$2:$E$195, 'WB Country Groups'!K$1))</f>
        <v>0</v>
      </c>
      <c r="T22" s="61">
        <f>IF(OR(ISNA($E22), $E22&lt;&gt;'WB Country Groups'!L$1), 0, $N22/SUMIFS(Portfolio!$N$2:$N$195, Portfolio!$E$2:$E$195, 'WB Country Groups'!L$1))</f>
        <v>0</v>
      </c>
      <c r="U22" s="61">
        <f>IF(OR(ISNA($E22), $E22&lt;&gt;'WB Country Groups'!M$1), 0, $N22/SUMIFS(Portfolio!$N$2:$N$195, Portfolio!$E$2:$E$195, 'WB Country Groups'!M$1))</f>
        <v>0</v>
      </c>
      <c r="V22" s="61">
        <f>IF(OR(ISNA($E22), $E22&lt;&gt;'WB Country Groups'!N$1), 0, $N22/SUMIFS(Portfolio!$N$2:$N$195, Portfolio!$E$2:$E$195, 'WB Country Groups'!N$1))</f>
        <v>0</v>
      </c>
      <c r="W22" s="61">
        <f>SUMIFS(FM!$X:$X, FM!$N:$N, $A22)/100</f>
        <v>0</v>
      </c>
      <c r="X22" s="61">
        <f t="shared" si="8"/>
        <v>0</v>
      </c>
      <c r="Y22" s="61">
        <f>SUMIFS(World!$X:$X, World!$N:$N, $A22)/100</f>
        <v>0</v>
      </c>
      <c r="Z22" s="61">
        <f t="shared" si="9"/>
        <v>0</v>
      </c>
      <c r="AA22" s="5">
        <f>IF(INDEX('WB WDI Market Cap'!$T:$T, MATCH($B22, 'WB WDI Market Cap'!$C:$C, 0))=0, "", INDEX('WB WDI Market Cap'!$T:$T, MATCH($B22, 'WB WDI Market Cap'!$C:$C, 0)))</f>
        <v>1.2337369266371974E-5</v>
      </c>
      <c r="AB22" s="5">
        <f t="shared" si="0"/>
        <v>1.2418937762221126E-5</v>
      </c>
      <c r="AC22">
        <f>SUMIFS(ACWI!$U:$U, ACWI!$N:$N, $A22)</f>
        <v>0</v>
      </c>
    </row>
    <row r="23" spans="1:31">
      <c r="A23" t="str">
        <f>INDEX('ISO2-ISO3'!$C:$C, MATCH($B23, 'ISO2-ISO3'!$D:$D, 0))</f>
        <v>BZ</v>
      </c>
      <c r="B23" t="str">
        <f>'ISO3s in META'!A22</f>
        <v>BLZ</v>
      </c>
      <c r="C23" t="str">
        <f>INDEX('ISO3-Names'!$B$2:$B$275, MATCH($B23, 'ISO3-Names'!$A$2:$A$275, 0))</f>
        <v>Belize</v>
      </c>
      <c r="D23" t="str">
        <f>INDEX('WB Country Groups'!$C$2:$C$219, MATCH($B23, 'WB Country Groups'!$B$2:$B$219, 0))</f>
        <v>Latin America &amp; Caribbean</v>
      </c>
      <c r="E23" t="str">
        <f t="shared" si="1"/>
        <v>Latin America &amp; Caribbean</v>
      </c>
      <c r="F23" s="5">
        <f>INDEX('Damodaran CRPs'!$O:$O, MATCH($B23, 'Damodaran CRPs'!$N:$N, 0))</f>
        <v>0.10995412036094113</v>
      </c>
      <c r="G23" s="5">
        <f t="shared" si="2"/>
        <v>0.10995412036094113</v>
      </c>
      <c r="H23" s="5"/>
      <c r="I23" s="5" t="b">
        <f t="shared" si="3"/>
        <v>0</v>
      </c>
      <c r="J23" t="b">
        <f t="shared" si="4"/>
        <v>0</v>
      </c>
      <c r="K23" s="61">
        <f>SUMIFS(EM!$X:$X, EM!$N:$N, $A23)/100</f>
        <v>0</v>
      </c>
      <c r="L23" s="61">
        <f t="shared" si="5"/>
        <v>0</v>
      </c>
      <c r="M23" s="61">
        <f>SUMIFS(ACWI!$X:$X, ACWI!$N:$N, $A23)/100</f>
        <v>0</v>
      </c>
      <c r="N23" s="61">
        <f t="shared" si="6"/>
        <v>0</v>
      </c>
      <c r="O23" s="61">
        <f t="shared" si="7"/>
        <v>0</v>
      </c>
      <c r="P23" s="61">
        <f>IF(OR(ISNA($E23), $E23&lt;&gt;'WB Country Groups'!H$1), 0, $N23/SUMIFS(Portfolio!$N$2:$N$195, Portfolio!$E$2:$E$195, 'WB Country Groups'!H$1))</f>
        <v>0</v>
      </c>
      <c r="Q23" s="61">
        <f>IF(OR(ISNA($E23), $E23&lt;&gt;'WB Country Groups'!I$1), 0, $N23/SUMIFS(Portfolio!$N$2:$N$195, Portfolio!$E$2:$E$195, 'WB Country Groups'!I$1))</f>
        <v>0</v>
      </c>
      <c r="R23" s="61">
        <f>IF(OR(ISNA($E23), $E23&lt;&gt;'WB Country Groups'!J$1), 0, $N23/SUMIFS(Portfolio!$N$2:$N$195, Portfolio!$E$2:$E$195, 'WB Country Groups'!J$1))</f>
        <v>0</v>
      </c>
      <c r="S23" s="61">
        <f>IF(OR(ISNA($E23), $E23&lt;&gt;'WB Country Groups'!K$1), 0, $N23/SUMIFS(Portfolio!$N$2:$N$195, Portfolio!$E$2:$E$195, 'WB Country Groups'!K$1))</f>
        <v>0</v>
      </c>
      <c r="T23" s="61">
        <f>IF(OR(ISNA($E23), $E23&lt;&gt;'WB Country Groups'!L$1), 0, $N23/SUMIFS(Portfolio!$N$2:$N$195, Portfolio!$E$2:$E$195, 'WB Country Groups'!L$1))</f>
        <v>0</v>
      </c>
      <c r="U23" s="61">
        <f>IF(OR(ISNA($E23), $E23&lt;&gt;'WB Country Groups'!M$1), 0, $N23/SUMIFS(Portfolio!$N$2:$N$195, Portfolio!$E$2:$E$195, 'WB Country Groups'!M$1))</f>
        <v>0</v>
      </c>
      <c r="V23" s="61">
        <f>IF(OR(ISNA($E23), $E23&lt;&gt;'WB Country Groups'!N$1), 0, $N23/SUMIFS(Portfolio!$N$2:$N$195, Portfolio!$E$2:$E$195, 'WB Country Groups'!N$1))</f>
        <v>0</v>
      </c>
      <c r="W23" s="61">
        <f>SUMIFS(FM!$X:$X, FM!$N:$N, $A23)/100</f>
        <v>0</v>
      </c>
      <c r="X23" s="61">
        <f t="shared" si="8"/>
        <v>0</v>
      </c>
      <c r="Y23" s="61">
        <f>SUMIFS(World!$X:$X, World!$N:$N, $A23)/100</f>
        <v>0</v>
      </c>
      <c r="Z23" s="61">
        <f t="shared" si="9"/>
        <v>0</v>
      </c>
      <c r="AA23" s="5" t="str">
        <f>IF(INDEX('WB WDI Market Cap'!$T:$T, MATCH($B23, 'WB WDI Market Cap'!$C:$C, 0))=0, "", INDEX('WB WDI Market Cap'!$T:$T, MATCH($B23, 'WB WDI Market Cap'!$C:$C, 0)))</f>
        <v/>
      </c>
      <c r="AB23" s="5" t="str">
        <f t="shared" si="0"/>
        <v/>
      </c>
      <c r="AC23">
        <f>SUMIFS(ACWI!$U:$U, ACWI!$N:$N, $A23)</f>
        <v>0</v>
      </c>
    </row>
    <row r="24" spans="1:31">
      <c r="A24" t="str">
        <f>INDEX('ISO2-ISO3'!$C:$C, MATCH($B24, 'ISO2-ISO3'!$D:$D, 0))</f>
        <v>BM</v>
      </c>
      <c r="B24" t="str">
        <f>'ISO3s in META'!A23</f>
        <v>BMU</v>
      </c>
      <c r="C24" t="str">
        <f>INDEX('ISO3-Names'!$B$2:$B$275, MATCH($B24, 'ISO3-Names'!$A$2:$A$275, 0))</f>
        <v>Bermuda</v>
      </c>
      <c r="D24" t="str">
        <f>INDEX('WB Country Groups'!$C$2:$C$219, MATCH($B24, 'WB Country Groups'!$B$2:$B$219, 0))</f>
        <v>North America</v>
      </c>
      <c r="E24" t="str">
        <f t="shared" si="1"/>
        <v>North America</v>
      </c>
      <c r="F24" s="5">
        <f>INDEX('Damodaran CRPs'!$O:$O, MATCH($B24, 'Damodaran CRPs'!$N:$N, 0))</f>
        <v>1.0335113140976191E-2</v>
      </c>
      <c r="G24" s="5">
        <f t="shared" si="2"/>
        <v>1.0335113140976191E-2</v>
      </c>
      <c r="H24" s="5"/>
      <c r="I24" s="5" t="b">
        <f t="shared" si="3"/>
        <v>0</v>
      </c>
      <c r="J24" t="b">
        <f t="shared" si="4"/>
        <v>0</v>
      </c>
      <c r="K24" s="61">
        <f>SUMIFS(EM!$X:$X, EM!$N:$N, $A24)/100</f>
        <v>0</v>
      </c>
      <c r="L24" s="61">
        <f t="shared" si="5"/>
        <v>0</v>
      </c>
      <c r="M24" s="61">
        <f>SUMIFS(ACWI!$X:$X, ACWI!$N:$N, $A24)/100</f>
        <v>0</v>
      </c>
      <c r="N24" s="61">
        <f t="shared" si="6"/>
        <v>0</v>
      </c>
      <c r="O24" s="61">
        <f t="shared" si="7"/>
        <v>0</v>
      </c>
      <c r="P24" s="61">
        <f>IF(OR(ISNA($E24), $E24&lt;&gt;'WB Country Groups'!H$1), 0, $N24/SUMIFS(Portfolio!$N$2:$N$195, Portfolio!$E$2:$E$195, 'WB Country Groups'!H$1))</f>
        <v>0</v>
      </c>
      <c r="Q24" s="61">
        <f>IF(OR(ISNA($E24), $E24&lt;&gt;'WB Country Groups'!I$1), 0, $N24/SUMIFS(Portfolio!$N$2:$N$195, Portfolio!$E$2:$E$195, 'WB Country Groups'!I$1))</f>
        <v>0</v>
      </c>
      <c r="R24" s="61">
        <f>IF(OR(ISNA($E24), $E24&lt;&gt;'WB Country Groups'!J$1), 0, $N24/SUMIFS(Portfolio!$N$2:$N$195, Portfolio!$E$2:$E$195, 'WB Country Groups'!J$1))</f>
        <v>0</v>
      </c>
      <c r="S24" s="61">
        <f>IF(OR(ISNA($E24), $E24&lt;&gt;'WB Country Groups'!K$1), 0, $N24/SUMIFS(Portfolio!$N$2:$N$195, Portfolio!$E$2:$E$195, 'WB Country Groups'!K$1))</f>
        <v>0</v>
      </c>
      <c r="T24" s="61">
        <f>IF(OR(ISNA($E24), $E24&lt;&gt;'WB Country Groups'!L$1), 0, $N24/SUMIFS(Portfolio!$N$2:$N$195, Portfolio!$E$2:$E$195, 'WB Country Groups'!L$1))</f>
        <v>0</v>
      </c>
      <c r="U24" s="61">
        <f>IF(OR(ISNA($E24), $E24&lt;&gt;'WB Country Groups'!M$1), 0, $N24/SUMIFS(Portfolio!$N$2:$N$195, Portfolio!$E$2:$E$195, 'WB Country Groups'!M$1))</f>
        <v>0</v>
      </c>
      <c r="V24" s="61">
        <f>IF(OR(ISNA($E24), $E24&lt;&gt;'WB Country Groups'!N$1), 0, $N24/SUMIFS(Portfolio!$N$2:$N$195, Portfolio!$E$2:$E$195, 'WB Country Groups'!N$1))</f>
        <v>0</v>
      </c>
      <c r="W24" s="61">
        <f>SUMIFS(FM!$X:$X, FM!$N:$N, $A24)/100</f>
        <v>0</v>
      </c>
      <c r="X24" s="61">
        <f t="shared" si="8"/>
        <v>0</v>
      </c>
      <c r="Y24" s="61">
        <f>SUMIFS(World!$X:$X, World!$N:$N, $A24)/100</f>
        <v>0</v>
      </c>
      <c r="Z24" s="61">
        <f t="shared" si="9"/>
        <v>0</v>
      </c>
      <c r="AA24" s="5">
        <f>IF(INDEX('WB WDI Market Cap'!$T:$T, MATCH($B24, 'WB WDI Market Cap'!$C:$C, 0))=0, "", INDEX('WB WDI Market Cap'!$T:$T, MATCH($B24, 'WB WDI Market Cap'!$C:$C, 0)))</f>
        <v>2.1950806751228116E-6</v>
      </c>
      <c r="AB24" s="5">
        <f t="shared" si="0"/>
        <v>2.2095934472601704E-6</v>
      </c>
      <c r="AC24">
        <f>SUMIFS(ACWI!$U:$U, ACWI!$N:$N, $A24)</f>
        <v>0</v>
      </c>
    </row>
    <row r="25" spans="1:31">
      <c r="A25" t="str">
        <f>INDEX('ISO2-ISO3'!$C:$C, MATCH($B25, 'ISO2-ISO3'!$D:$D, 0))</f>
        <v>BO</v>
      </c>
      <c r="B25" t="str">
        <f>'ISO3s in META'!A24</f>
        <v>BOL</v>
      </c>
      <c r="C25" t="str">
        <f>INDEX('ISO3-Names'!$B$2:$B$275, MATCH($B25, 'ISO3-Names'!$A$2:$A$275, 0))</f>
        <v>Bolivia (Plurinational State of)</v>
      </c>
      <c r="D25" t="str">
        <f>INDEX('WB Country Groups'!$C$2:$C$219, MATCH($B25, 'WB Country Groups'!$B$2:$B$219, 0))</f>
        <v>Latin America &amp; Caribbean</v>
      </c>
      <c r="E25" t="str">
        <f t="shared" si="1"/>
        <v>Latin America &amp; Caribbean</v>
      </c>
      <c r="F25" s="5">
        <f>INDEX('Damodaran CRPs'!$O:$O, MATCH($B25, 'Damodaran CRPs'!$N:$N, 0))</f>
        <v>0.12215529559681582</v>
      </c>
      <c r="G25" s="5">
        <f t="shared" si="2"/>
        <v>0.12215529559681582</v>
      </c>
      <c r="H25" s="5"/>
      <c r="I25" s="5" t="b">
        <f t="shared" si="3"/>
        <v>0</v>
      </c>
      <c r="J25" t="b">
        <f t="shared" si="4"/>
        <v>0</v>
      </c>
      <c r="K25" s="61">
        <f>SUMIFS(EM!$X:$X, EM!$N:$N, $A25)/100</f>
        <v>0</v>
      </c>
      <c r="L25" s="61">
        <f t="shared" si="5"/>
        <v>0</v>
      </c>
      <c r="M25" s="61">
        <f>SUMIFS(ACWI!$X:$X, ACWI!$N:$N, $A25)/100</f>
        <v>0</v>
      </c>
      <c r="N25" s="61">
        <f t="shared" si="6"/>
        <v>0</v>
      </c>
      <c r="O25" s="61">
        <f t="shared" si="7"/>
        <v>0</v>
      </c>
      <c r="P25" s="61">
        <f>IF(OR(ISNA($E25), $E25&lt;&gt;'WB Country Groups'!H$1), 0, $N25/SUMIFS(Portfolio!$N$2:$N$195, Portfolio!$E$2:$E$195, 'WB Country Groups'!H$1))</f>
        <v>0</v>
      </c>
      <c r="Q25" s="61">
        <f>IF(OR(ISNA($E25), $E25&lt;&gt;'WB Country Groups'!I$1), 0, $N25/SUMIFS(Portfolio!$N$2:$N$195, Portfolio!$E$2:$E$195, 'WB Country Groups'!I$1))</f>
        <v>0</v>
      </c>
      <c r="R25" s="61">
        <f>IF(OR(ISNA($E25), $E25&lt;&gt;'WB Country Groups'!J$1), 0, $N25/SUMIFS(Portfolio!$N$2:$N$195, Portfolio!$E$2:$E$195, 'WB Country Groups'!J$1))</f>
        <v>0</v>
      </c>
      <c r="S25" s="61">
        <f>IF(OR(ISNA($E25), $E25&lt;&gt;'WB Country Groups'!K$1), 0, $N25/SUMIFS(Portfolio!$N$2:$N$195, Portfolio!$E$2:$E$195, 'WB Country Groups'!K$1))</f>
        <v>0</v>
      </c>
      <c r="T25" s="61">
        <f>IF(OR(ISNA($E25), $E25&lt;&gt;'WB Country Groups'!L$1), 0, $N25/SUMIFS(Portfolio!$N$2:$N$195, Portfolio!$E$2:$E$195, 'WB Country Groups'!L$1))</f>
        <v>0</v>
      </c>
      <c r="U25" s="61">
        <f>IF(OR(ISNA($E25), $E25&lt;&gt;'WB Country Groups'!M$1), 0, $N25/SUMIFS(Portfolio!$N$2:$N$195, Portfolio!$E$2:$E$195, 'WB Country Groups'!M$1))</f>
        <v>0</v>
      </c>
      <c r="V25" s="61">
        <f>IF(OR(ISNA($E25), $E25&lt;&gt;'WB Country Groups'!N$1), 0, $N25/SUMIFS(Portfolio!$N$2:$N$195, Portfolio!$E$2:$E$195, 'WB Country Groups'!N$1))</f>
        <v>0</v>
      </c>
      <c r="W25" s="61">
        <f>SUMIFS(FM!$X:$X, FM!$N:$N, $A25)/100</f>
        <v>0</v>
      </c>
      <c r="X25" s="61">
        <f t="shared" si="8"/>
        <v>0</v>
      </c>
      <c r="Y25" s="61">
        <f>SUMIFS(World!$X:$X, World!$N:$N, $A25)/100</f>
        <v>0</v>
      </c>
      <c r="Z25" s="61">
        <f t="shared" si="9"/>
        <v>0</v>
      </c>
      <c r="AA25" s="5" t="str">
        <f>IF(INDEX('WB WDI Market Cap'!$T:$T, MATCH($B25, 'WB WDI Market Cap'!$C:$C, 0))=0, "", INDEX('WB WDI Market Cap'!$T:$T, MATCH($B25, 'WB WDI Market Cap'!$C:$C, 0)))</f>
        <v/>
      </c>
      <c r="AB25" s="5" t="str">
        <f t="shared" si="0"/>
        <v/>
      </c>
      <c r="AC25">
        <f>SUMIFS(ACWI!$U:$U, ACWI!$N:$N, $A25)</f>
        <v>0</v>
      </c>
    </row>
    <row r="26" spans="1:31">
      <c r="A26" t="str">
        <f>INDEX('ISO2-ISO3'!$C:$C, MATCH($B26, 'ISO2-ISO3'!$D:$D, 0))</f>
        <v>BR</v>
      </c>
      <c r="B26" t="str">
        <f>'ISO3s in META'!A25</f>
        <v>BRA</v>
      </c>
      <c r="C26" t="str">
        <f>INDEX('ISO3-Names'!$B$2:$B$275, MATCH($B26, 'ISO3-Names'!$A$2:$A$275, 0))</f>
        <v>Brazil</v>
      </c>
      <c r="D26" t="str">
        <f>INDEX('WB Country Groups'!$C$2:$C$219, MATCH($B26, 'WB Country Groups'!$B$2:$B$219, 0))</f>
        <v>Latin America &amp; Caribbean</v>
      </c>
      <c r="E26" t="str">
        <f t="shared" si="1"/>
        <v>Latin America &amp; Caribbean</v>
      </c>
      <c r="F26" s="5">
        <f>INDEX('Damodaran CRPs'!$O:$O, MATCH($B26, 'Damodaran CRPs'!$N:$N, 0))</f>
        <v>3.6747068945693122E-2</v>
      </c>
      <c r="G26" s="5">
        <f t="shared" si="2"/>
        <v>3.6747068945693122E-2</v>
      </c>
      <c r="H26" s="5"/>
      <c r="I26" s="5" t="b">
        <f t="shared" si="3"/>
        <v>1</v>
      </c>
      <c r="J26" t="b">
        <f t="shared" si="4"/>
        <v>0</v>
      </c>
      <c r="K26" s="61">
        <f>SUMIFS(EM!$X:$X, EM!$N:$N, $A26)/100</f>
        <v>5.3232653517991009E-2</v>
      </c>
      <c r="L26" s="61">
        <f t="shared" si="5"/>
        <v>5.3232653517990947E-2</v>
      </c>
      <c r="M26" s="61">
        <f>SUMIFS(ACWI!$X:$X, ACWI!$N:$N, $A26)/100</f>
        <v>5.5291199925209984E-3</v>
      </c>
      <c r="N26" s="61">
        <f t="shared" si="6"/>
        <v>5.54774046835943E-3</v>
      </c>
      <c r="O26" s="61">
        <f t="shared" si="7"/>
        <v>1.4938882010784998E-2</v>
      </c>
      <c r="P26" s="61">
        <f>IF(OR(ISNA($E26), $E26&lt;&gt;'WB Country Groups'!H$1), 0, $N26/SUMIFS(Portfolio!$N$2:$N$195, Portfolio!$E$2:$E$195, 'WB Country Groups'!H$1))</f>
        <v>0</v>
      </c>
      <c r="Q26" s="61">
        <f>IF(OR(ISNA($E26), $E26&lt;&gt;'WB Country Groups'!I$1), 0, $N26/SUMIFS(Portfolio!$N$2:$N$195, Portfolio!$E$2:$E$195, 'WB Country Groups'!I$1))</f>
        <v>0</v>
      </c>
      <c r="R26" s="61">
        <f>IF(OR(ISNA($E26), $E26&lt;&gt;'WB Country Groups'!J$1), 0, $N26/SUMIFS(Portfolio!$N$2:$N$195, Portfolio!$E$2:$E$195, 'WB Country Groups'!J$1))</f>
        <v>0</v>
      </c>
      <c r="S26" s="61">
        <f>IF(OR(ISNA($E26), $E26&lt;&gt;'WB Country Groups'!K$1), 0, $N26/SUMIFS(Portfolio!$N$2:$N$195, Portfolio!$E$2:$E$195, 'WB Country Groups'!K$1))</f>
        <v>0.5891703359496786</v>
      </c>
      <c r="T26" s="61">
        <f>IF(OR(ISNA($E26), $E26&lt;&gt;'WB Country Groups'!L$1), 0, $N26/SUMIFS(Portfolio!$N$2:$N$195, Portfolio!$E$2:$E$195, 'WB Country Groups'!L$1))</f>
        <v>0</v>
      </c>
      <c r="U26" s="61">
        <f>IF(OR(ISNA($E26), $E26&lt;&gt;'WB Country Groups'!M$1), 0, $N26/SUMIFS(Portfolio!$N$2:$N$195, Portfolio!$E$2:$E$195, 'WB Country Groups'!M$1))</f>
        <v>0</v>
      </c>
      <c r="V26" s="61">
        <f>IF(OR(ISNA($E26), $E26&lt;&gt;'WB Country Groups'!N$1), 0, $N26/SUMIFS(Portfolio!$N$2:$N$195, Portfolio!$E$2:$E$195, 'WB Country Groups'!N$1))</f>
        <v>0</v>
      </c>
      <c r="W26" s="61">
        <f>SUMIFS(FM!$X:$X, FM!$N:$N, $A26)/100</f>
        <v>0</v>
      </c>
      <c r="X26" s="61">
        <f t="shared" si="8"/>
        <v>0</v>
      </c>
      <c r="Y26" s="61">
        <f>SUMIFS(World!$X:$X, World!$N:$N, $A26)/100</f>
        <v>0</v>
      </c>
      <c r="Z26" s="61">
        <f t="shared" si="9"/>
        <v>0</v>
      </c>
      <c r="AA26" s="5">
        <f>IF(INDEX('WB WDI Market Cap'!$T:$T, MATCH($B26, 'WB WDI Market Cap'!$C:$C, 0))=0, "", INDEX('WB WDI Market Cap'!$T:$T, MATCH($B26, 'WB WDI Market Cap'!$C:$C, 0)))</f>
        <v>9.8437448712325303E-3</v>
      </c>
      <c r="AB26" s="5">
        <f t="shared" si="0"/>
        <v>9.9088267736489408E-3</v>
      </c>
      <c r="AC26">
        <f>SUMIFS(ACWI!$U:$U, ACWI!$N:$N, $A26)</f>
        <v>352696945234.01672</v>
      </c>
      <c r="AD26" s="5">
        <v>7.4800000000000005E-2</v>
      </c>
      <c r="AE26" s="115">
        <v>45504</v>
      </c>
    </row>
    <row r="27" spans="1:31">
      <c r="A27" t="str">
        <f>INDEX('ISO2-ISO3'!$C:$C, MATCH($B27, 'ISO2-ISO3'!$D:$D, 0))</f>
        <v>BB</v>
      </c>
      <c r="B27" t="str">
        <f>'ISO3s in META'!A26</f>
        <v>BRB</v>
      </c>
      <c r="C27" t="str">
        <f>INDEX('ISO3-Names'!$B$2:$B$275, MATCH($B27, 'ISO3-Names'!$A$2:$A$275, 0))</f>
        <v>Barbados</v>
      </c>
      <c r="D27" t="str">
        <f>INDEX('WB Country Groups'!$C$2:$C$219, MATCH($B27, 'WB Country Groups'!$B$2:$B$219, 0))</f>
        <v>Latin America &amp; Caribbean</v>
      </c>
      <c r="E27" t="str">
        <f t="shared" si="1"/>
        <v>Latin America &amp; Caribbean</v>
      </c>
      <c r="F27" s="5">
        <f>INDEX('Damodaran CRPs'!$O:$O, MATCH($B27, 'Damodaran CRPs'!$N:$N, 0))</f>
        <v>7.9379410652219901E-2</v>
      </c>
      <c r="G27" s="5">
        <f t="shared" si="2"/>
        <v>7.9379410652219901E-2</v>
      </c>
      <c r="H27" s="5"/>
      <c r="I27" s="5" t="b">
        <f t="shared" si="3"/>
        <v>0</v>
      </c>
      <c r="J27" t="b">
        <f t="shared" si="4"/>
        <v>0</v>
      </c>
      <c r="K27" s="61">
        <f>SUMIFS(EM!$X:$X, EM!$N:$N, $A27)/100</f>
        <v>0</v>
      </c>
      <c r="L27" s="61">
        <f t="shared" si="5"/>
        <v>0</v>
      </c>
      <c r="M27" s="61">
        <f>SUMIFS(ACWI!$X:$X, ACWI!$N:$N, $A27)/100</f>
        <v>0</v>
      </c>
      <c r="N27" s="61">
        <f t="shared" si="6"/>
        <v>0</v>
      </c>
      <c r="O27" s="61">
        <f t="shared" si="7"/>
        <v>0</v>
      </c>
      <c r="P27" s="61">
        <f>IF(OR(ISNA($E27), $E27&lt;&gt;'WB Country Groups'!H$1), 0, $N27/SUMIFS(Portfolio!$N$2:$N$195, Portfolio!$E$2:$E$195, 'WB Country Groups'!H$1))</f>
        <v>0</v>
      </c>
      <c r="Q27" s="61">
        <f>IF(OR(ISNA($E27), $E27&lt;&gt;'WB Country Groups'!I$1), 0, $N27/SUMIFS(Portfolio!$N$2:$N$195, Portfolio!$E$2:$E$195, 'WB Country Groups'!I$1))</f>
        <v>0</v>
      </c>
      <c r="R27" s="61">
        <f>IF(OR(ISNA($E27), $E27&lt;&gt;'WB Country Groups'!J$1), 0, $N27/SUMIFS(Portfolio!$N$2:$N$195, Portfolio!$E$2:$E$195, 'WB Country Groups'!J$1))</f>
        <v>0</v>
      </c>
      <c r="S27" s="61">
        <f>IF(OR(ISNA($E27), $E27&lt;&gt;'WB Country Groups'!K$1), 0, $N27/SUMIFS(Portfolio!$N$2:$N$195, Portfolio!$E$2:$E$195, 'WB Country Groups'!K$1))</f>
        <v>0</v>
      </c>
      <c r="T27" s="61">
        <f>IF(OR(ISNA($E27), $E27&lt;&gt;'WB Country Groups'!L$1), 0, $N27/SUMIFS(Portfolio!$N$2:$N$195, Portfolio!$E$2:$E$195, 'WB Country Groups'!L$1))</f>
        <v>0</v>
      </c>
      <c r="U27" s="61">
        <f>IF(OR(ISNA($E27), $E27&lt;&gt;'WB Country Groups'!M$1), 0, $N27/SUMIFS(Portfolio!$N$2:$N$195, Portfolio!$E$2:$E$195, 'WB Country Groups'!M$1))</f>
        <v>0</v>
      </c>
      <c r="V27" s="61">
        <f>IF(OR(ISNA($E27), $E27&lt;&gt;'WB Country Groups'!N$1), 0, $N27/SUMIFS(Portfolio!$N$2:$N$195, Portfolio!$E$2:$E$195, 'WB Country Groups'!N$1))</f>
        <v>0</v>
      </c>
      <c r="W27" s="61">
        <f>SUMIFS(FM!$X:$X, FM!$N:$N, $A27)/100</f>
        <v>0</v>
      </c>
      <c r="X27" s="61">
        <f t="shared" si="8"/>
        <v>0</v>
      </c>
      <c r="Y27" s="61">
        <f>SUMIFS(World!$X:$X, World!$N:$N, $A27)/100</f>
        <v>0</v>
      </c>
      <c r="Z27" s="61">
        <f t="shared" si="9"/>
        <v>0</v>
      </c>
      <c r="AA27" s="5">
        <f>IF(INDEX('WB WDI Market Cap'!$T:$T, MATCH($B27, 'WB WDI Market Cap'!$C:$C, 0))=0, "", INDEX('WB WDI Market Cap'!$T:$T, MATCH($B27, 'WB WDI Market Cap'!$C:$C, 0)))</f>
        <v>2.7691779317294551E-5</v>
      </c>
      <c r="AB27" s="5">
        <f t="shared" si="0"/>
        <v>2.7874863468990906E-5</v>
      </c>
      <c r="AC27">
        <f>SUMIFS(ACWI!$U:$U, ACWI!$N:$N, $A27)</f>
        <v>0</v>
      </c>
    </row>
    <row r="28" spans="1:31">
      <c r="A28" t="str">
        <f>INDEX('ISO2-ISO3'!$C:$C, MATCH($B28, 'ISO2-ISO3'!$D:$D, 0))</f>
        <v>BN</v>
      </c>
      <c r="B28" t="str">
        <f>'ISO3s in META'!A27</f>
        <v>BRN</v>
      </c>
      <c r="C28" t="str">
        <f>INDEX('ISO3-Names'!$B$2:$B$275, MATCH($B28, 'ISO3-Names'!$A$2:$A$275, 0))</f>
        <v>Brunei Darussalam</v>
      </c>
      <c r="D28" t="str">
        <f>INDEX('WB Country Groups'!$C$2:$C$219, MATCH($B28, 'WB Country Groups'!$B$2:$B$219, 0))</f>
        <v>East Asia &amp; Pacific</v>
      </c>
      <c r="E28" t="str">
        <f t="shared" si="1"/>
        <v>East Asia &amp; Pacific</v>
      </c>
      <c r="F28" s="5" t="e">
        <f>INDEX('Damodaran CRPs'!$O:$O, MATCH($B28, 'Damodaran CRPs'!$N:$N, 0))</f>
        <v>#N/A</v>
      </c>
      <c r="G28" s="5" t="str">
        <f t="shared" si="2"/>
        <v/>
      </c>
      <c r="H28" s="5"/>
      <c r="I28" s="5" t="b">
        <f t="shared" si="3"/>
        <v>0</v>
      </c>
      <c r="J28" t="b">
        <f t="shared" si="4"/>
        <v>0</v>
      </c>
      <c r="K28" s="61">
        <f>SUMIFS(EM!$X:$X, EM!$N:$N, $A28)/100</f>
        <v>0</v>
      </c>
      <c r="L28" s="61">
        <f t="shared" si="5"/>
        <v>0</v>
      </c>
      <c r="M28" s="61">
        <f>SUMIFS(ACWI!$X:$X, ACWI!$N:$N, $A28)/100</f>
        <v>0</v>
      </c>
      <c r="N28" s="61">
        <f t="shared" si="6"/>
        <v>0</v>
      </c>
      <c r="O28" s="61">
        <f t="shared" si="7"/>
        <v>0</v>
      </c>
      <c r="P28" s="61">
        <f>IF(OR(ISNA($E28), $E28&lt;&gt;'WB Country Groups'!H$1), 0, $N28/SUMIFS(Portfolio!$N$2:$N$195, Portfolio!$E$2:$E$195, 'WB Country Groups'!H$1))</f>
        <v>0</v>
      </c>
      <c r="Q28" s="61">
        <f>IF(OR(ISNA($E28), $E28&lt;&gt;'WB Country Groups'!I$1), 0, $N28/SUMIFS(Portfolio!$N$2:$N$195, Portfolio!$E$2:$E$195, 'WB Country Groups'!I$1))</f>
        <v>0</v>
      </c>
      <c r="R28" s="61">
        <f>IF(OR(ISNA($E28), $E28&lt;&gt;'WB Country Groups'!J$1), 0, $N28/SUMIFS(Portfolio!$N$2:$N$195, Portfolio!$E$2:$E$195, 'WB Country Groups'!J$1))</f>
        <v>0</v>
      </c>
      <c r="S28" s="61">
        <f>IF(OR(ISNA($E28), $E28&lt;&gt;'WB Country Groups'!K$1), 0, $N28/SUMIFS(Portfolio!$N$2:$N$195, Portfolio!$E$2:$E$195, 'WB Country Groups'!K$1))</f>
        <v>0</v>
      </c>
      <c r="T28" s="61">
        <f>IF(OR(ISNA($E28), $E28&lt;&gt;'WB Country Groups'!L$1), 0, $N28/SUMIFS(Portfolio!$N$2:$N$195, Portfolio!$E$2:$E$195, 'WB Country Groups'!L$1))</f>
        <v>0</v>
      </c>
      <c r="U28" s="61">
        <f>IF(OR(ISNA($E28), $E28&lt;&gt;'WB Country Groups'!M$1), 0, $N28/SUMIFS(Portfolio!$N$2:$N$195, Portfolio!$E$2:$E$195, 'WB Country Groups'!M$1))</f>
        <v>0</v>
      </c>
      <c r="V28" s="61">
        <f>IF(OR(ISNA($E28), $E28&lt;&gt;'WB Country Groups'!N$1), 0, $N28/SUMIFS(Portfolio!$N$2:$N$195, Portfolio!$E$2:$E$195, 'WB Country Groups'!N$1))</f>
        <v>0</v>
      </c>
      <c r="W28" s="61">
        <f>SUMIFS(FM!$X:$X, FM!$N:$N, $A28)/100</f>
        <v>0</v>
      </c>
      <c r="X28" s="61">
        <f t="shared" si="8"/>
        <v>0</v>
      </c>
      <c r="Y28" s="61">
        <f>SUMIFS(World!$X:$X, World!$N:$N, $A28)/100</f>
        <v>0</v>
      </c>
      <c r="Z28" s="61">
        <f t="shared" si="9"/>
        <v>0</v>
      </c>
      <c r="AA28" s="5" t="str">
        <f>IF(INDEX('WB WDI Market Cap'!$T:$T, MATCH($B28, 'WB WDI Market Cap'!$C:$C, 0))=0, "", INDEX('WB WDI Market Cap'!$T:$T, MATCH($B28, 'WB WDI Market Cap'!$C:$C, 0)))</f>
        <v/>
      </c>
      <c r="AB28" s="5" t="str">
        <f t="shared" si="0"/>
        <v/>
      </c>
      <c r="AC28">
        <f>SUMIFS(ACWI!$U:$U, ACWI!$N:$N, $A28)</f>
        <v>0</v>
      </c>
    </row>
    <row r="29" spans="1:31">
      <c r="A29" t="str">
        <f>INDEX('ISO2-ISO3'!$C:$C, MATCH($B29, 'ISO2-ISO3'!$D:$D, 0))</f>
        <v>BT</v>
      </c>
      <c r="B29" t="str">
        <f>'ISO3s in META'!A28</f>
        <v>BTN</v>
      </c>
      <c r="C29" t="str">
        <f>INDEX('ISO3-Names'!$B$2:$B$275, MATCH($B29, 'ISO3-Names'!$A$2:$A$275, 0))</f>
        <v>Bhutan</v>
      </c>
      <c r="D29" t="str">
        <f>INDEX('WB Country Groups'!$C$2:$C$219, MATCH($B29, 'WB Country Groups'!$B$2:$B$219, 0))</f>
        <v>South Asia</v>
      </c>
      <c r="E29" t="str">
        <f t="shared" si="1"/>
        <v>South Asia</v>
      </c>
      <c r="F29" s="5" t="e">
        <f>INDEX('Damodaran CRPs'!$O:$O, MATCH($B29, 'Damodaran CRPs'!$N:$N, 0))</f>
        <v>#N/A</v>
      </c>
      <c r="G29" s="5" t="str">
        <f t="shared" si="2"/>
        <v/>
      </c>
      <c r="H29" s="5"/>
      <c r="I29" s="5" t="b">
        <f t="shared" si="3"/>
        <v>0</v>
      </c>
      <c r="J29" t="b">
        <f t="shared" si="4"/>
        <v>0</v>
      </c>
      <c r="K29" s="61">
        <f>SUMIFS(EM!$X:$X, EM!$N:$N, $A29)/100</f>
        <v>0</v>
      </c>
      <c r="L29" s="61">
        <f t="shared" si="5"/>
        <v>0</v>
      </c>
      <c r="M29" s="61">
        <f>SUMIFS(ACWI!$X:$X, ACWI!$N:$N, $A29)/100</f>
        <v>0</v>
      </c>
      <c r="N29" s="61">
        <f t="shared" si="6"/>
        <v>0</v>
      </c>
      <c r="O29" s="61">
        <f t="shared" si="7"/>
        <v>0</v>
      </c>
      <c r="P29" s="61">
        <f>IF(OR(ISNA($E29), $E29&lt;&gt;'WB Country Groups'!H$1), 0, $N29/SUMIFS(Portfolio!$N$2:$N$195, Portfolio!$E$2:$E$195, 'WB Country Groups'!H$1))</f>
        <v>0</v>
      </c>
      <c r="Q29" s="61">
        <f>IF(OR(ISNA($E29), $E29&lt;&gt;'WB Country Groups'!I$1), 0, $N29/SUMIFS(Portfolio!$N$2:$N$195, Portfolio!$E$2:$E$195, 'WB Country Groups'!I$1))</f>
        <v>0</v>
      </c>
      <c r="R29" s="61">
        <f>IF(OR(ISNA($E29), $E29&lt;&gt;'WB Country Groups'!J$1), 0, $N29/SUMIFS(Portfolio!$N$2:$N$195, Portfolio!$E$2:$E$195, 'WB Country Groups'!J$1))</f>
        <v>0</v>
      </c>
      <c r="S29" s="61">
        <f>IF(OR(ISNA($E29), $E29&lt;&gt;'WB Country Groups'!K$1), 0, $N29/SUMIFS(Portfolio!$N$2:$N$195, Portfolio!$E$2:$E$195, 'WB Country Groups'!K$1))</f>
        <v>0</v>
      </c>
      <c r="T29" s="61">
        <f>IF(OR(ISNA($E29), $E29&lt;&gt;'WB Country Groups'!L$1), 0, $N29/SUMIFS(Portfolio!$N$2:$N$195, Portfolio!$E$2:$E$195, 'WB Country Groups'!L$1))</f>
        <v>0</v>
      </c>
      <c r="U29" s="61">
        <f>IF(OR(ISNA($E29), $E29&lt;&gt;'WB Country Groups'!M$1), 0, $N29/SUMIFS(Portfolio!$N$2:$N$195, Portfolio!$E$2:$E$195, 'WB Country Groups'!M$1))</f>
        <v>0</v>
      </c>
      <c r="V29" s="61">
        <f>IF(OR(ISNA($E29), $E29&lt;&gt;'WB Country Groups'!N$1), 0, $N29/SUMIFS(Portfolio!$N$2:$N$195, Portfolio!$E$2:$E$195, 'WB Country Groups'!N$1))</f>
        <v>0</v>
      </c>
      <c r="W29" s="61">
        <f>SUMIFS(FM!$X:$X, FM!$N:$N, $A29)/100</f>
        <v>0</v>
      </c>
      <c r="X29" s="61">
        <f t="shared" si="8"/>
        <v>0</v>
      </c>
      <c r="Y29" s="61">
        <f>SUMIFS(World!$X:$X, World!$N:$N, $A29)/100</f>
        <v>0</v>
      </c>
      <c r="Z29" s="61">
        <f t="shared" si="9"/>
        <v>0</v>
      </c>
      <c r="AA29" s="5" t="str">
        <f>IF(INDEX('WB WDI Market Cap'!$T:$T, MATCH($B29, 'WB WDI Market Cap'!$C:$C, 0))=0, "", INDEX('WB WDI Market Cap'!$T:$T, MATCH($B29, 'WB WDI Market Cap'!$C:$C, 0)))</f>
        <v/>
      </c>
      <c r="AB29" s="5" t="str">
        <f t="shared" si="0"/>
        <v/>
      </c>
      <c r="AC29">
        <f>SUMIFS(ACWI!$U:$U, ACWI!$N:$N, $A29)</f>
        <v>0</v>
      </c>
    </row>
    <row r="30" spans="1:31">
      <c r="A30" t="str">
        <f>INDEX('ISO2-ISO3'!$C:$C, MATCH($B30, 'ISO2-ISO3'!$D:$D, 0))</f>
        <v>BW</v>
      </c>
      <c r="B30" t="str">
        <f>'ISO3s in META'!A29</f>
        <v>BWA</v>
      </c>
      <c r="C30" t="str">
        <f>INDEX('ISO3-Names'!$B$2:$B$275, MATCH($B30, 'ISO3-Names'!$A$2:$A$275, 0))</f>
        <v>Botswana</v>
      </c>
      <c r="D30" t="str">
        <f>INDEX('WB Country Groups'!$C$2:$C$219, MATCH($B30, 'WB Country Groups'!$B$2:$B$219, 0))</f>
        <v>Sub-Saharan Africa</v>
      </c>
      <c r="E30" t="str">
        <f t="shared" si="1"/>
        <v>Sub-Saharan Africa</v>
      </c>
      <c r="F30" s="5">
        <f>INDEX('Damodaran CRPs'!$O:$O, MATCH($B30, 'Damodaran CRPs'!$N:$N, 0))</f>
        <v>1.4641410283049603E-2</v>
      </c>
      <c r="G30" s="5">
        <f t="shared" si="2"/>
        <v>1.4641410283049603E-2</v>
      </c>
      <c r="H30" s="5"/>
      <c r="I30" s="5" t="b">
        <f t="shared" si="3"/>
        <v>0</v>
      </c>
      <c r="J30" t="b">
        <f t="shared" si="4"/>
        <v>0</v>
      </c>
      <c r="K30" s="61">
        <f>SUMIFS(EM!$X:$X, EM!$N:$N, $A30)/100</f>
        <v>0</v>
      </c>
      <c r="L30" s="61">
        <f t="shared" si="5"/>
        <v>0</v>
      </c>
      <c r="M30" s="61">
        <f>SUMIFS(ACWI!$X:$X, ACWI!$N:$N, $A30)/100</f>
        <v>0</v>
      </c>
      <c r="N30" s="61">
        <f t="shared" si="6"/>
        <v>0</v>
      </c>
      <c r="O30" s="61">
        <f t="shared" si="7"/>
        <v>0</v>
      </c>
      <c r="P30" s="61">
        <f>IF(OR(ISNA($E30), $E30&lt;&gt;'WB Country Groups'!H$1), 0, $N30/SUMIFS(Portfolio!$N$2:$N$195, Portfolio!$E$2:$E$195, 'WB Country Groups'!H$1))</f>
        <v>0</v>
      </c>
      <c r="Q30" s="61">
        <f>IF(OR(ISNA($E30), $E30&lt;&gt;'WB Country Groups'!I$1), 0, $N30/SUMIFS(Portfolio!$N$2:$N$195, Portfolio!$E$2:$E$195, 'WB Country Groups'!I$1))</f>
        <v>0</v>
      </c>
      <c r="R30" s="61">
        <f>IF(OR(ISNA($E30), $E30&lt;&gt;'WB Country Groups'!J$1), 0, $N30/SUMIFS(Portfolio!$N$2:$N$195, Portfolio!$E$2:$E$195, 'WB Country Groups'!J$1))</f>
        <v>0</v>
      </c>
      <c r="S30" s="61">
        <f>IF(OR(ISNA($E30), $E30&lt;&gt;'WB Country Groups'!K$1), 0, $N30/SUMIFS(Portfolio!$N$2:$N$195, Portfolio!$E$2:$E$195, 'WB Country Groups'!K$1))</f>
        <v>0</v>
      </c>
      <c r="T30" s="61">
        <f>IF(OR(ISNA($E30), $E30&lt;&gt;'WB Country Groups'!L$1), 0, $N30/SUMIFS(Portfolio!$N$2:$N$195, Portfolio!$E$2:$E$195, 'WB Country Groups'!L$1))</f>
        <v>0</v>
      </c>
      <c r="U30" s="61">
        <f>IF(OR(ISNA($E30), $E30&lt;&gt;'WB Country Groups'!M$1), 0, $N30/SUMIFS(Portfolio!$N$2:$N$195, Portfolio!$E$2:$E$195, 'WB Country Groups'!M$1))</f>
        <v>0</v>
      </c>
      <c r="V30" s="61">
        <f>IF(OR(ISNA($E30), $E30&lt;&gt;'WB Country Groups'!N$1), 0, $N30/SUMIFS(Portfolio!$N$2:$N$195, Portfolio!$E$2:$E$195, 'WB Country Groups'!N$1))</f>
        <v>0</v>
      </c>
      <c r="W30" s="61">
        <f>SUMIFS(FM!$X:$X, FM!$N:$N, $A30)/100</f>
        <v>0</v>
      </c>
      <c r="X30" s="61">
        <f t="shared" si="8"/>
        <v>0</v>
      </c>
      <c r="Y30" s="61">
        <f>SUMIFS(World!$X:$X, World!$N:$N, $A30)/100</f>
        <v>0</v>
      </c>
      <c r="Z30" s="61">
        <f t="shared" si="9"/>
        <v>0</v>
      </c>
      <c r="AA30" s="5" t="str">
        <f>IF(INDEX('WB WDI Market Cap'!$T:$T, MATCH($B30, 'WB WDI Market Cap'!$C:$C, 0))=0, "", INDEX('WB WDI Market Cap'!$T:$T, MATCH($B30, 'WB WDI Market Cap'!$C:$C, 0)))</f>
        <v/>
      </c>
      <c r="AB30" s="5" t="str">
        <f t="shared" si="0"/>
        <v/>
      </c>
      <c r="AC30">
        <f>SUMIFS(ACWI!$U:$U, ACWI!$N:$N, $A30)</f>
        <v>0</v>
      </c>
    </row>
    <row r="31" spans="1:31">
      <c r="A31" t="str">
        <f>INDEX('ISO2-ISO3'!$C:$C, MATCH($B31, 'ISO2-ISO3'!$D:$D, 0))</f>
        <v>CF</v>
      </c>
      <c r="B31" t="str">
        <f>'ISO3s in META'!A30</f>
        <v>CAF</v>
      </c>
      <c r="C31" t="str">
        <f>INDEX('ISO3-Names'!$B$2:$B$275, MATCH($B31, 'ISO3-Names'!$A$2:$A$275, 0))</f>
        <v>Central African Republic</v>
      </c>
      <c r="D31" t="str">
        <f>INDEX('WB Country Groups'!$C$2:$C$219, MATCH($B31, 'WB Country Groups'!$B$2:$B$219, 0))</f>
        <v>Sub-Saharan Africa</v>
      </c>
      <c r="E31" t="str">
        <f t="shared" si="1"/>
        <v>Sub-Saharan Africa</v>
      </c>
      <c r="F31" s="5" t="e">
        <f>INDEX('Damodaran CRPs'!$O:$O, MATCH($B31, 'Damodaran CRPs'!$N:$N, 0))</f>
        <v>#N/A</v>
      </c>
      <c r="G31" s="5" t="str">
        <f t="shared" si="2"/>
        <v/>
      </c>
      <c r="H31" s="5"/>
      <c r="I31" s="5" t="b">
        <f t="shared" si="3"/>
        <v>0</v>
      </c>
      <c r="J31" t="b">
        <f t="shared" si="4"/>
        <v>0</v>
      </c>
      <c r="K31" s="61">
        <f>SUMIFS(EM!$X:$X, EM!$N:$N, $A31)/100</f>
        <v>0</v>
      </c>
      <c r="L31" s="61">
        <f t="shared" si="5"/>
        <v>0</v>
      </c>
      <c r="M31" s="61">
        <f>SUMIFS(ACWI!$X:$X, ACWI!$N:$N, $A31)/100</f>
        <v>0</v>
      </c>
      <c r="N31" s="61">
        <f t="shared" si="6"/>
        <v>0</v>
      </c>
      <c r="O31" s="61">
        <f t="shared" si="7"/>
        <v>0</v>
      </c>
      <c r="P31" s="61">
        <f>IF(OR(ISNA($E31), $E31&lt;&gt;'WB Country Groups'!H$1), 0, $N31/SUMIFS(Portfolio!$N$2:$N$195, Portfolio!$E$2:$E$195, 'WB Country Groups'!H$1))</f>
        <v>0</v>
      </c>
      <c r="Q31" s="61">
        <f>IF(OR(ISNA($E31), $E31&lt;&gt;'WB Country Groups'!I$1), 0, $N31/SUMIFS(Portfolio!$N$2:$N$195, Portfolio!$E$2:$E$195, 'WB Country Groups'!I$1))</f>
        <v>0</v>
      </c>
      <c r="R31" s="61">
        <f>IF(OR(ISNA($E31), $E31&lt;&gt;'WB Country Groups'!J$1), 0, $N31/SUMIFS(Portfolio!$N$2:$N$195, Portfolio!$E$2:$E$195, 'WB Country Groups'!J$1))</f>
        <v>0</v>
      </c>
      <c r="S31" s="61">
        <f>IF(OR(ISNA($E31), $E31&lt;&gt;'WB Country Groups'!K$1), 0, $N31/SUMIFS(Portfolio!$N$2:$N$195, Portfolio!$E$2:$E$195, 'WB Country Groups'!K$1))</f>
        <v>0</v>
      </c>
      <c r="T31" s="61">
        <f>IF(OR(ISNA($E31), $E31&lt;&gt;'WB Country Groups'!L$1), 0, $N31/SUMIFS(Portfolio!$N$2:$N$195, Portfolio!$E$2:$E$195, 'WB Country Groups'!L$1))</f>
        <v>0</v>
      </c>
      <c r="U31" s="61">
        <f>IF(OR(ISNA($E31), $E31&lt;&gt;'WB Country Groups'!M$1), 0, $N31/SUMIFS(Portfolio!$N$2:$N$195, Portfolio!$E$2:$E$195, 'WB Country Groups'!M$1))</f>
        <v>0</v>
      </c>
      <c r="V31" s="61">
        <f>IF(OR(ISNA($E31), $E31&lt;&gt;'WB Country Groups'!N$1), 0, $N31/SUMIFS(Portfolio!$N$2:$N$195, Portfolio!$E$2:$E$195, 'WB Country Groups'!N$1))</f>
        <v>0</v>
      </c>
      <c r="W31" s="61">
        <f>SUMIFS(FM!$X:$X, FM!$N:$N, $A31)/100</f>
        <v>0</v>
      </c>
      <c r="X31" s="61">
        <f t="shared" si="8"/>
        <v>0</v>
      </c>
      <c r="Y31" s="61">
        <f>SUMIFS(World!$X:$X, World!$N:$N, $A31)/100</f>
        <v>0</v>
      </c>
      <c r="Z31" s="61">
        <f t="shared" si="9"/>
        <v>0</v>
      </c>
      <c r="AA31" s="5" t="str">
        <f>IF(INDEX('WB WDI Market Cap'!$T:$T, MATCH($B31, 'WB WDI Market Cap'!$C:$C, 0))=0, "", INDEX('WB WDI Market Cap'!$T:$T, MATCH($B31, 'WB WDI Market Cap'!$C:$C, 0)))</f>
        <v/>
      </c>
      <c r="AB31" s="5" t="str">
        <f t="shared" si="0"/>
        <v/>
      </c>
      <c r="AC31">
        <f>SUMIFS(ACWI!$U:$U, ACWI!$N:$N, $A31)</f>
        <v>0</v>
      </c>
    </row>
    <row r="32" spans="1:31">
      <c r="A32" t="str">
        <f>INDEX('ISO2-ISO3'!$C:$C, MATCH($B32, 'ISO2-ISO3'!$D:$D, 0))</f>
        <v>CA</v>
      </c>
      <c r="B32" t="str">
        <f>'ISO3s in META'!A31</f>
        <v>CAN</v>
      </c>
      <c r="C32" t="str">
        <f>INDEX('ISO3-Names'!$B$2:$B$275, MATCH($B32, 'ISO3-Names'!$A$2:$A$275, 0))</f>
        <v>Canada</v>
      </c>
      <c r="D32" t="str">
        <f>INDEX('WB Country Groups'!$C$2:$C$219, MATCH($B32, 'WB Country Groups'!$B$2:$B$219, 0))</f>
        <v>North America</v>
      </c>
      <c r="E32" t="str">
        <f t="shared" si="1"/>
        <v>North America</v>
      </c>
      <c r="F32" s="5">
        <f>INDEX('Damodaran CRPs'!$O:$O, MATCH($B32, 'Damodaran CRPs'!$N:$N, 0))</f>
        <v>0</v>
      </c>
      <c r="G32" s="5">
        <f t="shared" si="2"/>
        <v>0</v>
      </c>
      <c r="H32" s="5"/>
      <c r="I32" s="5" t="b">
        <f t="shared" si="3"/>
        <v>1</v>
      </c>
      <c r="J32" t="b">
        <f t="shared" si="4"/>
        <v>0</v>
      </c>
      <c r="K32" s="61">
        <f>SUMIFS(EM!$X:$X, EM!$N:$N, $A32)/100</f>
        <v>0</v>
      </c>
      <c r="L32" s="61">
        <f t="shared" si="5"/>
        <v>0</v>
      </c>
      <c r="M32" s="61">
        <f>SUMIFS(ACWI!$X:$X, ACWI!$N:$N, $A32)/100</f>
        <v>2.817392233922399E-2</v>
      </c>
      <c r="N32" s="61">
        <f t="shared" si="6"/>
        <v>2.8268803955267954E-2</v>
      </c>
      <c r="O32" s="61">
        <f t="shared" si="7"/>
        <v>7.6121860653413628E-2</v>
      </c>
      <c r="P32" s="61">
        <f>IF(OR(ISNA($E32), $E32&lt;&gt;'WB Country Groups'!H$1), 0, $N32/SUMIFS(Portfolio!$N$2:$N$195, Portfolio!$E$2:$E$195, 'WB Country Groups'!H$1))</f>
        <v>4.3033235470825743E-2</v>
      </c>
      <c r="Q32" s="61">
        <f>IF(OR(ISNA($E32), $E32&lt;&gt;'WB Country Groups'!I$1), 0, $N32/SUMIFS(Portfolio!$N$2:$N$195, Portfolio!$E$2:$E$195, 'WB Country Groups'!I$1))</f>
        <v>0</v>
      </c>
      <c r="R32" s="61">
        <f>IF(OR(ISNA($E32), $E32&lt;&gt;'WB Country Groups'!J$1), 0, $N32/SUMIFS(Portfolio!$N$2:$N$195, Portfolio!$E$2:$E$195, 'WB Country Groups'!J$1))</f>
        <v>0</v>
      </c>
      <c r="S32" s="61">
        <f>IF(OR(ISNA($E32), $E32&lt;&gt;'WB Country Groups'!K$1), 0, $N32/SUMIFS(Portfolio!$N$2:$N$195, Portfolio!$E$2:$E$195, 'WB Country Groups'!K$1))</f>
        <v>0</v>
      </c>
      <c r="T32" s="61">
        <f>IF(OR(ISNA($E32), $E32&lt;&gt;'WB Country Groups'!L$1), 0, $N32/SUMIFS(Portfolio!$N$2:$N$195, Portfolio!$E$2:$E$195, 'WB Country Groups'!L$1))</f>
        <v>0</v>
      </c>
      <c r="U32" s="61">
        <f>IF(OR(ISNA($E32), $E32&lt;&gt;'WB Country Groups'!M$1), 0, $N32/SUMIFS(Portfolio!$N$2:$N$195, Portfolio!$E$2:$E$195, 'WB Country Groups'!M$1))</f>
        <v>0</v>
      </c>
      <c r="V32" s="61">
        <f>IF(OR(ISNA($E32), $E32&lt;&gt;'WB Country Groups'!N$1), 0, $N32/SUMIFS(Portfolio!$N$2:$N$195, Portfolio!$E$2:$E$195, 'WB Country Groups'!N$1))</f>
        <v>0</v>
      </c>
      <c r="W32" s="61">
        <f>SUMIFS(FM!$X:$X, FM!$N:$N, $A32)/100</f>
        <v>0</v>
      </c>
      <c r="X32" s="61">
        <f t="shared" si="8"/>
        <v>0</v>
      </c>
      <c r="Y32" s="61">
        <f>SUMIFS(World!$X:$X, World!$N:$N, $A32)/100</f>
        <v>3.1439445577464989E-2</v>
      </c>
      <c r="Z32" s="61">
        <f t="shared" si="9"/>
        <v>3.1557642660532487E-2</v>
      </c>
      <c r="AA32" s="5">
        <f>IF(INDEX('WB WDI Market Cap'!$T:$T, MATCH($B32, 'WB WDI Market Cap'!$C:$C, 0))=0, "", INDEX('WB WDI Market Cap'!$T:$T, MATCH($B32, 'WB WDI Market Cap'!$C:$C, 0)))</f>
        <v>2.6307650182985042E-2</v>
      </c>
      <c r="AB32" s="5">
        <f t="shared" si="0"/>
        <v>2.6481583167272123E-2</v>
      </c>
      <c r="AC32">
        <f>SUMIFS(ACWI!$U:$U, ACWI!$N:$N, $A32)</f>
        <v>1797185873654.6211</v>
      </c>
      <c r="AD32" s="5">
        <v>2.93E-2</v>
      </c>
      <c r="AE32" s="115">
        <v>45504</v>
      </c>
    </row>
    <row r="33" spans="1:31">
      <c r="A33" t="str">
        <f>INDEX('ISO2-ISO3'!$C:$C, MATCH($B33, 'ISO2-ISO3'!$D:$D, 0))</f>
        <v>CH</v>
      </c>
      <c r="B33" t="str">
        <f>'ISO3s in META'!A32</f>
        <v>CHE</v>
      </c>
      <c r="C33" t="str">
        <f>INDEX('ISO3-Names'!$B$2:$B$275, MATCH($B33, 'ISO3-Names'!$A$2:$A$275, 0))</f>
        <v>Switzerland</v>
      </c>
      <c r="D33" t="str">
        <f>INDEX('WB Country Groups'!$C$2:$C$219, MATCH($B33, 'WB Country Groups'!$B$2:$B$219, 0))</f>
        <v>Europe &amp; Central Asia</v>
      </c>
      <c r="E33" t="str">
        <f t="shared" si="1"/>
        <v>Europe &amp; Central Asia</v>
      </c>
      <c r="F33" s="5">
        <f>INDEX('Damodaran CRPs'!$O:$O, MATCH($B33, 'Damodaran CRPs'!$N:$N, 0))</f>
        <v>0</v>
      </c>
      <c r="G33" s="5">
        <f t="shared" si="2"/>
        <v>0</v>
      </c>
      <c r="H33" s="5"/>
      <c r="I33" s="5" t="b">
        <f t="shared" si="3"/>
        <v>1</v>
      </c>
      <c r="J33" t="b">
        <f t="shared" si="4"/>
        <v>0</v>
      </c>
      <c r="K33" s="61">
        <f>SUMIFS(EM!$X:$X, EM!$N:$N, $A33)/100</f>
        <v>0</v>
      </c>
      <c r="L33" s="61">
        <f t="shared" si="5"/>
        <v>0</v>
      </c>
      <c r="M33" s="61">
        <f>SUMIFS(ACWI!$X:$X, ACWI!$N:$N, $A33)/100</f>
        <v>2.4518600604262003E-2</v>
      </c>
      <c r="N33" s="61">
        <f t="shared" si="6"/>
        <v>2.4601172154664487E-2</v>
      </c>
      <c r="O33" s="61">
        <f t="shared" si="7"/>
        <v>6.6245710346688733E-2</v>
      </c>
      <c r="P33" s="61">
        <f>IF(OR(ISNA($E33), $E33&lt;&gt;'WB Country Groups'!H$1), 0, $N33/SUMIFS(Portfolio!$N$2:$N$195, Portfolio!$E$2:$E$195, 'WB Country Groups'!H$1))</f>
        <v>0</v>
      </c>
      <c r="Q33" s="61">
        <f>IF(OR(ISNA($E33), $E33&lt;&gt;'WB Country Groups'!I$1), 0, $N33/SUMIFS(Portfolio!$N$2:$N$195, Portfolio!$E$2:$E$195, 'WB Country Groups'!I$1))</f>
        <v>0.15300562077493068</v>
      </c>
      <c r="R33" s="61">
        <f>IF(OR(ISNA($E33), $E33&lt;&gt;'WB Country Groups'!J$1), 0, $N33/SUMIFS(Portfolio!$N$2:$N$195, Portfolio!$E$2:$E$195, 'WB Country Groups'!J$1))</f>
        <v>0</v>
      </c>
      <c r="S33" s="61">
        <f>IF(OR(ISNA($E33), $E33&lt;&gt;'WB Country Groups'!K$1), 0, $N33/SUMIFS(Portfolio!$N$2:$N$195, Portfolio!$E$2:$E$195, 'WB Country Groups'!K$1))</f>
        <v>0</v>
      </c>
      <c r="T33" s="61">
        <f>IF(OR(ISNA($E33), $E33&lt;&gt;'WB Country Groups'!L$1), 0, $N33/SUMIFS(Portfolio!$N$2:$N$195, Portfolio!$E$2:$E$195, 'WB Country Groups'!L$1))</f>
        <v>0</v>
      </c>
      <c r="U33" s="61">
        <f>IF(OR(ISNA($E33), $E33&lt;&gt;'WB Country Groups'!M$1), 0, $N33/SUMIFS(Portfolio!$N$2:$N$195, Portfolio!$E$2:$E$195, 'WB Country Groups'!M$1))</f>
        <v>0</v>
      </c>
      <c r="V33" s="61">
        <f>IF(OR(ISNA($E33), $E33&lt;&gt;'WB Country Groups'!N$1), 0, $N33/SUMIFS(Portfolio!$N$2:$N$195, Portfolio!$E$2:$E$195, 'WB Country Groups'!N$1))</f>
        <v>0</v>
      </c>
      <c r="W33" s="61">
        <f>SUMIFS(FM!$X:$X, FM!$N:$N, $A33)/100</f>
        <v>0</v>
      </c>
      <c r="X33" s="61">
        <f t="shared" si="8"/>
        <v>0</v>
      </c>
      <c r="Y33" s="61">
        <f>SUMIFS(World!$X:$X, World!$N:$N, $A33)/100</f>
        <v>2.7360450563184008E-2</v>
      </c>
      <c r="Z33" s="61">
        <f t="shared" si="9"/>
        <v>2.746331260125693E-2</v>
      </c>
      <c r="AA33" s="5">
        <f>IF(INDEX('WB WDI Market Cap'!$T:$T, MATCH($B33, 'WB WDI Market Cap'!$C:$C, 0))=0, "", INDEX('WB WDI Market Cap'!$T:$T, MATCH($B33, 'WB WDI Market Cap'!$C:$C, 0)))</f>
        <v>1.9935026221448989E-2</v>
      </c>
      <c r="AB33" s="5">
        <f t="shared" si="0"/>
        <v>2.0066826613290158E-2</v>
      </c>
      <c r="AC33">
        <f>SUMIFS(ACWI!$U:$U, ACWI!$N:$N, $A33)</f>
        <v>1564016614982.2083</v>
      </c>
      <c r="AD33" s="5">
        <v>2.92E-2</v>
      </c>
      <c r="AE33" s="115">
        <v>45504</v>
      </c>
    </row>
    <row r="34" spans="1:31">
      <c r="A34" t="str">
        <f>INDEX('ISO2-ISO3'!$C:$C, MATCH($B34, 'ISO2-ISO3'!$D:$D, 0))</f>
        <v>CL</v>
      </c>
      <c r="B34" t="str">
        <f>'ISO3s in META'!A33</f>
        <v>CHL</v>
      </c>
      <c r="C34" t="str">
        <f>INDEX('ISO3-Names'!$B$2:$B$275, MATCH($B34, 'ISO3-Names'!$A$2:$A$275, 0))</f>
        <v>Chile</v>
      </c>
      <c r="D34" t="str">
        <f>INDEX('WB Country Groups'!$C$2:$C$219, MATCH($B34, 'WB Country Groups'!$B$2:$B$219, 0))</f>
        <v>Latin America &amp; Caribbean</v>
      </c>
      <c r="E34" t="str">
        <f t="shared" si="1"/>
        <v>Latin America &amp; Caribbean</v>
      </c>
      <c r="F34" s="5">
        <f>INDEX('Damodaran CRPs'!$O:$O, MATCH($B34, 'Damodaran CRPs'!$N:$N, 0))</f>
        <v>1.0335113140976191E-2</v>
      </c>
      <c r="G34" s="5">
        <f t="shared" si="2"/>
        <v>1.0335113140976191E-2</v>
      </c>
      <c r="H34" s="5"/>
      <c r="I34" s="5" t="b">
        <f t="shared" si="3"/>
        <v>1</v>
      </c>
      <c r="J34" t="b">
        <f t="shared" si="4"/>
        <v>0</v>
      </c>
      <c r="K34" s="61">
        <f>SUMIFS(EM!$X:$X, EM!$N:$N, $A34)/100</f>
        <v>5.2563445428930001E-3</v>
      </c>
      <c r="L34" s="61">
        <f t="shared" si="5"/>
        <v>5.256344542892994E-3</v>
      </c>
      <c r="M34" s="61">
        <f>SUMIFS(ACWI!$X:$X, ACWI!$N:$N, $A34)/100</f>
        <v>5.45961130602E-4</v>
      </c>
      <c r="N34" s="61">
        <f t="shared" si="6"/>
        <v>5.4779976967202356E-4</v>
      </c>
      <c r="O34" s="61">
        <f t="shared" si="7"/>
        <v>1.475107959959341E-3</v>
      </c>
      <c r="P34" s="61">
        <f>IF(OR(ISNA($E34), $E34&lt;&gt;'WB Country Groups'!H$1), 0, $N34/SUMIFS(Portfolio!$N$2:$N$195, Portfolio!$E$2:$E$195, 'WB Country Groups'!H$1))</f>
        <v>0</v>
      </c>
      <c r="Q34" s="61">
        <f>IF(OR(ISNA($E34), $E34&lt;&gt;'WB Country Groups'!I$1), 0, $N34/SUMIFS(Portfolio!$N$2:$N$195, Portfolio!$E$2:$E$195, 'WB Country Groups'!I$1))</f>
        <v>0</v>
      </c>
      <c r="R34" s="61">
        <f>IF(OR(ISNA($E34), $E34&lt;&gt;'WB Country Groups'!J$1), 0, $N34/SUMIFS(Portfolio!$N$2:$N$195, Portfolio!$E$2:$E$195, 'WB Country Groups'!J$1))</f>
        <v>0</v>
      </c>
      <c r="S34" s="61">
        <f>IF(OR(ISNA($E34), $E34&lt;&gt;'WB Country Groups'!K$1), 0, $N34/SUMIFS(Portfolio!$N$2:$N$195, Portfolio!$E$2:$E$195, 'WB Country Groups'!K$1))</f>
        <v>5.8176364985268514E-2</v>
      </c>
      <c r="T34" s="61">
        <f>IF(OR(ISNA($E34), $E34&lt;&gt;'WB Country Groups'!L$1), 0, $N34/SUMIFS(Portfolio!$N$2:$N$195, Portfolio!$E$2:$E$195, 'WB Country Groups'!L$1))</f>
        <v>0</v>
      </c>
      <c r="U34" s="61">
        <f>IF(OR(ISNA($E34), $E34&lt;&gt;'WB Country Groups'!M$1), 0, $N34/SUMIFS(Portfolio!$N$2:$N$195, Portfolio!$E$2:$E$195, 'WB Country Groups'!M$1))</f>
        <v>0</v>
      </c>
      <c r="V34" s="61">
        <f>IF(OR(ISNA($E34), $E34&lt;&gt;'WB Country Groups'!N$1), 0, $N34/SUMIFS(Portfolio!$N$2:$N$195, Portfolio!$E$2:$E$195, 'WB Country Groups'!N$1))</f>
        <v>0</v>
      </c>
      <c r="W34" s="61">
        <f>SUMIFS(FM!$X:$X, FM!$N:$N, $A34)/100</f>
        <v>0</v>
      </c>
      <c r="X34" s="61">
        <f t="shared" si="8"/>
        <v>0</v>
      </c>
      <c r="Y34" s="61">
        <f>SUMIFS(World!$X:$X, World!$N:$N, $A34)/100</f>
        <v>0</v>
      </c>
      <c r="Z34" s="61">
        <f t="shared" si="9"/>
        <v>0</v>
      </c>
      <c r="AA34" s="5">
        <f>IF(INDEX('WB WDI Market Cap'!$T:$T, MATCH($B34, 'WB WDI Market Cap'!$C:$C, 0))=0, "", INDEX('WB WDI Market Cap'!$T:$T, MATCH($B34, 'WB WDI Market Cap'!$C:$C, 0)))</f>
        <v>1.8380257052954777E-3</v>
      </c>
      <c r="AB34" s="5">
        <f t="shared" ref="AB34:AB65" si="10">IF(ISNUMBER($AA34),$AA34/$AA$198,"")</f>
        <v>1.8501778091091878E-3</v>
      </c>
      <c r="AC34">
        <f>SUMIFS(ACWI!$U:$U, ACWI!$N:$N, $A34)</f>
        <v>34826305676.251137</v>
      </c>
      <c r="AD34" s="5">
        <v>4.1799999999999997E-2</v>
      </c>
      <c r="AE34" s="115">
        <v>45504</v>
      </c>
    </row>
    <row r="35" spans="1:31">
      <c r="A35" t="str">
        <f>INDEX('ISO2-ISO3'!$C:$C, MATCH($B35, 'ISO2-ISO3'!$D:$D, 0))</f>
        <v>CN</v>
      </c>
      <c r="B35" t="str">
        <f>'ISO3s in META'!A34</f>
        <v>CHN</v>
      </c>
      <c r="C35" t="str">
        <f>INDEX('ISO3-Names'!$B$2:$B$275, MATCH($B35, 'ISO3-Names'!$A$2:$A$275, 0))</f>
        <v>China</v>
      </c>
      <c r="D35" t="str">
        <f>INDEX('WB Country Groups'!$C$2:$C$219, MATCH($B35, 'WB Country Groups'!$B$2:$B$219, 0))</f>
        <v>East Asia &amp; Pacific</v>
      </c>
      <c r="E35" t="str">
        <f t="shared" si="1"/>
        <v>East Asia &amp; Pacific</v>
      </c>
      <c r="F35" s="5">
        <f>INDEX('Damodaran CRPs'!$O:$O, MATCH($B35, 'Damodaran CRPs'!$N:$N, 0))</f>
        <v>8.6125942841468253E-3</v>
      </c>
      <c r="G35" s="5">
        <f t="shared" si="2"/>
        <v>8.6125942841468253E-3</v>
      </c>
      <c r="H35" s="5"/>
      <c r="I35" s="5" t="b">
        <f t="shared" si="3"/>
        <v>1</v>
      </c>
      <c r="J35" t="b">
        <f t="shared" si="4"/>
        <v>0</v>
      </c>
      <c r="K35" s="61">
        <f>SUMIFS(EM!$X:$X, EM!$N:$N, $A35)/100</f>
        <v>0.29789203536968306</v>
      </c>
      <c r="L35" s="61">
        <f t="shared" si="5"/>
        <v>0.29789203536968273</v>
      </c>
      <c r="M35" s="61">
        <f>SUMIFS(ACWI!$X:$X, ACWI!$N:$N, $A35)/100</f>
        <v>3.0941174251614002E-2</v>
      </c>
      <c r="N35" s="61">
        <f t="shared" si="6"/>
        <v>3.1045375171171584E-2</v>
      </c>
      <c r="O35" s="61">
        <f t="shared" si="7"/>
        <v>8.359857482659705E-2</v>
      </c>
      <c r="P35" s="61">
        <f>IF(OR(ISNA($E35), $E35&lt;&gt;'WB Country Groups'!H$1), 0, $N35/SUMIFS(Portfolio!$N$2:$N$195, Portfolio!$E$2:$E$195, 'WB Country Groups'!H$1))</f>
        <v>0</v>
      </c>
      <c r="Q35" s="61">
        <f>IF(OR(ISNA($E35), $E35&lt;&gt;'WB Country Groups'!I$1), 0, $N35/SUMIFS(Portfolio!$N$2:$N$195, Portfolio!$E$2:$E$195, 'WB Country Groups'!I$1))</f>
        <v>0</v>
      </c>
      <c r="R35" s="61">
        <f>IF(OR(ISNA($E35), $E35&lt;&gt;'WB Country Groups'!J$1), 0, $N35/SUMIFS(Portfolio!$N$2:$N$195, Portfolio!$E$2:$E$195, 'WB Country Groups'!J$1))</f>
        <v>0.21438522809830038</v>
      </c>
      <c r="S35" s="61">
        <f>IF(OR(ISNA($E35), $E35&lt;&gt;'WB Country Groups'!K$1), 0, $N35/SUMIFS(Portfolio!$N$2:$N$195, Portfolio!$E$2:$E$195, 'WB Country Groups'!K$1))</f>
        <v>0</v>
      </c>
      <c r="T35" s="61">
        <f>IF(OR(ISNA($E35), $E35&lt;&gt;'WB Country Groups'!L$1), 0, $N35/SUMIFS(Portfolio!$N$2:$N$195, Portfolio!$E$2:$E$195, 'WB Country Groups'!L$1))</f>
        <v>0</v>
      </c>
      <c r="U35" s="61">
        <f>IF(OR(ISNA($E35), $E35&lt;&gt;'WB Country Groups'!M$1), 0, $N35/SUMIFS(Portfolio!$N$2:$N$195, Portfolio!$E$2:$E$195, 'WB Country Groups'!M$1))</f>
        <v>0</v>
      </c>
      <c r="V35" s="61">
        <f>IF(OR(ISNA($E35), $E35&lt;&gt;'WB Country Groups'!N$1), 0, $N35/SUMIFS(Portfolio!$N$2:$N$195, Portfolio!$E$2:$E$195, 'WB Country Groups'!N$1))</f>
        <v>0</v>
      </c>
      <c r="W35" s="61">
        <f>SUMIFS(FM!$X:$X, FM!$N:$N, $A35)/100</f>
        <v>0</v>
      </c>
      <c r="X35" s="61">
        <f t="shared" si="8"/>
        <v>0</v>
      </c>
      <c r="Y35" s="61">
        <f>SUMIFS(World!$X:$X, World!$N:$N, $A35)/100</f>
        <v>0</v>
      </c>
      <c r="Z35" s="61">
        <f t="shared" si="9"/>
        <v>0</v>
      </c>
      <c r="AA35" s="5">
        <f>IF(INDEX('WB WDI Market Cap'!$T:$T, MATCH($B35, 'WB WDI Market Cap'!$C:$C, 0))=0, "", INDEX('WB WDI Market Cap'!$T:$T, MATCH($B35, 'WB WDI Market Cap'!$C:$C, 0)))</f>
        <v>0.12165035115931197</v>
      </c>
      <c r="AB35" s="5">
        <f t="shared" si="10"/>
        <v>0.12245464224838823</v>
      </c>
      <c r="AC35">
        <f>SUMIFS(ACWI!$U:$U, ACWI!$N:$N, $A35)</f>
        <v>1973706060865.8203</v>
      </c>
      <c r="AD35" s="5">
        <v>2.8199999999999999E-2</v>
      </c>
      <c r="AE35" s="115">
        <v>45504</v>
      </c>
    </row>
    <row r="36" spans="1:31">
      <c r="A36" t="str">
        <f>INDEX('ISO2-ISO3'!$C:$C, MATCH($B36, 'ISO2-ISO3'!$D:$D, 0))</f>
        <v>CI</v>
      </c>
      <c r="B36" t="str">
        <f>'ISO3s in META'!A35</f>
        <v>CIV</v>
      </c>
      <c r="C36" t="str">
        <f>INDEX('ISO3-Names'!$B$2:$B$275, MATCH($B36, 'ISO3-Names'!$A$2:$A$275, 0))</f>
        <v>CÃ´te d'Ivoire</v>
      </c>
      <c r="D36" t="str">
        <f>INDEX('WB Country Groups'!$C$2:$C$219, MATCH($B36, 'WB Country Groups'!$B$2:$B$219, 0))</f>
        <v>Sub-Saharan Africa</v>
      </c>
      <c r="E36" t="str">
        <f t="shared" si="1"/>
        <v>Sub-Saharan Africa</v>
      </c>
      <c r="F36" s="5">
        <f>INDEX('Damodaran CRPs'!$O:$O, MATCH($B36, 'Damodaran CRPs'!$N:$N, 0))</f>
        <v>3.6747068945693122E-2</v>
      </c>
      <c r="G36" s="5">
        <f t="shared" si="2"/>
        <v>3.6747068945693122E-2</v>
      </c>
      <c r="H36" s="5"/>
      <c r="I36" s="5" t="b">
        <f t="shared" si="3"/>
        <v>1</v>
      </c>
      <c r="J36" t="b">
        <f t="shared" si="4"/>
        <v>0</v>
      </c>
      <c r="K36" s="61">
        <f>SUMIFS(EM!$X:$X, EM!$N:$N, $A36)/100</f>
        <v>0</v>
      </c>
      <c r="L36" s="61">
        <f t="shared" si="5"/>
        <v>0</v>
      </c>
      <c r="M36" s="61">
        <f>SUMIFS(ACWI!$X:$X, ACWI!$N:$N, $A36)/100</f>
        <v>0</v>
      </c>
      <c r="N36" s="61">
        <f t="shared" si="6"/>
        <v>0</v>
      </c>
      <c r="O36" s="61">
        <f t="shared" si="7"/>
        <v>0</v>
      </c>
      <c r="P36" s="61">
        <f>IF(OR(ISNA($E36), $E36&lt;&gt;'WB Country Groups'!H$1), 0, $N36/SUMIFS(Portfolio!$N$2:$N$195, Portfolio!$E$2:$E$195, 'WB Country Groups'!H$1))</f>
        <v>0</v>
      </c>
      <c r="Q36" s="61">
        <f>IF(OR(ISNA($E36), $E36&lt;&gt;'WB Country Groups'!I$1), 0, $N36/SUMIFS(Portfolio!$N$2:$N$195, Portfolio!$E$2:$E$195, 'WB Country Groups'!I$1))</f>
        <v>0</v>
      </c>
      <c r="R36" s="61">
        <f>IF(OR(ISNA($E36), $E36&lt;&gt;'WB Country Groups'!J$1), 0, $N36/SUMIFS(Portfolio!$N$2:$N$195, Portfolio!$E$2:$E$195, 'WB Country Groups'!J$1))</f>
        <v>0</v>
      </c>
      <c r="S36" s="61">
        <f>IF(OR(ISNA($E36), $E36&lt;&gt;'WB Country Groups'!K$1), 0, $N36/SUMIFS(Portfolio!$N$2:$N$195, Portfolio!$E$2:$E$195, 'WB Country Groups'!K$1))</f>
        <v>0</v>
      </c>
      <c r="T36" s="61">
        <f>IF(OR(ISNA($E36), $E36&lt;&gt;'WB Country Groups'!L$1), 0, $N36/SUMIFS(Portfolio!$N$2:$N$195, Portfolio!$E$2:$E$195, 'WB Country Groups'!L$1))</f>
        <v>0</v>
      </c>
      <c r="U36" s="61">
        <f>IF(OR(ISNA($E36), $E36&lt;&gt;'WB Country Groups'!M$1), 0, $N36/SUMIFS(Portfolio!$N$2:$N$195, Portfolio!$E$2:$E$195, 'WB Country Groups'!M$1))</f>
        <v>0</v>
      </c>
      <c r="V36" s="61">
        <f>IF(OR(ISNA($E36), $E36&lt;&gt;'WB Country Groups'!N$1), 0, $N36/SUMIFS(Portfolio!$N$2:$N$195, Portfolio!$E$2:$E$195, 'WB Country Groups'!N$1))</f>
        <v>0</v>
      </c>
      <c r="W36" s="61">
        <f>SUMIFS(FM!$X:$X, FM!$N:$N, $A36)/100</f>
        <v>1.5881712497049999E-3</v>
      </c>
      <c r="X36" s="61">
        <f t="shared" si="8"/>
        <v>1.58817124970499E-3</v>
      </c>
      <c r="Y36" s="61">
        <f>SUMIFS(World!$X:$X, World!$N:$N, $A36)/100</f>
        <v>0</v>
      </c>
      <c r="Z36" s="61">
        <f t="shared" si="9"/>
        <v>0</v>
      </c>
      <c r="AA36" s="5">
        <f>IF(INDEX('WB WDI Market Cap'!$T:$T, MATCH($B36, 'WB WDI Market Cap'!$C:$C, 0))=0, "", INDEX('WB WDI Market Cap'!$T:$T, MATCH($B36, 'WB WDI Market Cap'!$C:$C, 0)))</f>
        <v>7.3017207399222453E-5</v>
      </c>
      <c r="AB36" s="5">
        <f t="shared" si="10"/>
        <v>7.3499960541328221E-5</v>
      </c>
      <c r="AC36">
        <f>SUMIFS(ACWI!$U:$U, ACWI!$N:$N, $A36)</f>
        <v>0</v>
      </c>
    </row>
    <row r="37" spans="1:31">
      <c r="A37" t="str">
        <f>INDEX('ISO2-ISO3'!$C:$C, MATCH($B37, 'ISO2-ISO3'!$D:$D, 0))</f>
        <v>CM</v>
      </c>
      <c r="B37" t="str">
        <f>'ISO3s in META'!A36</f>
        <v>CMR</v>
      </c>
      <c r="C37" t="str">
        <f>INDEX('ISO3-Names'!$B$2:$B$275, MATCH($B37, 'ISO3-Names'!$A$2:$A$275, 0))</f>
        <v>Cameroon</v>
      </c>
      <c r="D37" t="str">
        <f>INDEX('WB Country Groups'!$C$2:$C$219, MATCH($B37, 'WB Country Groups'!$B$2:$B$219, 0))</f>
        <v>Sub-Saharan Africa</v>
      </c>
      <c r="E37" t="str">
        <f t="shared" si="1"/>
        <v>Sub-Saharan Africa</v>
      </c>
      <c r="F37" s="5">
        <f>INDEX('Damodaran CRPs'!$O:$O, MATCH($B37, 'Damodaran CRPs'!$N:$N, 0))</f>
        <v>9.1580585888094562E-2</v>
      </c>
      <c r="G37" s="5">
        <f t="shared" si="2"/>
        <v>9.1580585888094562E-2</v>
      </c>
      <c r="H37" s="5"/>
      <c r="I37" s="5" t="b">
        <f t="shared" si="3"/>
        <v>0</v>
      </c>
      <c r="J37" t="b">
        <f t="shared" si="4"/>
        <v>0</v>
      </c>
      <c r="K37" s="61">
        <f>SUMIFS(EM!$X:$X, EM!$N:$N, $A37)/100</f>
        <v>0</v>
      </c>
      <c r="L37" s="61">
        <f t="shared" si="5"/>
        <v>0</v>
      </c>
      <c r="M37" s="61">
        <f>SUMIFS(ACWI!$X:$X, ACWI!$N:$N, $A37)/100</f>
        <v>0</v>
      </c>
      <c r="N37" s="61">
        <f t="shared" si="6"/>
        <v>0</v>
      </c>
      <c r="O37" s="61">
        <f t="shared" si="7"/>
        <v>0</v>
      </c>
      <c r="P37" s="61">
        <f>IF(OR(ISNA($E37), $E37&lt;&gt;'WB Country Groups'!H$1), 0, $N37/SUMIFS(Portfolio!$N$2:$N$195, Portfolio!$E$2:$E$195, 'WB Country Groups'!H$1))</f>
        <v>0</v>
      </c>
      <c r="Q37" s="61">
        <f>IF(OR(ISNA($E37), $E37&lt;&gt;'WB Country Groups'!I$1), 0, $N37/SUMIFS(Portfolio!$N$2:$N$195, Portfolio!$E$2:$E$195, 'WB Country Groups'!I$1))</f>
        <v>0</v>
      </c>
      <c r="R37" s="61">
        <f>IF(OR(ISNA($E37), $E37&lt;&gt;'WB Country Groups'!J$1), 0, $N37/SUMIFS(Portfolio!$N$2:$N$195, Portfolio!$E$2:$E$195, 'WB Country Groups'!J$1))</f>
        <v>0</v>
      </c>
      <c r="S37" s="61">
        <f>IF(OR(ISNA($E37), $E37&lt;&gt;'WB Country Groups'!K$1), 0, $N37/SUMIFS(Portfolio!$N$2:$N$195, Portfolio!$E$2:$E$195, 'WB Country Groups'!K$1))</f>
        <v>0</v>
      </c>
      <c r="T37" s="61">
        <f>IF(OR(ISNA($E37), $E37&lt;&gt;'WB Country Groups'!L$1), 0, $N37/SUMIFS(Portfolio!$N$2:$N$195, Portfolio!$E$2:$E$195, 'WB Country Groups'!L$1))</f>
        <v>0</v>
      </c>
      <c r="U37" s="61">
        <f>IF(OR(ISNA($E37), $E37&lt;&gt;'WB Country Groups'!M$1), 0, $N37/SUMIFS(Portfolio!$N$2:$N$195, Portfolio!$E$2:$E$195, 'WB Country Groups'!M$1))</f>
        <v>0</v>
      </c>
      <c r="V37" s="61">
        <f>IF(OR(ISNA($E37), $E37&lt;&gt;'WB Country Groups'!N$1), 0, $N37/SUMIFS(Portfolio!$N$2:$N$195, Portfolio!$E$2:$E$195, 'WB Country Groups'!N$1))</f>
        <v>0</v>
      </c>
      <c r="W37" s="61">
        <f>SUMIFS(FM!$X:$X, FM!$N:$N, $A37)/100</f>
        <v>0</v>
      </c>
      <c r="X37" s="61">
        <f t="shared" si="8"/>
        <v>0</v>
      </c>
      <c r="Y37" s="61">
        <f>SUMIFS(World!$X:$X, World!$N:$N, $A37)/100</f>
        <v>0</v>
      </c>
      <c r="Z37" s="61">
        <f t="shared" si="9"/>
        <v>0</v>
      </c>
      <c r="AA37" s="5" t="str">
        <f>IF(INDEX('WB WDI Market Cap'!$T:$T, MATCH($B37, 'WB WDI Market Cap'!$C:$C, 0))=0, "", INDEX('WB WDI Market Cap'!$T:$T, MATCH($B37, 'WB WDI Market Cap'!$C:$C, 0)))</f>
        <v/>
      </c>
      <c r="AB37" s="5" t="str">
        <f t="shared" si="10"/>
        <v/>
      </c>
      <c r="AC37">
        <f>SUMIFS(ACWI!$U:$U, ACWI!$N:$N, $A37)</f>
        <v>0</v>
      </c>
    </row>
    <row r="38" spans="1:31">
      <c r="A38" t="str">
        <f>INDEX('ISO2-ISO3'!$C:$C, MATCH($B38, 'ISO2-ISO3'!$D:$D, 0))</f>
        <v>CD</v>
      </c>
      <c r="B38" t="str">
        <f>'ISO3s in META'!A37</f>
        <v>COD</v>
      </c>
      <c r="C38" t="str">
        <f>INDEX('ISO3-Names'!$B$2:$B$275, MATCH($B38, 'ISO3-Names'!$A$2:$A$275, 0))</f>
        <v>Democratic Republic of the Congo</v>
      </c>
      <c r="D38" t="str">
        <f>INDEX('WB Country Groups'!$C$2:$C$219, MATCH($B38, 'WB Country Groups'!$B$2:$B$219, 0))</f>
        <v>Sub-Saharan Africa</v>
      </c>
      <c r="E38" t="str">
        <f t="shared" si="1"/>
        <v>Sub-Saharan Africa</v>
      </c>
      <c r="F38" s="5">
        <f>INDEX('Damodaran CRPs'!$O:$O, MATCH($B38, 'Damodaran CRPs'!$N:$N, 0))</f>
        <v>7.9379410652219901E-2</v>
      </c>
      <c r="G38" s="5">
        <f t="shared" si="2"/>
        <v>7.9379410652219901E-2</v>
      </c>
      <c r="H38" s="5"/>
      <c r="I38" s="5" t="b">
        <f t="shared" si="3"/>
        <v>0</v>
      </c>
      <c r="J38" t="b">
        <f t="shared" si="4"/>
        <v>0</v>
      </c>
      <c r="K38" s="61">
        <f>SUMIFS(EM!$X:$X, EM!$N:$N, $A38)/100</f>
        <v>0</v>
      </c>
      <c r="L38" s="61">
        <f t="shared" si="5"/>
        <v>0</v>
      </c>
      <c r="M38" s="61">
        <f>SUMIFS(ACWI!$X:$X, ACWI!$N:$N, $A38)/100</f>
        <v>0</v>
      </c>
      <c r="N38" s="61">
        <f t="shared" si="6"/>
        <v>0</v>
      </c>
      <c r="O38" s="61">
        <f t="shared" si="7"/>
        <v>0</v>
      </c>
      <c r="P38" s="61">
        <f>IF(OR(ISNA($E38), $E38&lt;&gt;'WB Country Groups'!H$1), 0, $N38/SUMIFS(Portfolio!$N$2:$N$195, Portfolio!$E$2:$E$195, 'WB Country Groups'!H$1))</f>
        <v>0</v>
      </c>
      <c r="Q38" s="61">
        <f>IF(OR(ISNA($E38), $E38&lt;&gt;'WB Country Groups'!I$1), 0, $N38/SUMIFS(Portfolio!$N$2:$N$195, Portfolio!$E$2:$E$195, 'WB Country Groups'!I$1))</f>
        <v>0</v>
      </c>
      <c r="R38" s="61">
        <f>IF(OR(ISNA($E38), $E38&lt;&gt;'WB Country Groups'!J$1), 0, $N38/SUMIFS(Portfolio!$N$2:$N$195, Portfolio!$E$2:$E$195, 'WB Country Groups'!J$1))</f>
        <v>0</v>
      </c>
      <c r="S38" s="61">
        <f>IF(OR(ISNA($E38), $E38&lt;&gt;'WB Country Groups'!K$1), 0, $N38/SUMIFS(Portfolio!$N$2:$N$195, Portfolio!$E$2:$E$195, 'WB Country Groups'!K$1))</f>
        <v>0</v>
      </c>
      <c r="T38" s="61">
        <f>IF(OR(ISNA($E38), $E38&lt;&gt;'WB Country Groups'!L$1), 0, $N38/SUMIFS(Portfolio!$N$2:$N$195, Portfolio!$E$2:$E$195, 'WB Country Groups'!L$1))</f>
        <v>0</v>
      </c>
      <c r="U38" s="61">
        <f>IF(OR(ISNA($E38), $E38&lt;&gt;'WB Country Groups'!M$1), 0, $N38/SUMIFS(Portfolio!$N$2:$N$195, Portfolio!$E$2:$E$195, 'WB Country Groups'!M$1))</f>
        <v>0</v>
      </c>
      <c r="V38" s="61">
        <f>IF(OR(ISNA($E38), $E38&lt;&gt;'WB Country Groups'!N$1), 0, $N38/SUMIFS(Portfolio!$N$2:$N$195, Portfolio!$E$2:$E$195, 'WB Country Groups'!N$1))</f>
        <v>0</v>
      </c>
      <c r="W38" s="61">
        <f>SUMIFS(FM!$X:$X, FM!$N:$N, $A38)/100</f>
        <v>0</v>
      </c>
      <c r="X38" s="61">
        <f t="shared" si="8"/>
        <v>0</v>
      </c>
      <c r="Y38" s="61">
        <f>SUMIFS(World!$X:$X, World!$N:$N, $A38)/100</f>
        <v>0</v>
      </c>
      <c r="Z38" s="61">
        <f t="shared" si="9"/>
        <v>0</v>
      </c>
      <c r="AA38" s="5" t="str">
        <f>IF(INDEX('WB WDI Market Cap'!$T:$T, MATCH($B38, 'WB WDI Market Cap'!$C:$C, 0))=0, "", INDEX('WB WDI Market Cap'!$T:$T, MATCH($B38, 'WB WDI Market Cap'!$C:$C, 0)))</f>
        <v/>
      </c>
      <c r="AB38" s="5" t="str">
        <f t="shared" si="10"/>
        <v/>
      </c>
      <c r="AC38">
        <f>SUMIFS(ACWI!$U:$U, ACWI!$N:$N, $A38)</f>
        <v>0</v>
      </c>
    </row>
    <row r="39" spans="1:31">
      <c r="A39" t="str">
        <f>INDEX('ISO2-ISO3'!$C:$C, MATCH($B39, 'ISO2-ISO3'!$D:$D, 0))</f>
        <v>CG</v>
      </c>
      <c r="B39" t="str">
        <f>'ISO3s in META'!A38</f>
        <v>COG</v>
      </c>
      <c r="C39" t="str">
        <f>INDEX('ISO3-Names'!$B$2:$B$275, MATCH($B39, 'ISO3-Names'!$A$2:$A$275, 0))</f>
        <v>Congo</v>
      </c>
      <c r="D39" t="str">
        <f>INDEX('WB Country Groups'!$C$2:$C$219, MATCH($B39, 'WB Country Groups'!$B$2:$B$219, 0))</f>
        <v>Sub-Saharan Africa</v>
      </c>
      <c r="E39" t="str">
        <f t="shared" si="1"/>
        <v>Sub-Saharan Africa</v>
      </c>
      <c r="F39" s="5">
        <f>INDEX('Damodaran CRPs'!$O:$O, MATCH($B39, 'Damodaran CRPs'!$N:$N, 0))</f>
        <v>0.10995412036094113</v>
      </c>
      <c r="G39" s="5">
        <f t="shared" si="2"/>
        <v>0.10995412036094113</v>
      </c>
      <c r="H39" s="5"/>
      <c r="I39" s="5" t="b">
        <f t="shared" si="3"/>
        <v>0</v>
      </c>
      <c r="J39" t="b">
        <f t="shared" si="4"/>
        <v>0</v>
      </c>
      <c r="K39" s="61">
        <f>SUMIFS(EM!$X:$X, EM!$N:$N, $A39)/100</f>
        <v>0</v>
      </c>
      <c r="L39" s="61">
        <f t="shared" si="5"/>
        <v>0</v>
      </c>
      <c r="M39" s="61">
        <f>SUMIFS(ACWI!$X:$X, ACWI!$N:$N, $A39)/100</f>
        <v>0</v>
      </c>
      <c r="N39" s="61">
        <f t="shared" si="6"/>
        <v>0</v>
      </c>
      <c r="O39" s="61">
        <f t="shared" si="7"/>
        <v>0</v>
      </c>
      <c r="P39" s="61">
        <f>IF(OR(ISNA($E39), $E39&lt;&gt;'WB Country Groups'!H$1), 0, $N39/SUMIFS(Portfolio!$N$2:$N$195, Portfolio!$E$2:$E$195, 'WB Country Groups'!H$1))</f>
        <v>0</v>
      </c>
      <c r="Q39" s="61">
        <f>IF(OR(ISNA($E39), $E39&lt;&gt;'WB Country Groups'!I$1), 0, $N39/SUMIFS(Portfolio!$N$2:$N$195, Portfolio!$E$2:$E$195, 'WB Country Groups'!I$1))</f>
        <v>0</v>
      </c>
      <c r="R39" s="61">
        <f>IF(OR(ISNA($E39), $E39&lt;&gt;'WB Country Groups'!J$1), 0, $N39/SUMIFS(Portfolio!$N$2:$N$195, Portfolio!$E$2:$E$195, 'WB Country Groups'!J$1))</f>
        <v>0</v>
      </c>
      <c r="S39" s="61">
        <f>IF(OR(ISNA($E39), $E39&lt;&gt;'WB Country Groups'!K$1), 0, $N39/SUMIFS(Portfolio!$N$2:$N$195, Portfolio!$E$2:$E$195, 'WB Country Groups'!K$1))</f>
        <v>0</v>
      </c>
      <c r="T39" s="61">
        <f>IF(OR(ISNA($E39), $E39&lt;&gt;'WB Country Groups'!L$1), 0, $N39/SUMIFS(Portfolio!$N$2:$N$195, Portfolio!$E$2:$E$195, 'WB Country Groups'!L$1))</f>
        <v>0</v>
      </c>
      <c r="U39" s="61">
        <f>IF(OR(ISNA($E39), $E39&lt;&gt;'WB Country Groups'!M$1), 0, $N39/SUMIFS(Portfolio!$N$2:$N$195, Portfolio!$E$2:$E$195, 'WB Country Groups'!M$1))</f>
        <v>0</v>
      </c>
      <c r="V39" s="61">
        <f>IF(OR(ISNA($E39), $E39&lt;&gt;'WB Country Groups'!N$1), 0, $N39/SUMIFS(Portfolio!$N$2:$N$195, Portfolio!$E$2:$E$195, 'WB Country Groups'!N$1))</f>
        <v>0</v>
      </c>
      <c r="W39" s="61">
        <f>SUMIFS(FM!$X:$X, FM!$N:$N, $A39)/100</f>
        <v>0</v>
      </c>
      <c r="X39" s="61">
        <f t="shared" si="8"/>
        <v>0</v>
      </c>
      <c r="Y39" s="61">
        <f>SUMIFS(World!$X:$X, World!$N:$N, $A39)/100</f>
        <v>0</v>
      </c>
      <c r="Z39" s="61">
        <f t="shared" si="9"/>
        <v>0</v>
      </c>
      <c r="AA39" s="5" t="str">
        <f>IF(INDEX('WB WDI Market Cap'!$T:$T, MATCH($B39, 'WB WDI Market Cap'!$C:$C, 0))=0, "", INDEX('WB WDI Market Cap'!$T:$T, MATCH($B39, 'WB WDI Market Cap'!$C:$C, 0)))</f>
        <v/>
      </c>
      <c r="AB39" s="5" t="str">
        <f t="shared" si="10"/>
        <v/>
      </c>
      <c r="AC39">
        <f>SUMIFS(ACWI!$U:$U, ACWI!$N:$N, $A39)</f>
        <v>0</v>
      </c>
    </row>
    <row r="40" spans="1:31">
      <c r="A40" t="str">
        <f>INDEX('ISO2-ISO3'!$C:$C, MATCH($B40, 'ISO2-ISO3'!$D:$D, 0))</f>
        <v>CO</v>
      </c>
      <c r="B40" t="str">
        <f>'ISO3s in META'!A39</f>
        <v>COL</v>
      </c>
      <c r="C40" t="str">
        <f>INDEX('ISO3-Names'!$B$2:$B$275, MATCH($B40, 'ISO3-Names'!$A$2:$A$275, 0))</f>
        <v>Colombia</v>
      </c>
      <c r="D40" t="str">
        <f>INDEX('WB Country Groups'!$C$2:$C$219, MATCH($B40, 'WB Country Groups'!$B$2:$B$219, 0))</f>
        <v>Latin America &amp; Caribbean</v>
      </c>
      <c r="E40" t="str">
        <f t="shared" si="1"/>
        <v>Latin America &amp; Caribbean</v>
      </c>
      <c r="F40" s="5">
        <f>INDEX('Damodaran CRPs'!$O:$O, MATCH($B40, 'Damodaran CRPs'!$N:$N, 0))</f>
        <v>2.325400456719643E-2</v>
      </c>
      <c r="G40" s="5">
        <f t="shared" si="2"/>
        <v>2.325400456719643E-2</v>
      </c>
      <c r="H40" s="5"/>
      <c r="I40" s="5" t="b">
        <f t="shared" si="3"/>
        <v>1</v>
      </c>
      <c r="J40" t="b">
        <f t="shared" si="4"/>
        <v>0</v>
      </c>
      <c r="K40" s="61">
        <f>SUMIFS(EM!$X:$X, EM!$N:$N, $A40)/100</f>
        <v>9.7111095081400009E-4</v>
      </c>
      <c r="L40" s="61">
        <f t="shared" si="5"/>
        <v>9.71110950813999E-4</v>
      </c>
      <c r="M40" s="61">
        <f>SUMIFS(ACWI!$X:$X, ACWI!$N:$N, $A40)/100</f>
        <v>1.0086645354500001E-4</v>
      </c>
      <c r="N40" s="61">
        <f t="shared" si="6"/>
        <v>1.0120614256670392E-4</v>
      </c>
      <c r="O40" s="61">
        <f t="shared" si="7"/>
        <v>2.7252655945128845E-4</v>
      </c>
      <c r="P40" s="61">
        <f>IF(OR(ISNA($E40), $E40&lt;&gt;'WB Country Groups'!H$1), 0, $N40/SUMIFS(Portfolio!$N$2:$N$195, Portfolio!$E$2:$E$195, 'WB Country Groups'!H$1))</f>
        <v>0</v>
      </c>
      <c r="Q40" s="61">
        <f>IF(OR(ISNA($E40), $E40&lt;&gt;'WB Country Groups'!I$1), 0, $N40/SUMIFS(Portfolio!$N$2:$N$195, Portfolio!$E$2:$E$195, 'WB Country Groups'!I$1))</f>
        <v>0</v>
      </c>
      <c r="R40" s="61">
        <f>IF(OR(ISNA($E40), $E40&lt;&gt;'WB Country Groups'!J$1), 0, $N40/SUMIFS(Portfolio!$N$2:$N$195, Portfolio!$E$2:$E$195, 'WB Country Groups'!J$1))</f>
        <v>0</v>
      </c>
      <c r="S40" s="61">
        <f>IF(OR(ISNA($E40), $E40&lt;&gt;'WB Country Groups'!K$1), 0, $N40/SUMIFS(Portfolio!$N$2:$N$195, Portfolio!$E$2:$E$195, 'WB Country Groups'!K$1))</f>
        <v>1.0748097780758123E-2</v>
      </c>
      <c r="T40" s="61">
        <f>IF(OR(ISNA($E40), $E40&lt;&gt;'WB Country Groups'!L$1), 0, $N40/SUMIFS(Portfolio!$N$2:$N$195, Portfolio!$E$2:$E$195, 'WB Country Groups'!L$1))</f>
        <v>0</v>
      </c>
      <c r="U40" s="61">
        <f>IF(OR(ISNA($E40), $E40&lt;&gt;'WB Country Groups'!M$1), 0, $N40/SUMIFS(Portfolio!$N$2:$N$195, Portfolio!$E$2:$E$195, 'WB Country Groups'!M$1))</f>
        <v>0</v>
      </c>
      <c r="V40" s="61">
        <f>IF(OR(ISNA($E40), $E40&lt;&gt;'WB Country Groups'!N$1), 0, $N40/SUMIFS(Portfolio!$N$2:$N$195, Portfolio!$E$2:$E$195, 'WB Country Groups'!N$1))</f>
        <v>0</v>
      </c>
      <c r="W40" s="61">
        <f>SUMIFS(FM!$X:$X, FM!$N:$N, $A40)/100</f>
        <v>4.2370129279871008E-2</v>
      </c>
      <c r="X40" s="61">
        <f t="shared" si="8"/>
        <v>4.2370129279870744E-2</v>
      </c>
      <c r="Y40" s="61">
        <f>SUMIFS(World!$X:$X, World!$N:$N, $A40)/100</f>
        <v>0</v>
      </c>
      <c r="Z40" s="61">
        <f t="shared" si="9"/>
        <v>0</v>
      </c>
      <c r="AA40" s="5">
        <f>IF(INDEX('WB WDI Market Cap'!$T:$T, MATCH($B40, 'WB WDI Market Cap'!$C:$C, 0))=0, "", INDEX('WB WDI Market Cap'!$T:$T, MATCH($B40, 'WB WDI Market Cap'!$C:$C, 0)))</f>
        <v>1.0588495507795677E-3</v>
      </c>
      <c r="AB40" s="5">
        <f t="shared" si="10"/>
        <v>1.0658501327774704E-3</v>
      </c>
      <c r="AC40">
        <f>SUMIFS(ACWI!$U:$U, ACWI!$N:$N, $A40)</f>
        <v>6434168563.8500795</v>
      </c>
      <c r="AD40" s="5">
        <v>9.3399999999999997E-2</v>
      </c>
      <c r="AE40" s="115">
        <v>45504</v>
      </c>
    </row>
    <row r="41" spans="1:31">
      <c r="A41" t="str">
        <f>INDEX('ISO2-ISO3'!$C:$C, MATCH($B41, 'ISO2-ISO3'!$D:$D, 0))</f>
        <v>KM</v>
      </c>
      <c r="B41" t="str">
        <f>'ISO3s in META'!A40</f>
        <v>COM</v>
      </c>
      <c r="C41" t="str">
        <f>INDEX('ISO3-Names'!$B$2:$B$275, MATCH($B41, 'ISO3-Names'!$A$2:$A$275, 0))</f>
        <v>Comoros</v>
      </c>
      <c r="D41" t="str">
        <f>INDEX('WB Country Groups'!$C$2:$C$219, MATCH($B41, 'WB Country Groups'!$B$2:$B$219, 0))</f>
        <v>Sub-Saharan Africa</v>
      </c>
      <c r="E41" t="str">
        <f t="shared" si="1"/>
        <v>Sub-Saharan Africa</v>
      </c>
      <c r="F41" s="5" t="e">
        <f>INDEX('Damodaran CRPs'!$O:$O, MATCH($B41, 'Damodaran CRPs'!$N:$N, 0))</f>
        <v>#N/A</v>
      </c>
      <c r="G41" s="5" t="str">
        <f t="shared" si="2"/>
        <v/>
      </c>
      <c r="H41" s="5"/>
      <c r="I41" s="5" t="b">
        <f t="shared" si="3"/>
        <v>0</v>
      </c>
      <c r="J41" t="b">
        <f t="shared" si="4"/>
        <v>0</v>
      </c>
      <c r="K41" s="61">
        <f>SUMIFS(EM!$X:$X, EM!$N:$N, $A41)/100</f>
        <v>0</v>
      </c>
      <c r="L41" s="61">
        <f t="shared" si="5"/>
        <v>0</v>
      </c>
      <c r="M41" s="61">
        <f>SUMIFS(ACWI!$X:$X, ACWI!$N:$N, $A41)/100</f>
        <v>0</v>
      </c>
      <c r="N41" s="61">
        <f t="shared" si="6"/>
        <v>0</v>
      </c>
      <c r="O41" s="61">
        <f t="shared" si="7"/>
        <v>0</v>
      </c>
      <c r="P41" s="61">
        <f>IF(OR(ISNA($E41), $E41&lt;&gt;'WB Country Groups'!H$1), 0, $N41/SUMIFS(Portfolio!$N$2:$N$195, Portfolio!$E$2:$E$195, 'WB Country Groups'!H$1))</f>
        <v>0</v>
      </c>
      <c r="Q41" s="61">
        <f>IF(OR(ISNA($E41), $E41&lt;&gt;'WB Country Groups'!I$1), 0, $N41/SUMIFS(Portfolio!$N$2:$N$195, Portfolio!$E$2:$E$195, 'WB Country Groups'!I$1))</f>
        <v>0</v>
      </c>
      <c r="R41" s="61">
        <f>IF(OR(ISNA($E41), $E41&lt;&gt;'WB Country Groups'!J$1), 0, $N41/SUMIFS(Portfolio!$N$2:$N$195, Portfolio!$E$2:$E$195, 'WB Country Groups'!J$1))</f>
        <v>0</v>
      </c>
      <c r="S41" s="61">
        <f>IF(OR(ISNA($E41), $E41&lt;&gt;'WB Country Groups'!K$1), 0, $N41/SUMIFS(Portfolio!$N$2:$N$195, Portfolio!$E$2:$E$195, 'WB Country Groups'!K$1))</f>
        <v>0</v>
      </c>
      <c r="T41" s="61">
        <f>IF(OR(ISNA($E41), $E41&lt;&gt;'WB Country Groups'!L$1), 0, $N41/SUMIFS(Portfolio!$N$2:$N$195, Portfolio!$E$2:$E$195, 'WB Country Groups'!L$1))</f>
        <v>0</v>
      </c>
      <c r="U41" s="61">
        <f>IF(OR(ISNA($E41), $E41&lt;&gt;'WB Country Groups'!M$1), 0, $N41/SUMIFS(Portfolio!$N$2:$N$195, Portfolio!$E$2:$E$195, 'WB Country Groups'!M$1))</f>
        <v>0</v>
      </c>
      <c r="V41" s="61">
        <f>IF(OR(ISNA($E41), $E41&lt;&gt;'WB Country Groups'!N$1), 0, $N41/SUMIFS(Portfolio!$N$2:$N$195, Portfolio!$E$2:$E$195, 'WB Country Groups'!N$1))</f>
        <v>0</v>
      </c>
      <c r="W41" s="61">
        <f>SUMIFS(FM!$X:$X, FM!$N:$N, $A41)/100</f>
        <v>0</v>
      </c>
      <c r="X41" s="61">
        <f t="shared" si="8"/>
        <v>0</v>
      </c>
      <c r="Y41" s="61">
        <f>SUMIFS(World!$X:$X, World!$N:$N, $A41)/100</f>
        <v>0</v>
      </c>
      <c r="Z41" s="61">
        <f t="shared" si="9"/>
        <v>0</v>
      </c>
      <c r="AA41" s="5" t="str">
        <f>IF(INDEX('WB WDI Market Cap'!$T:$T, MATCH($B41, 'WB WDI Market Cap'!$C:$C, 0))=0, "", INDEX('WB WDI Market Cap'!$T:$T, MATCH($B41, 'WB WDI Market Cap'!$C:$C, 0)))</f>
        <v/>
      </c>
      <c r="AB41" s="5" t="str">
        <f t="shared" si="10"/>
        <v/>
      </c>
      <c r="AC41">
        <f>SUMIFS(ACWI!$U:$U, ACWI!$N:$N, $A41)</f>
        <v>0</v>
      </c>
    </row>
    <row r="42" spans="1:31">
      <c r="A42" t="str">
        <f>INDEX('ISO2-ISO3'!$C:$C, MATCH($B42, 'ISO2-ISO3'!$D:$D, 0))</f>
        <v>CV</v>
      </c>
      <c r="B42" t="str">
        <f>'ISO3s in META'!A41</f>
        <v>CPV</v>
      </c>
      <c r="C42" t="str">
        <f>INDEX('ISO3-Names'!$B$2:$B$275, MATCH($B42, 'ISO3-Names'!$A$2:$A$275, 0))</f>
        <v>Cabo Verde</v>
      </c>
      <c r="D42" t="str">
        <f>INDEX('WB Country Groups'!$C$2:$C$219, MATCH($B42, 'WB Country Groups'!$B$2:$B$219, 0))</f>
        <v>Sub-Saharan Africa</v>
      </c>
      <c r="E42" t="str">
        <f t="shared" si="1"/>
        <v>Sub-Saharan Africa</v>
      </c>
      <c r="F42" s="5">
        <f>INDEX('Damodaran CRPs'!$O:$O, MATCH($B42, 'Damodaran CRPs'!$N:$N, 0))</f>
        <v>7.9379410652219901E-2</v>
      </c>
      <c r="G42" s="5">
        <f t="shared" si="2"/>
        <v>7.9379410652219901E-2</v>
      </c>
      <c r="H42" s="5"/>
      <c r="I42" s="5" t="b">
        <f t="shared" si="3"/>
        <v>0</v>
      </c>
      <c r="J42" t="b">
        <f t="shared" si="4"/>
        <v>0</v>
      </c>
      <c r="K42" s="61">
        <f>SUMIFS(EM!$X:$X, EM!$N:$N, $A42)/100</f>
        <v>0</v>
      </c>
      <c r="L42" s="61">
        <f t="shared" si="5"/>
        <v>0</v>
      </c>
      <c r="M42" s="61">
        <f>SUMIFS(ACWI!$X:$X, ACWI!$N:$N, $A42)/100</f>
        <v>0</v>
      </c>
      <c r="N42" s="61">
        <f t="shared" si="6"/>
        <v>0</v>
      </c>
      <c r="O42" s="61">
        <f t="shared" si="7"/>
        <v>0</v>
      </c>
      <c r="P42" s="61">
        <f>IF(OR(ISNA($E42), $E42&lt;&gt;'WB Country Groups'!H$1), 0, $N42/SUMIFS(Portfolio!$N$2:$N$195, Portfolio!$E$2:$E$195, 'WB Country Groups'!H$1))</f>
        <v>0</v>
      </c>
      <c r="Q42" s="61">
        <f>IF(OR(ISNA($E42), $E42&lt;&gt;'WB Country Groups'!I$1), 0, $N42/SUMIFS(Portfolio!$N$2:$N$195, Portfolio!$E$2:$E$195, 'WB Country Groups'!I$1))</f>
        <v>0</v>
      </c>
      <c r="R42" s="61">
        <f>IF(OR(ISNA($E42), $E42&lt;&gt;'WB Country Groups'!J$1), 0, $N42/SUMIFS(Portfolio!$N$2:$N$195, Portfolio!$E$2:$E$195, 'WB Country Groups'!J$1))</f>
        <v>0</v>
      </c>
      <c r="S42" s="61">
        <f>IF(OR(ISNA($E42), $E42&lt;&gt;'WB Country Groups'!K$1), 0, $N42/SUMIFS(Portfolio!$N$2:$N$195, Portfolio!$E$2:$E$195, 'WB Country Groups'!K$1))</f>
        <v>0</v>
      </c>
      <c r="T42" s="61">
        <f>IF(OR(ISNA($E42), $E42&lt;&gt;'WB Country Groups'!L$1), 0, $N42/SUMIFS(Portfolio!$N$2:$N$195, Portfolio!$E$2:$E$195, 'WB Country Groups'!L$1))</f>
        <v>0</v>
      </c>
      <c r="U42" s="61">
        <f>IF(OR(ISNA($E42), $E42&lt;&gt;'WB Country Groups'!M$1), 0, $N42/SUMIFS(Portfolio!$N$2:$N$195, Portfolio!$E$2:$E$195, 'WB Country Groups'!M$1))</f>
        <v>0</v>
      </c>
      <c r="V42" s="61">
        <f>IF(OR(ISNA($E42), $E42&lt;&gt;'WB Country Groups'!N$1), 0, $N42/SUMIFS(Portfolio!$N$2:$N$195, Portfolio!$E$2:$E$195, 'WB Country Groups'!N$1))</f>
        <v>0</v>
      </c>
      <c r="W42" s="61">
        <f>SUMIFS(FM!$X:$X, FM!$N:$N, $A42)/100</f>
        <v>0</v>
      </c>
      <c r="X42" s="61">
        <f t="shared" si="8"/>
        <v>0</v>
      </c>
      <c r="Y42" s="61">
        <f>SUMIFS(World!$X:$X, World!$N:$N, $A42)/100</f>
        <v>0</v>
      </c>
      <c r="Z42" s="61">
        <f t="shared" si="9"/>
        <v>0</v>
      </c>
      <c r="AA42" s="5" t="str">
        <f>IF(INDEX('WB WDI Market Cap'!$T:$T, MATCH($B42, 'WB WDI Market Cap'!$C:$C, 0))=0, "", INDEX('WB WDI Market Cap'!$T:$T, MATCH($B42, 'WB WDI Market Cap'!$C:$C, 0)))</f>
        <v/>
      </c>
      <c r="AB42" s="5" t="str">
        <f t="shared" si="10"/>
        <v/>
      </c>
      <c r="AC42">
        <f>SUMIFS(ACWI!$U:$U, ACWI!$N:$N, $A42)</f>
        <v>0</v>
      </c>
    </row>
    <row r="43" spans="1:31">
      <c r="A43" t="str">
        <f>INDEX('ISO2-ISO3'!$C:$C, MATCH($B43, 'ISO2-ISO3'!$D:$D, 0))</f>
        <v>CR</v>
      </c>
      <c r="B43" t="str">
        <f>'ISO3s in META'!A42</f>
        <v>CRI</v>
      </c>
      <c r="C43" t="str">
        <f>INDEX('ISO3-Names'!$B$2:$B$275, MATCH($B43, 'ISO3-Names'!$A$2:$A$275, 0))</f>
        <v>Costa Rica</v>
      </c>
      <c r="D43" t="str">
        <f>INDEX('WB Country Groups'!$C$2:$C$219, MATCH($B43, 'WB Country Groups'!$B$2:$B$219, 0))</f>
        <v>Latin America &amp; Caribbean</v>
      </c>
      <c r="E43" t="str">
        <f t="shared" si="1"/>
        <v>Latin America &amp; Caribbean</v>
      </c>
      <c r="F43" s="5">
        <f>INDEX('Damodaran CRPs'!$O:$O, MATCH($B43, 'Damodaran CRPs'!$N:$N, 0))</f>
        <v>5.4977060180470563E-2</v>
      </c>
      <c r="G43" s="5">
        <f t="shared" si="2"/>
        <v>5.4977060180470563E-2</v>
      </c>
      <c r="H43" s="5"/>
      <c r="I43" s="5" t="b">
        <f t="shared" si="3"/>
        <v>0</v>
      </c>
      <c r="J43" t="b">
        <f t="shared" si="4"/>
        <v>0</v>
      </c>
      <c r="K43" s="61">
        <f>SUMIFS(EM!$X:$X, EM!$N:$N, $A43)/100</f>
        <v>0</v>
      </c>
      <c r="L43" s="61">
        <f t="shared" si="5"/>
        <v>0</v>
      </c>
      <c r="M43" s="61">
        <f>SUMIFS(ACWI!$X:$X, ACWI!$N:$N, $A43)/100</f>
        <v>0</v>
      </c>
      <c r="N43" s="61">
        <f t="shared" si="6"/>
        <v>0</v>
      </c>
      <c r="O43" s="61">
        <f t="shared" si="7"/>
        <v>0</v>
      </c>
      <c r="P43" s="61">
        <f>IF(OR(ISNA($E43), $E43&lt;&gt;'WB Country Groups'!H$1), 0, $N43/SUMIFS(Portfolio!$N$2:$N$195, Portfolio!$E$2:$E$195, 'WB Country Groups'!H$1))</f>
        <v>0</v>
      </c>
      <c r="Q43" s="61">
        <f>IF(OR(ISNA($E43), $E43&lt;&gt;'WB Country Groups'!I$1), 0, $N43/SUMIFS(Portfolio!$N$2:$N$195, Portfolio!$E$2:$E$195, 'WB Country Groups'!I$1))</f>
        <v>0</v>
      </c>
      <c r="R43" s="61">
        <f>IF(OR(ISNA($E43), $E43&lt;&gt;'WB Country Groups'!J$1), 0, $N43/SUMIFS(Portfolio!$N$2:$N$195, Portfolio!$E$2:$E$195, 'WB Country Groups'!J$1))</f>
        <v>0</v>
      </c>
      <c r="S43" s="61">
        <f>IF(OR(ISNA($E43), $E43&lt;&gt;'WB Country Groups'!K$1), 0, $N43/SUMIFS(Portfolio!$N$2:$N$195, Portfolio!$E$2:$E$195, 'WB Country Groups'!K$1))</f>
        <v>0</v>
      </c>
      <c r="T43" s="61">
        <f>IF(OR(ISNA($E43), $E43&lt;&gt;'WB Country Groups'!L$1), 0, $N43/SUMIFS(Portfolio!$N$2:$N$195, Portfolio!$E$2:$E$195, 'WB Country Groups'!L$1))</f>
        <v>0</v>
      </c>
      <c r="U43" s="61">
        <f>IF(OR(ISNA($E43), $E43&lt;&gt;'WB Country Groups'!M$1), 0, $N43/SUMIFS(Portfolio!$N$2:$N$195, Portfolio!$E$2:$E$195, 'WB Country Groups'!M$1))</f>
        <v>0</v>
      </c>
      <c r="V43" s="61">
        <f>IF(OR(ISNA($E43), $E43&lt;&gt;'WB Country Groups'!N$1), 0, $N43/SUMIFS(Portfolio!$N$2:$N$195, Portfolio!$E$2:$E$195, 'WB Country Groups'!N$1))</f>
        <v>0</v>
      </c>
      <c r="W43" s="61">
        <f>SUMIFS(FM!$X:$X, FM!$N:$N, $A43)/100</f>
        <v>0</v>
      </c>
      <c r="X43" s="61">
        <f t="shared" si="8"/>
        <v>0</v>
      </c>
      <c r="Y43" s="61">
        <f>SUMIFS(World!$X:$X, World!$N:$N, $A43)/100</f>
        <v>0</v>
      </c>
      <c r="Z43" s="61">
        <f t="shared" si="9"/>
        <v>0</v>
      </c>
      <c r="AA43" s="5">
        <f>IF(INDEX('WB WDI Market Cap'!$T:$T, MATCH($B43, 'WB WDI Market Cap'!$C:$C, 0))=0, "", INDEX('WB WDI Market Cap'!$T:$T, MATCH($B43, 'WB WDI Market Cap'!$C:$C, 0)))</f>
        <v>1.8935857468228217E-5</v>
      </c>
      <c r="AB43" s="5">
        <f t="shared" si="10"/>
        <v>1.906105185756269E-5</v>
      </c>
      <c r="AC43">
        <f>SUMIFS(ACWI!$U:$U, ACWI!$N:$N, $A43)</f>
        <v>0</v>
      </c>
    </row>
    <row r="44" spans="1:31">
      <c r="A44" t="str">
        <f>INDEX('ISO2-ISO3'!$C:$C, MATCH($B44, 'ISO2-ISO3'!$D:$D, 0))</f>
        <v>CU</v>
      </c>
      <c r="B44" t="str">
        <f>'ISO3s in META'!A43</f>
        <v>CUB</v>
      </c>
      <c r="C44" t="str">
        <f>INDEX('ISO3-Names'!$B$2:$B$275, MATCH($B44, 'ISO3-Names'!$A$2:$A$275, 0))</f>
        <v>Cuba</v>
      </c>
      <c r="D44" t="str">
        <f>INDEX('WB Country Groups'!$C$2:$C$219, MATCH($B44, 'WB Country Groups'!$B$2:$B$219, 0))</f>
        <v>Latin America &amp; Caribbean</v>
      </c>
      <c r="E44" t="str">
        <f t="shared" si="1"/>
        <v>Latin America &amp; Caribbean</v>
      </c>
      <c r="F44" s="5">
        <f>INDEX('Damodaran CRPs'!$O:$O, MATCH($B44, 'Damodaran CRPs'!$N:$N, 0))</f>
        <v>0.14655764606856517</v>
      </c>
      <c r="G44" s="5">
        <f t="shared" si="2"/>
        <v>0.14655764606856517</v>
      </c>
      <c r="H44" s="5"/>
      <c r="I44" s="5" t="b">
        <f t="shared" si="3"/>
        <v>0</v>
      </c>
      <c r="J44" t="b">
        <f t="shared" si="4"/>
        <v>0</v>
      </c>
      <c r="K44" s="61">
        <f>SUMIFS(EM!$X:$X, EM!$N:$N, $A44)/100</f>
        <v>0</v>
      </c>
      <c r="L44" s="61">
        <f t="shared" si="5"/>
        <v>0</v>
      </c>
      <c r="M44" s="61">
        <f>SUMIFS(ACWI!$X:$X, ACWI!$N:$N, $A44)/100</f>
        <v>0</v>
      </c>
      <c r="N44" s="61">
        <f t="shared" si="6"/>
        <v>0</v>
      </c>
      <c r="O44" s="61">
        <f t="shared" si="7"/>
        <v>0</v>
      </c>
      <c r="P44" s="61">
        <f>IF(OR(ISNA($E44), $E44&lt;&gt;'WB Country Groups'!H$1), 0, $N44/SUMIFS(Portfolio!$N$2:$N$195, Portfolio!$E$2:$E$195, 'WB Country Groups'!H$1))</f>
        <v>0</v>
      </c>
      <c r="Q44" s="61">
        <f>IF(OR(ISNA($E44), $E44&lt;&gt;'WB Country Groups'!I$1), 0, $N44/SUMIFS(Portfolio!$N$2:$N$195, Portfolio!$E$2:$E$195, 'WB Country Groups'!I$1))</f>
        <v>0</v>
      </c>
      <c r="R44" s="61">
        <f>IF(OR(ISNA($E44), $E44&lt;&gt;'WB Country Groups'!J$1), 0, $N44/SUMIFS(Portfolio!$N$2:$N$195, Portfolio!$E$2:$E$195, 'WB Country Groups'!J$1))</f>
        <v>0</v>
      </c>
      <c r="S44" s="61">
        <f>IF(OR(ISNA($E44), $E44&lt;&gt;'WB Country Groups'!K$1), 0, $N44/SUMIFS(Portfolio!$N$2:$N$195, Portfolio!$E$2:$E$195, 'WB Country Groups'!K$1))</f>
        <v>0</v>
      </c>
      <c r="T44" s="61">
        <f>IF(OR(ISNA($E44), $E44&lt;&gt;'WB Country Groups'!L$1), 0, $N44/SUMIFS(Portfolio!$N$2:$N$195, Portfolio!$E$2:$E$195, 'WB Country Groups'!L$1))</f>
        <v>0</v>
      </c>
      <c r="U44" s="61">
        <f>IF(OR(ISNA($E44), $E44&lt;&gt;'WB Country Groups'!M$1), 0, $N44/SUMIFS(Portfolio!$N$2:$N$195, Portfolio!$E$2:$E$195, 'WB Country Groups'!M$1))</f>
        <v>0</v>
      </c>
      <c r="V44" s="61">
        <f>IF(OR(ISNA($E44), $E44&lt;&gt;'WB Country Groups'!N$1), 0, $N44/SUMIFS(Portfolio!$N$2:$N$195, Portfolio!$E$2:$E$195, 'WB Country Groups'!N$1))</f>
        <v>0</v>
      </c>
      <c r="W44" s="61">
        <f>SUMIFS(FM!$X:$X, FM!$N:$N, $A44)/100</f>
        <v>0</v>
      </c>
      <c r="X44" s="61">
        <f t="shared" si="8"/>
        <v>0</v>
      </c>
      <c r="Y44" s="61">
        <f>SUMIFS(World!$X:$X, World!$N:$N, $A44)/100</f>
        <v>0</v>
      </c>
      <c r="Z44" s="61">
        <f t="shared" si="9"/>
        <v>0</v>
      </c>
      <c r="AA44" s="5" t="str">
        <f>IF(INDEX('WB WDI Market Cap'!$T:$T, MATCH($B44, 'WB WDI Market Cap'!$C:$C, 0))=0, "", INDEX('WB WDI Market Cap'!$T:$T, MATCH($B44, 'WB WDI Market Cap'!$C:$C, 0)))</f>
        <v/>
      </c>
      <c r="AB44" s="5" t="str">
        <f t="shared" si="10"/>
        <v/>
      </c>
      <c r="AC44">
        <f>SUMIFS(ACWI!$U:$U, ACWI!$N:$N, $A44)</f>
        <v>0</v>
      </c>
    </row>
    <row r="45" spans="1:31">
      <c r="A45" t="str">
        <f>INDEX('ISO2-ISO3'!$C:$C, MATCH($B45, 'ISO2-ISO3'!$D:$D, 0))</f>
        <v>CY</v>
      </c>
      <c r="B45" t="str">
        <f>'ISO3s in META'!A44</f>
        <v>CYP</v>
      </c>
      <c r="C45" t="str">
        <f>INDEX('ISO3-Names'!$B$2:$B$275, MATCH($B45, 'ISO3-Names'!$A$2:$A$275, 0))</f>
        <v>Cyprus</v>
      </c>
      <c r="D45" t="str">
        <f>INDEX('WB Country Groups'!$C$2:$C$219, MATCH($B45, 'WB Country Groups'!$B$2:$B$219, 0))</f>
        <v>Europe &amp; Central Asia</v>
      </c>
      <c r="E45" t="str">
        <f t="shared" si="1"/>
        <v>Europe &amp; Central Asia</v>
      </c>
      <c r="F45" s="5">
        <f>INDEX('Damodaran CRPs'!$O:$O, MATCH($B45, 'Damodaran CRPs'!$N:$N, 0))</f>
        <v>2.325400456719643E-2</v>
      </c>
      <c r="G45" s="5">
        <f t="shared" si="2"/>
        <v>2.325400456719643E-2</v>
      </c>
      <c r="H45" s="5"/>
      <c r="I45" s="5" t="b">
        <f t="shared" si="3"/>
        <v>0</v>
      </c>
      <c r="J45" t="b">
        <f t="shared" si="4"/>
        <v>0</v>
      </c>
      <c r="K45" s="61">
        <f>SUMIFS(EM!$X:$X, EM!$N:$N, $A45)/100</f>
        <v>0</v>
      </c>
      <c r="L45" s="61">
        <f t="shared" si="5"/>
        <v>0</v>
      </c>
      <c r="M45" s="61">
        <f>SUMIFS(ACWI!$X:$X, ACWI!$N:$N, $A45)/100</f>
        <v>0</v>
      </c>
      <c r="N45" s="61">
        <f t="shared" si="6"/>
        <v>0</v>
      </c>
      <c r="O45" s="61">
        <f t="shared" si="7"/>
        <v>0</v>
      </c>
      <c r="P45" s="61">
        <f>IF(OR(ISNA($E45), $E45&lt;&gt;'WB Country Groups'!H$1), 0, $N45/SUMIFS(Portfolio!$N$2:$N$195, Portfolio!$E$2:$E$195, 'WB Country Groups'!H$1))</f>
        <v>0</v>
      </c>
      <c r="Q45" s="61">
        <f>IF(OR(ISNA($E45), $E45&lt;&gt;'WB Country Groups'!I$1), 0, $N45/SUMIFS(Portfolio!$N$2:$N$195, Portfolio!$E$2:$E$195, 'WB Country Groups'!I$1))</f>
        <v>0</v>
      </c>
      <c r="R45" s="61">
        <f>IF(OR(ISNA($E45), $E45&lt;&gt;'WB Country Groups'!J$1), 0, $N45/SUMIFS(Portfolio!$N$2:$N$195, Portfolio!$E$2:$E$195, 'WB Country Groups'!J$1))</f>
        <v>0</v>
      </c>
      <c r="S45" s="61">
        <f>IF(OR(ISNA($E45), $E45&lt;&gt;'WB Country Groups'!K$1), 0, $N45/SUMIFS(Portfolio!$N$2:$N$195, Portfolio!$E$2:$E$195, 'WB Country Groups'!K$1))</f>
        <v>0</v>
      </c>
      <c r="T45" s="61">
        <f>IF(OR(ISNA($E45), $E45&lt;&gt;'WB Country Groups'!L$1), 0, $N45/SUMIFS(Portfolio!$N$2:$N$195, Portfolio!$E$2:$E$195, 'WB Country Groups'!L$1))</f>
        <v>0</v>
      </c>
      <c r="U45" s="61">
        <f>IF(OR(ISNA($E45), $E45&lt;&gt;'WB Country Groups'!M$1), 0, $N45/SUMIFS(Portfolio!$N$2:$N$195, Portfolio!$E$2:$E$195, 'WB Country Groups'!M$1))</f>
        <v>0</v>
      </c>
      <c r="V45" s="61">
        <f>IF(OR(ISNA($E45), $E45&lt;&gt;'WB Country Groups'!N$1), 0, $N45/SUMIFS(Portfolio!$N$2:$N$195, Portfolio!$E$2:$E$195, 'WB Country Groups'!N$1))</f>
        <v>0</v>
      </c>
      <c r="W45" s="61">
        <f>SUMIFS(FM!$X:$X, FM!$N:$N, $A45)/100</f>
        <v>0</v>
      </c>
      <c r="X45" s="61">
        <f t="shared" si="8"/>
        <v>0</v>
      </c>
      <c r="Y45" s="61">
        <f>SUMIFS(World!$X:$X, World!$N:$N, $A45)/100</f>
        <v>0</v>
      </c>
      <c r="Z45" s="61">
        <f t="shared" si="9"/>
        <v>0</v>
      </c>
      <c r="AA45" s="5">
        <f>IF(INDEX('WB WDI Market Cap'!$T:$T, MATCH($B45, 'WB WDI Market Cap'!$C:$C, 0))=0, "", INDEX('WB WDI Market Cap'!$T:$T, MATCH($B45, 'WB WDI Market Cap'!$C:$C, 0)))</f>
        <v>4.6741673417692261E-5</v>
      </c>
      <c r="AB45" s="5">
        <f t="shared" si="10"/>
        <v>4.7050705911722053E-5</v>
      </c>
      <c r="AC45">
        <f>SUMIFS(ACWI!$U:$U, ACWI!$N:$N, $A45)</f>
        <v>0</v>
      </c>
    </row>
    <row r="46" spans="1:31">
      <c r="A46" t="str">
        <f>INDEX('ISO2-ISO3'!$C:$C, MATCH($B46, 'ISO2-ISO3'!$D:$D, 0))</f>
        <v>CZ</v>
      </c>
      <c r="B46" t="str">
        <f>'ISO3s in META'!A45</f>
        <v>CZE</v>
      </c>
      <c r="C46" t="str">
        <f>INDEX('ISO3-Names'!$B$2:$B$275, MATCH($B46, 'ISO3-Names'!$A$2:$A$275, 0))</f>
        <v>Czechia</v>
      </c>
      <c r="D46" t="str">
        <f>INDEX('WB Country Groups'!$C$2:$C$219, MATCH($B46, 'WB Country Groups'!$B$2:$B$219, 0))</f>
        <v>Europe &amp; Central Asia</v>
      </c>
      <c r="E46" t="str">
        <f t="shared" si="1"/>
        <v>Europe &amp; Central Asia</v>
      </c>
      <c r="F46" s="5">
        <f>INDEX('Damodaran CRPs'!$O:$O, MATCH($B46, 'Damodaran CRPs'!$N:$N, 0))</f>
        <v>7.3207051415248017E-3</v>
      </c>
      <c r="G46" s="5">
        <f t="shared" si="2"/>
        <v>7.3207051415248017E-3</v>
      </c>
      <c r="H46" s="5"/>
      <c r="I46" s="5" t="b">
        <f t="shared" si="3"/>
        <v>1</v>
      </c>
      <c r="J46" t="b">
        <f t="shared" si="4"/>
        <v>0</v>
      </c>
      <c r="K46" s="61">
        <f>SUMIFS(EM!$X:$X, EM!$N:$N, $A46)/100</f>
        <v>1.5824075749359999E-3</v>
      </c>
      <c r="L46" s="61">
        <f t="shared" si="5"/>
        <v>1.5824075749359982E-3</v>
      </c>
      <c r="M46" s="61">
        <f>SUMIFS(ACWI!$X:$X, ACWI!$N:$N, $A46)/100</f>
        <v>1.6436004558600001E-4</v>
      </c>
      <c r="N46" s="61">
        <f t="shared" si="6"/>
        <v>1.6491356264871116E-4</v>
      </c>
      <c r="O46" s="61">
        <f t="shared" si="7"/>
        <v>4.4407705595424788E-4</v>
      </c>
      <c r="P46" s="61">
        <f>IF(OR(ISNA($E46), $E46&lt;&gt;'WB Country Groups'!H$1), 0, $N46/SUMIFS(Portfolio!$N$2:$N$195, Portfolio!$E$2:$E$195, 'WB Country Groups'!H$1))</f>
        <v>0</v>
      </c>
      <c r="Q46" s="61">
        <f>IF(OR(ISNA($E46), $E46&lt;&gt;'WB Country Groups'!I$1), 0, $N46/SUMIFS(Portfolio!$N$2:$N$195, Portfolio!$E$2:$E$195, 'WB Country Groups'!I$1))</f>
        <v>1.0256707228678632E-3</v>
      </c>
      <c r="R46" s="61">
        <f>IF(OR(ISNA($E46), $E46&lt;&gt;'WB Country Groups'!J$1), 0, $N46/SUMIFS(Portfolio!$N$2:$N$195, Portfolio!$E$2:$E$195, 'WB Country Groups'!J$1))</f>
        <v>0</v>
      </c>
      <c r="S46" s="61">
        <f>IF(OR(ISNA($E46), $E46&lt;&gt;'WB Country Groups'!K$1), 0, $N46/SUMIFS(Portfolio!$N$2:$N$195, Portfolio!$E$2:$E$195, 'WB Country Groups'!K$1))</f>
        <v>0</v>
      </c>
      <c r="T46" s="61">
        <f>IF(OR(ISNA($E46), $E46&lt;&gt;'WB Country Groups'!L$1), 0, $N46/SUMIFS(Portfolio!$N$2:$N$195, Portfolio!$E$2:$E$195, 'WB Country Groups'!L$1))</f>
        <v>0</v>
      </c>
      <c r="U46" s="61">
        <f>IF(OR(ISNA($E46), $E46&lt;&gt;'WB Country Groups'!M$1), 0, $N46/SUMIFS(Portfolio!$N$2:$N$195, Portfolio!$E$2:$E$195, 'WB Country Groups'!M$1))</f>
        <v>0</v>
      </c>
      <c r="V46" s="61">
        <f>IF(OR(ISNA($E46), $E46&lt;&gt;'WB Country Groups'!N$1), 0, $N46/SUMIFS(Portfolio!$N$2:$N$195, Portfolio!$E$2:$E$195, 'WB Country Groups'!N$1))</f>
        <v>0</v>
      </c>
      <c r="W46" s="61">
        <f>SUMIFS(FM!$X:$X, FM!$N:$N, $A46)/100</f>
        <v>0</v>
      </c>
      <c r="X46" s="61">
        <f t="shared" si="8"/>
        <v>0</v>
      </c>
      <c r="Y46" s="61">
        <f>SUMIFS(World!$X:$X, World!$N:$N, $A46)/100</f>
        <v>0</v>
      </c>
      <c r="Z46" s="61">
        <f t="shared" si="9"/>
        <v>0</v>
      </c>
      <c r="AA46" s="5">
        <f>IF(INDEX('WB WDI Market Cap'!$T:$T, MATCH($B46, 'WB WDI Market Cap'!$C:$C, 0))=0, "", INDEX('WB WDI Market Cap'!$T:$T, MATCH($B46, 'WB WDI Market Cap'!$C:$C, 0)))</f>
        <v>2.6505897938043763E-4</v>
      </c>
      <c r="AB46" s="5">
        <f t="shared" si="10"/>
        <v>2.6681141637025077E-4</v>
      </c>
      <c r="AC46">
        <f>SUMIFS(ACWI!$U:$U, ACWI!$N:$N, $A46)</f>
        <v>10484360273.459671</v>
      </c>
      <c r="AD46" s="5">
        <v>7.22E-2</v>
      </c>
      <c r="AE46" s="115">
        <v>45504</v>
      </c>
    </row>
    <row r="47" spans="1:31">
      <c r="A47" t="str">
        <f>INDEX('ISO2-ISO3'!$C:$C, MATCH($B47, 'ISO2-ISO3'!$D:$D, 0))</f>
        <v>DE</v>
      </c>
      <c r="B47" t="str">
        <f>'ISO3s in META'!A46</f>
        <v>DEU</v>
      </c>
      <c r="C47" t="str">
        <f>INDEX('ISO3-Names'!$B$2:$B$275, MATCH($B47, 'ISO3-Names'!$A$2:$A$275, 0))</f>
        <v>Germany</v>
      </c>
      <c r="D47" t="str">
        <f>INDEX('WB Country Groups'!$C$2:$C$219, MATCH($B47, 'WB Country Groups'!$B$2:$B$219, 0))</f>
        <v>Europe &amp; Central Asia</v>
      </c>
      <c r="E47" t="str">
        <f t="shared" si="1"/>
        <v>Europe &amp; Central Asia</v>
      </c>
      <c r="F47" s="5">
        <f>INDEX('Damodaran CRPs'!$O:$O, MATCH($B47, 'Damodaran CRPs'!$N:$N, 0))</f>
        <v>0</v>
      </c>
      <c r="G47" s="5">
        <f t="shared" si="2"/>
        <v>0</v>
      </c>
      <c r="H47" s="5"/>
      <c r="I47" s="5" t="b">
        <f t="shared" si="3"/>
        <v>1</v>
      </c>
      <c r="J47" t="b">
        <f t="shared" si="4"/>
        <v>0</v>
      </c>
      <c r="K47" s="61">
        <f>SUMIFS(EM!$X:$X, EM!$N:$N, $A47)/100</f>
        <v>0</v>
      </c>
      <c r="L47" s="61">
        <f t="shared" si="5"/>
        <v>0</v>
      </c>
      <c r="M47" s="61">
        <f>SUMIFS(ACWI!$X:$X, ACWI!$N:$N, $A47)/100</f>
        <v>2.0614813311548991E-2</v>
      </c>
      <c r="N47" s="61">
        <f t="shared" si="6"/>
        <v>2.0684238036225017E-2</v>
      </c>
      <c r="O47" s="61">
        <f t="shared" si="7"/>
        <v>5.5698242062418177E-2</v>
      </c>
      <c r="P47" s="61">
        <f>IF(OR(ISNA($E47), $E47&lt;&gt;'WB Country Groups'!H$1), 0, $N47/SUMIFS(Portfolio!$N$2:$N$195, Portfolio!$E$2:$E$195, 'WB Country Groups'!H$1))</f>
        <v>0</v>
      </c>
      <c r="Q47" s="61">
        <f>IF(OR(ISNA($E47), $E47&lt;&gt;'WB Country Groups'!I$1), 0, $N47/SUMIFS(Portfolio!$N$2:$N$195, Portfolio!$E$2:$E$195, 'WB Country Groups'!I$1))</f>
        <v>0.12864446706410212</v>
      </c>
      <c r="R47" s="61">
        <f>IF(OR(ISNA($E47), $E47&lt;&gt;'WB Country Groups'!J$1), 0, $N47/SUMIFS(Portfolio!$N$2:$N$195, Portfolio!$E$2:$E$195, 'WB Country Groups'!J$1))</f>
        <v>0</v>
      </c>
      <c r="S47" s="61">
        <f>IF(OR(ISNA($E47), $E47&lt;&gt;'WB Country Groups'!K$1), 0, $N47/SUMIFS(Portfolio!$N$2:$N$195, Portfolio!$E$2:$E$195, 'WB Country Groups'!K$1))</f>
        <v>0</v>
      </c>
      <c r="T47" s="61">
        <f>IF(OR(ISNA($E47), $E47&lt;&gt;'WB Country Groups'!L$1), 0, $N47/SUMIFS(Portfolio!$N$2:$N$195, Portfolio!$E$2:$E$195, 'WB Country Groups'!L$1))</f>
        <v>0</v>
      </c>
      <c r="U47" s="61">
        <f>IF(OR(ISNA($E47), $E47&lt;&gt;'WB Country Groups'!M$1), 0, $N47/SUMIFS(Portfolio!$N$2:$N$195, Portfolio!$E$2:$E$195, 'WB Country Groups'!M$1))</f>
        <v>0</v>
      </c>
      <c r="V47" s="61">
        <f>IF(OR(ISNA($E47), $E47&lt;&gt;'WB Country Groups'!N$1), 0, $N47/SUMIFS(Portfolio!$N$2:$N$195, Portfolio!$E$2:$E$195, 'WB Country Groups'!N$1))</f>
        <v>0</v>
      </c>
      <c r="W47" s="61">
        <f>SUMIFS(FM!$X:$X, FM!$N:$N, $A47)/100</f>
        <v>0</v>
      </c>
      <c r="X47" s="61">
        <f t="shared" si="8"/>
        <v>0</v>
      </c>
      <c r="Y47" s="61">
        <f>SUMIFS(World!$X:$X, World!$N:$N, $A47)/100</f>
        <v>2.3004191372236988E-2</v>
      </c>
      <c r="Z47" s="61">
        <f t="shared" si="9"/>
        <v>2.3090675986344619E-2</v>
      </c>
      <c r="AA47" s="5">
        <f>IF(INDEX('WB WDI Market Cap'!$T:$T, MATCH($B47, 'WB WDI Market Cap'!$C:$C, 0))=0, "", INDEX('WB WDI Market Cap'!$T:$T, MATCH($B47, 'WB WDI Market Cap'!$C:$C, 0)))</f>
        <v>2.2748653242110627E-2</v>
      </c>
      <c r="AB47" s="5">
        <f t="shared" si="10"/>
        <v>2.2899055924197047E-2</v>
      </c>
      <c r="AC47">
        <f>SUMIFS(ACWI!$U:$U, ACWI!$N:$N, $A47)</f>
        <v>1314997990889.366</v>
      </c>
      <c r="AD47" s="5">
        <v>3.04E-2</v>
      </c>
      <c r="AE47" s="115">
        <v>45504</v>
      </c>
    </row>
    <row r="48" spans="1:31">
      <c r="A48" t="str">
        <f>INDEX('ISO2-ISO3'!$C:$C, MATCH($B48, 'ISO2-ISO3'!$D:$D, 0))</f>
        <v>DJ</v>
      </c>
      <c r="B48" t="str">
        <f>'ISO3s in META'!A47</f>
        <v>DJI</v>
      </c>
      <c r="C48" t="str">
        <f>INDEX('ISO3-Names'!$B$2:$B$275, MATCH($B48, 'ISO3-Names'!$A$2:$A$275, 0))</f>
        <v>Djibouti</v>
      </c>
      <c r="D48" t="str">
        <f>INDEX('WB Country Groups'!$C$2:$C$219, MATCH($B48, 'WB Country Groups'!$B$2:$B$219, 0))</f>
        <v>Middle East &amp; North Africa</v>
      </c>
      <c r="E48" t="str">
        <f t="shared" si="1"/>
        <v>Middle East &amp; North Africa</v>
      </c>
      <c r="F48" s="5" t="e">
        <f>INDEX('Damodaran CRPs'!$O:$O, MATCH($B48, 'Damodaran CRPs'!$N:$N, 0))</f>
        <v>#N/A</v>
      </c>
      <c r="G48" s="5" t="str">
        <f t="shared" si="2"/>
        <v/>
      </c>
      <c r="H48" s="5"/>
      <c r="I48" s="5" t="b">
        <f t="shared" si="3"/>
        <v>0</v>
      </c>
      <c r="J48" t="b">
        <f t="shared" si="4"/>
        <v>0</v>
      </c>
      <c r="K48" s="61">
        <f>SUMIFS(EM!$X:$X, EM!$N:$N, $A48)/100</f>
        <v>0</v>
      </c>
      <c r="L48" s="61">
        <f t="shared" si="5"/>
        <v>0</v>
      </c>
      <c r="M48" s="61">
        <f>SUMIFS(ACWI!$X:$X, ACWI!$N:$N, $A48)/100</f>
        <v>0</v>
      </c>
      <c r="N48" s="61">
        <f t="shared" si="6"/>
        <v>0</v>
      </c>
      <c r="O48" s="61">
        <f t="shared" si="7"/>
        <v>0</v>
      </c>
      <c r="P48" s="61">
        <f>IF(OR(ISNA($E48), $E48&lt;&gt;'WB Country Groups'!H$1), 0, $N48/SUMIFS(Portfolio!$N$2:$N$195, Portfolio!$E$2:$E$195, 'WB Country Groups'!H$1))</f>
        <v>0</v>
      </c>
      <c r="Q48" s="61">
        <f>IF(OR(ISNA($E48), $E48&lt;&gt;'WB Country Groups'!I$1), 0, $N48/SUMIFS(Portfolio!$N$2:$N$195, Portfolio!$E$2:$E$195, 'WB Country Groups'!I$1))</f>
        <v>0</v>
      </c>
      <c r="R48" s="61">
        <f>IF(OR(ISNA($E48), $E48&lt;&gt;'WB Country Groups'!J$1), 0, $N48/SUMIFS(Portfolio!$N$2:$N$195, Portfolio!$E$2:$E$195, 'WB Country Groups'!J$1))</f>
        <v>0</v>
      </c>
      <c r="S48" s="61">
        <f>IF(OR(ISNA($E48), $E48&lt;&gt;'WB Country Groups'!K$1), 0, $N48/SUMIFS(Portfolio!$N$2:$N$195, Portfolio!$E$2:$E$195, 'WB Country Groups'!K$1))</f>
        <v>0</v>
      </c>
      <c r="T48" s="61">
        <f>IF(OR(ISNA($E48), $E48&lt;&gt;'WB Country Groups'!L$1), 0, $N48/SUMIFS(Portfolio!$N$2:$N$195, Portfolio!$E$2:$E$195, 'WB Country Groups'!L$1))</f>
        <v>0</v>
      </c>
      <c r="U48" s="61">
        <f>IF(OR(ISNA($E48), $E48&lt;&gt;'WB Country Groups'!M$1), 0, $N48/SUMIFS(Portfolio!$N$2:$N$195, Portfolio!$E$2:$E$195, 'WB Country Groups'!M$1))</f>
        <v>0</v>
      </c>
      <c r="V48" s="61">
        <f>IF(OR(ISNA($E48), $E48&lt;&gt;'WB Country Groups'!N$1), 0, $N48/SUMIFS(Portfolio!$N$2:$N$195, Portfolio!$E$2:$E$195, 'WB Country Groups'!N$1))</f>
        <v>0</v>
      </c>
      <c r="W48" s="61">
        <f>SUMIFS(FM!$X:$X, FM!$N:$N, $A48)/100</f>
        <v>0</v>
      </c>
      <c r="X48" s="61">
        <f t="shared" si="8"/>
        <v>0</v>
      </c>
      <c r="Y48" s="61">
        <f>SUMIFS(World!$X:$X, World!$N:$N, $A48)/100</f>
        <v>0</v>
      </c>
      <c r="Z48" s="61">
        <f t="shared" si="9"/>
        <v>0</v>
      </c>
      <c r="AA48" s="5" t="str">
        <f>IF(INDEX('WB WDI Market Cap'!$T:$T, MATCH($B48, 'WB WDI Market Cap'!$C:$C, 0))=0, "", INDEX('WB WDI Market Cap'!$T:$T, MATCH($B48, 'WB WDI Market Cap'!$C:$C, 0)))</f>
        <v/>
      </c>
      <c r="AB48" s="5" t="str">
        <f t="shared" si="10"/>
        <v/>
      </c>
      <c r="AC48">
        <f>SUMIFS(ACWI!$U:$U, ACWI!$N:$N, $A48)</f>
        <v>0</v>
      </c>
    </row>
    <row r="49" spans="1:31">
      <c r="A49" t="str">
        <f>INDEX('ISO2-ISO3'!$C:$C, MATCH($B49, 'ISO2-ISO3'!$D:$D, 0))</f>
        <v>DM</v>
      </c>
      <c r="B49" t="str">
        <f>'ISO3s in META'!A48</f>
        <v>DMA</v>
      </c>
      <c r="C49" t="str">
        <f>INDEX('ISO3-Names'!$B$2:$B$275, MATCH($B49, 'ISO3-Names'!$A$2:$A$275, 0))</f>
        <v>Dominica</v>
      </c>
      <c r="D49" t="str">
        <f>INDEX('WB Country Groups'!$C$2:$C$219, MATCH($B49, 'WB Country Groups'!$B$2:$B$219, 0))</f>
        <v>Latin America &amp; Caribbean</v>
      </c>
      <c r="E49" t="str">
        <f t="shared" si="1"/>
        <v>Latin America &amp; Caribbean</v>
      </c>
      <c r="F49" s="5" t="e">
        <f>INDEX('Damodaran CRPs'!$O:$O, MATCH($B49, 'Damodaran CRPs'!$N:$N, 0))</f>
        <v>#N/A</v>
      </c>
      <c r="G49" s="5" t="str">
        <f t="shared" si="2"/>
        <v/>
      </c>
      <c r="H49" s="5"/>
      <c r="I49" s="5" t="b">
        <f t="shared" si="3"/>
        <v>0</v>
      </c>
      <c r="J49" t="b">
        <f t="shared" si="4"/>
        <v>0</v>
      </c>
      <c r="K49" s="61">
        <f>SUMIFS(EM!$X:$X, EM!$N:$N, $A49)/100</f>
        <v>0</v>
      </c>
      <c r="L49" s="61">
        <f t="shared" si="5"/>
        <v>0</v>
      </c>
      <c r="M49" s="61">
        <f>SUMIFS(ACWI!$X:$X, ACWI!$N:$N, $A49)/100</f>
        <v>0</v>
      </c>
      <c r="N49" s="61">
        <f t="shared" si="6"/>
        <v>0</v>
      </c>
      <c r="O49" s="61">
        <f t="shared" si="7"/>
        <v>0</v>
      </c>
      <c r="P49" s="61">
        <f>IF(OR(ISNA($E49), $E49&lt;&gt;'WB Country Groups'!H$1), 0, $N49/SUMIFS(Portfolio!$N$2:$N$195, Portfolio!$E$2:$E$195, 'WB Country Groups'!H$1))</f>
        <v>0</v>
      </c>
      <c r="Q49" s="61">
        <f>IF(OR(ISNA($E49), $E49&lt;&gt;'WB Country Groups'!I$1), 0, $N49/SUMIFS(Portfolio!$N$2:$N$195, Portfolio!$E$2:$E$195, 'WB Country Groups'!I$1))</f>
        <v>0</v>
      </c>
      <c r="R49" s="61">
        <f>IF(OR(ISNA($E49), $E49&lt;&gt;'WB Country Groups'!J$1), 0, $N49/SUMIFS(Portfolio!$N$2:$N$195, Portfolio!$E$2:$E$195, 'WB Country Groups'!J$1))</f>
        <v>0</v>
      </c>
      <c r="S49" s="61">
        <f>IF(OR(ISNA($E49), $E49&lt;&gt;'WB Country Groups'!K$1), 0, $N49/SUMIFS(Portfolio!$N$2:$N$195, Portfolio!$E$2:$E$195, 'WB Country Groups'!K$1))</f>
        <v>0</v>
      </c>
      <c r="T49" s="61">
        <f>IF(OR(ISNA($E49), $E49&lt;&gt;'WB Country Groups'!L$1), 0, $N49/SUMIFS(Portfolio!$N$2:$N$195, Portfolio!$E$2:$E$195, 'WB Country Groups'!L$1))</f>
        <v>0</v>
      </c>
      <c r="U49" s="61">
        <f>IF(OR(ISNA($E49), $E49&lt;&gt;'WB Country Groups'!M$1), 0, $N49/SUMIFS(Portfolio!$N$2:$N$195, Portfolio!$E$2:$E$195, 'WB Country Groups'!M$1))</f>
        <v>0</v>
      </c>
      <c r="V49" s="61">
        <f>IF(OR(ISNA($E49), $E49&lt;&gt;'WB Country Groups'!N$1), 0, $N49/SUMIFS(Portfolio!$N$2:$N$195, Portfolio!$E$2:$E$195, 'WB Country Groups'!N$1))</f>
        <v>0</v>
      </c>
      <c r="W49" s="61">
        <f>SUMIFS(FM!$X:$X, FM!$N:$N, $A49)/100</f>
        <v>0</v>
      </c>
      <c r="X49" s="61">
        <f t="shared" si="8"/>
        <v>0</v>
      </c>
      <c r="Y49" s="61">
        <f>SUMIFS(World!$X:$X, World!$N:$N, $A49)/100</f>
        <v>0</v>
      </c>
      <c r="Z49" s="61">
        <f t="shared" si="9"/>
        <v>0</v>
      </c>
      <c r="AA49" s="5" t="str">
        <f>IF(INDEX('WB WDI Market Cap'!$T:$T, MATCH($B49, 'WB WDI Market Cap'!$C:$C, 0))=0, "", INDEX('WB WDI Market Cap'!$T:$T, MATCH($B49, 'WB WDI Market Cap'!$C:$C, 0)))</f>
        <v/>
      </c>
      <c r="AB49" s="5" t="str">
        <f t="shared" si="10"/>
        <v/>
      </c>
      <c r="AC49">
        <f>SUMIFS(ACWI!$U:$U, ACWI!$N:$N, $A49)</f>
        <v>0</v>
      </c>
    </row>
    <row r="50" spans="1:31">
      <c r="A50" t="str">
        <f>INDEX('ISO2-ISO3'!$C:$C, MATCH($B50, 'ISO2-ISO3'!$D:$D, 0))</f>
        <v>DK</v>
      </c>
      <c r="B50" t="str">
        <f>'ISO3s in META'!A49</f>
        <v>DNK</v>
      </c>
      <c r="C50" t="str">
        <f>INDEX('ISO3-Names'!$B$2:$B$275, MATCH($B50, 'ISO3-Names'!$A$2:$A$275, 0))</f>
        <v>Denmark</v>
      </c>
      <c r="D50" t="str">
        <f>INDEX('WB Country Groups'!$C$2:$C$219, MATCH($B50, 'WB Country Groups'!$B$2:$B$219, 0))</f>
        <v>Europe &amp; Central Asia</v>
      </c>
      <c r="E50" t="str">
        <f t="shared" si="1"/>
        <v>Europe &amp; Central Asia</v>
      </c>
      <c r="F50" s="5">
        <f>INDEX('Damodaran CRPs'!$O:$O, MATCH($B50, 'Damodaran CRPs'!$N:$N, 0))</f>
        <v>0</v>
      </c>
      <c r="G50" s="5">
        <f t="shared" si="2"/>
        <v>0</v>
      </c>
      <c r="H50" s="5"/>
      <c r="I50" s="5" t="b">
        <f t="shared" si="3"/>
        <v>1</v>
      </c>
      <c r="J50" t="b">
        <f t="shared" si="4"/>
        <v>0</v>
      </c>
      <c r="K50" s="61">
        <f>SUMIFS(EM!$X:$X, EM!$N:$N, $A50)/100</f>
        <v>0</v>
      </c>
      <c r="L50" s="61">
        <f t="shared" si="5"/>
        <v>0</v>
      </c>
      <c r="M50" s="61">
        <f>SUMIFS(ACWI!$X:$X, ACWI!$N:$N, $A50)/100</f>
        <v>7.835961481997002E-3</v>
      </c>
      <c r="N50" s="61">
        <f t="shared" si="6"/>
        <v>7.8623507323015308E-3</v>
      </c>
      <c r="O50" s="61">
        <f t="shared" si="7"/>
        <v>2.1171633854745756E-2</v>
      </c>
      <c r="P50" s="61">
        <f>IF(OR(ISNA($E50), $E50&lt;&gt;'WB Country Groups'!H$1), 0, $N50/SUMIFS(Portfolio!$N$2:$N$195, Portfolio!$E$2:$E$195, 'WB Country Groups'!H$1))</f>
        <v>0</v>
      </c>
      <c r="Q50" s="61">
        <f>IF(OR(ISNA($E50), $E50&lt;&gt;'WB Country Groups'!I$1), 0, $N50/SUMIFS(Portfolio!$N$2:$N$195, Portfolio!$E$2:$E$195, 'WB Country Groups'!I$1))</f>
        <v>4.889945271644041E-2</v>
      </c>
      <c r="R50" s="61">
        <f>IF(OR(ISNA($E50), $E50&lt;&gt;'WB Country Groups'!J$1), 0, $N50/SUMIFS(Portfolio!$N$2:$N$195, Portfolio!$E$2:$E$195, 'WB Country Groups'!J$1))</f>
        <v>0</v>
      </c>
      <c r="S50" s="61">
        <f>IF(OR(ISNA($E50), $E50&lt;&gt;'WB Country Groups'!K$1), 0, $N50/SUMIFS(Portfolio!$N$2:$N$195, Portfolio!$E$2:$E$195, 'WB Country Groups'!K$1))</f>
        <v>0</v>
      </c>
      <c r="T50" s="61">
        <f>IF(OR(ISNA($E50), $E50&lt;&gt;'WB Country Groups'!L$1), 0, $N50/SUMIFS(Portfolio!$N$2:$N$195, Portfolio!$E$2:$E$195, 'WB Country Groups'!L$1))</f>
        <v>0</v>
      </c>
      <c r="U50" s="61">
        <f>IF(OR(ISNA($E50), $E50&lt;&gt;'WB Country Groups'!M$1), 0, $N50/SUMIFS(Portfolio!$N$2:$N$195, Portfolio!$E$2:$E$195, 'WB Country Groups'!M$1))</f>
        <v>0</v>
      </c>
      <c r="V50" s="61">
        <f>IF(OR(ISNA($E50), $E50&lt;&gt;'WB Country Groups'!N$1), 0, $N50/SUMIFS(Portfolio!$N$2:$N$195, Portfolio!$E$2:$E$195, 'WB Country Groups'!N$1))</f>
        <v>0</v>
      </c>
      <c r="W50" s="61">
        <f>SUMIFS(FM!$X:$X, FM!$N:$N, $A50)/100</f>
        <v>0</v>
      </c>
      <c r="X50" s="61">
        <f t="shared" si="8"/>
        <v>0</v>
      </c>
      <c r="Y50" s="61">
        <f>SUMIFS(World!$X:$X, World!$N:$N, $A50)/100</f>
        <v>8.7441954866660006E-3</v>
      </c>
      <c r="Z50" s="61">
        <f t="shared" si="9"/>
        <v>8.7770694251630803E-3</v>
      </c>
      <c r="AA50" s="5" t="str">
        <f>IF(INDEX('WB WDI Market Cap'!$T:$T, MATCH($B50, 'WB WDI Market Cap'!$C:$C, 0))=0, "", INDEX('WB WDI Market Cap'!$T:$T, MATCH($B50, 'WB WDI Market Cap'!$C:$C, 0)))</f>
        <v/>
      </c>
      <c r="AB50" s="5" t="str">
        <f t="shared" si="10"/>
        <v/>
      </c>
      <c r="AC50">
        <f>SUMIFS(ACWI!$U:$U, ACWI!$N:$N, $A50)</f>
        <v>499848019469.39026</v>
      </c>
      <c r="AD50" s="5">
        <v>1.34E-2</v>
      </c>
      <c r="AE50" s="115">
        <v>45504</v>
      </c>
    </row>
    <row r="51" spans="1:31">
      <c r="A51" t="str">
        <f>INDEX('ISO2-ISO3'!$C:$C, MATCH($B51, 'ISO2-ISO3'!$D:$D, 0))</f>
        <v>DO</v>
      </c>
      <c r="B51" t="str">
        <f>'ISO3s in META'!A50</f>
        <v>DOM</v>
      </c>
      <c r="C51" t="str">
        <f>INDEX('ISO3-Names'!$B$2:$B$275, MATCH($B51, 'ISO3-Names'!$A$2:$A$275, 0))</f>
        <v>Dominican Republic</v>
      </c>
      <c r="D51" t="str">
        <f>INDEX('WB Country Groups'!$C$2:$C$219, MATCH($B51, 'WB Country Groups'!$B$2:$B$219, 0))</f>
        <v>Latin America &amp; Caribbean</v>
      </c>
      <c r="E51" t="str">
        <f t="shared" si="1"/>
        <v>Latin America &amp; Caribbean</v>
      </c>
      <c r="F51" s="5">
        <f>INDEX('Damodaran CRPs'!$O:$O, MATCH($B51, 'Damodaran CRPs'!$N:$N, 0))</f>
        <v>4.3924230849148801E-2</v>
      </c>
      <c r="G51" s="5">
        <f t="shared" si="2"/>
        <v>4.3924230849148801E-2</v>
      </c>
      <c r="H51" s="5"/>
      <c r="I51" s="5" t="b">
        <f t="shared" si="3"/>
        <v>0</v>
      </c>
      <c r="J51" t="b">
        <f t="shared" si="4"/>
        <v>0</v>
      </c>
      <c r="K51" s="61">
        <f>SUMIFS(EM!$X:$X, EM!$N:$N, $A51)/100</f>
        <v>0</v>
      </c>
      <c r="L51" s="61">
        <f t="shared" si="5"/>
        <v>0</v>
      </c>
      <c r="M51" s="61">
        <f>SUMIFS(ACWI!$X:$X, ACWI!$N:$N, $A51)/100</f>
        <v>0</v>
      </c>
      <c r="N51" s="61">
        <f t="shared" si="6"/>
        <v>0</v>
      </c>
      <c r="O51" s="61">
        <f t="shared" si="7"/>
        <v>0</v>
      </c>
      <c r="P51" s="61">
        <f>IF(OR(ISNA($E51), $E51&lt;&gt;'WB Country Groups'!H$1), 0, $N51/SUMIFS(Portfolio!$N$2:$N$195, Portfolio!$E$2:$E$195, 'WB Country Groups'!H$1))</f>
        <v>0</v>
      </c>
      <c r="Q51" s="61">
        <f>IF(OR(ISNA($E51), $E51&lt;&gt;'WB Country Groups'!I$1), 0, $N51/SUMIFS(Portfolio!$N$2:$N$195, Portfolio!$E$2:$E$195, 'WB Country Groups'!I$1))</f>
        <v>0</v>
      </c>
      <c r="R51" s="61">
        <f>IF(OR(ISNA($E51), $E51&lt;&gt;'WB Country Groups'!J$1), 0, $N51/SUMIFS(Portfolio!$N$2:$N$195, Portfolio!$E$2:$E$195, 'WB Country Groups'!J$1))</f>
        <v>0</v>
      </c>
      <c r="S51" s="61">
        <f>IF(OR(ISNA($E51), $E51&lt;&gt;'WB Country Groups'!K$1), 0, $N51/SUMIFS(Portfolio!$N$2:$N$195, Portfolio!$E$2:$E$195, 'WB Country Groups'!K$1))</f>
        <v>0</v>
      </c>
      <c r="T51" s="61">
        <f>IF(OR(ISNA($E51), $E51&lt;&gt;'WB Country Groups'!L$1), 0, $N51/SUMIFS(Portfolio!$N$2:$N$195, Portfolio!$E$2:$E$195, 'WB Country Groups'!L$1))</f>
        <v>0</v>
      </c>
      <c r="U51" s="61">
        <f>IF(OR(ISNA($E51), $E51&lt;&gt;'WB Country Groups'!M$1), 0, $N51/SUMIFS(Portfolio!$N$2:$N$195, Portfolio!$E$2:$E$195, 'WB Country Groups'!M$1))</f>
        <v>0</v>
      </c>
      <c r="V51" s="61">
        <f>IF(OR(ISNA($E51), $E51&lt;&gt;'WB Country Groups'!N$1), 0, $N51/SUMIFS(Portfolio!$N$2:$N$195, Portfolio!$E$2:$E$195, 'WB Country Groups'!N$1))</f>
        <v>0</v>
      </c>
      <c r="W51" s="61">
        <f>SUMIFS(FM!$X:$X, FM!$N:$N, $A51)/100</f>
        <v>0</v>
      </c>
      <c r="X51" s="61">
        <f t="shared" si="8"/>
        <v>0</v>
      </c>
      <c r="Y51" s="61">
        <f>SUMIFS(World!$X:$X, World!$N:$N, $A51)/100</f>
        <v>0</v>
      </c>
      <c r="Z51" s="61">
        <f t="shared" si="9"/>
        <v>0</v>
      </c>
      <c r="AA51" s="5" t="str">
        <f>IF(INDEX('WB WDI Market Cap'!$T:$T, MATCH($B51, 'WB WDI Market Cap'!$C:$C, 0))=0, "", INDEX('WB WDI Market Cap'!$T:$T, MATCH($B51, 'WB WDI Market Cap'!$C:$C, 0)))</f>
        <v/>
      </c>
      <c r="AB51" s="5" t="str">
        <f t="shared" si="10"/>
        <v/>
      </c>
      <c r="AC51">
        <f>SUMIFS(ACWI!$U:$U, ACWI!$N:$N, $A51)</f>
        <v>0</v>
      </c>
    </row>
    <row r="52" spans="1:31">
      <c r="A52" t="str">
        <f>INDEX('ISO2-ISO3'!$C:$C, MATCH($B52, 'ISO2-ISO3'!$D:$D, 0))</f>
        <v>DZ</v>
      </c>
      <c r="B52" t="str">
        <f>'ISO3s in META'!A51</f>
        <v>DZA</v>
      </c>
      <c r="C52" t="str">
        <f>INDEX('ISO3-Names'!$B$2:$B$275, MATCH($B52, 'ISO3-Names'!$A$2:$A$275, 0))</f>
        <v>Algeria</v>
      </c>
      <c r="D52" t="str">
        <f>INDEX('WB Country Groups'!$C$2:$C$219, MATCH($B52, 'WB Country Groups'!$B$2:$B$219, 0))</f>
        <v>Middle East &amp; North Africa</v>
      </c>
      <c r="E52" t="str">
        <f t="shared" si="1"/>
        <v>Middle East &amp; North Africa</v>
      </c>
      <c r="F52" s="5">
        <f>INDEX('Damodaran CRPs'!$O:$O, MATCH($B52, 'Damodaran CRPs'!$N:$N, 0))</f>
        <v>3.6747068945693115E-2</v>
      </c>
      <c r="G52" s="5">
        <f t="shared" si="2"/>
        <v>3.6747068945693115E-2</v>
      </c>
      <c r="H52" s="5"/>
      <c r="I52" s="5" t="b">
        <f t="shared" si="3"/>
        <v>0</v>
      </c>
      <c r="J52" t="b">
        <f t="shared" si="4"/>
        <v>0</v>
      </c>
      <c r="K52" s="61">
        <f>SUMIFS(EM!$X:$X, EM!$N:$N, $A52)/100</f>
        <v>0</v>
      </c>
      <c r="L52" s="61">
        <f t="shared" si="5"/>
        <v>0</v>
      </c>
      <c r="M52" s="61">
        <f>SUMIFS(ACWI!$X:$X, ACWI!$N:$N, $A52)/100</f>
        <v>0</v>
      </c>
      <c r="N52" s="61">
        <f t="shared" si="6"/>
        <v>0</v>
      </c>
      <c r="O52" s="61">
        <f t="shared" si="7"/>
        <v>0</v>
      </c>
      <c r="P52" s="61">
        <f>IF(OR(ISNA($E52), $E52&lt;&gt;'WB Country Groups'!H$1), 0, $N52/SUMIFS(Portfolio!$N$2:$N$195, Portfolio!$E$2:$E$195, 'WB Country Groups'!H$1))</f>
        <v>0</v>
      </c>
      <c r="Q52" s="61">
        <f>IF(OR(ISNA($E52), $E52&lt;&gt;'WB Country Groups'!I$1), 0, $N52/SUMIFS(Portfolio!$N$2:$N$195, Portfolio!$E$2:$E$195, 'WB Country Groups'!I$1))</f>
        <v>0</v>
      </c>
      <c r="R52" s="61">
        <f>IF(OR(ISNA($E52), $E52&lt;&gt;'WB Country Groups'!J$1), 0, $N52/SUMIFS(Portfolio!$N$2:$N$195, Portfolio!$E$2:$E$195, 'WB Country Groups'!J$1))</f>
        <v>0</v>
      </c>
      <c r="S52" s="61">
        <f>IF(OR(ISNA($E52), $E52&lt;&gt;'WB Country Groups'!K$1), 0, $N52/SUMIFS(Portfolio!$N$2:$N$195, Portfolio!$E$2:$E$195, 'WB Country Groups'!K$1))</f>
        <v>0</v>
      </c>
      <c r="T52" s="61">
        <f>IF(OR(ISNA($E52), $E52&lt;&gt;'WB Country Groups'!L$1), 0, $N52/SUMIFS(Portfolio!$N$2:$N$195, Portfolio!$E$2:$E$195, 'WB Country Groups'!L$1))</f>
        <v>0</v>
      </c>
      <c r="U52" s="61">
        <f>IF(OR(ISNA($E52), $E52&lt;&gt;'WB Country Groups'!M$1), 0, $N52/SUMIFS(Portfolio!$N$2:$N$195, Portfolio!$E$2:$E$195, 'WB Country Groups'!M$1))</f>
        <v>0</v>
      </c>
      <c r="V52" s="61">
        <f>IF(OR(ISNA($E52), $E52&lt;&gt;'WB Country Groups'!N$1), 0, $N52/SUMIFS(Portfolio!$N$2:$N$195, Portfolio!$E$2:$E$195, 'WB Country Groups'!N$1))</f>
        <v>0</v>
      </c>
      <c r="W52" s="61">
        <f>SUMIFS(FM!$X:$X, FM!$N:$N, $A52)/100</f>
        <v>0</v>
      </c>
      <c r="X52" s="61">
        <f t="shared" si="8"/>
        <v>0</v>
      </c>
      <c r="Y52" s="61">
        <f>SUMIFS(World!$X:$X, World!$N:$N, $A52)/100</f>
        <v>0</v>
      </c>
      <c r="Z52" s="61">
        <f t="shared" si="9"/>
        <v>0</v>
      </c>
      <c r="AA52" s="5">
        <f>IF(INDEX('WB WDI Market Cap'!$T:$T, MATCH($B52, 'WB WDI Market Cap'!$C:$C, 0))=0, "", INDEX('WB WDI Market Cap'!$T:$T, MATCH($B52, 'WB WDI Market Cap'!$C:$C, 0)))</f>
        <v>3.6991553096385651E-6</v>
      </c>
      <c r="AB52" s="5">
        <f t="shared" si="10"/>
        <v>3.7236122686551087E-6</v>
      </c>
      <c r="AC52">
        <f>SUMIFS(ACWI!$U:$U, ACWI!$N:$N, $A52)</f>
        <v>0</v>
      </c>
    </row>
    <row r="53" spans="1:31">
      <c r="A53" t="str">
        <f>INDEX('ISO2-ISO3'!$C:$C, MATCH($B53, 'ISO2-ISO3'!$D:$D, 0))</f>
        <v>EC</v>
      </c>
      <c r="B53" t="str">
        <f>'ISO3s in META'!A52</f>
        <v>ECU</v>
      </c>
      <c r="C53" t="str">
        <f>INDEX('ISO3-Names'!$B$2:$B$275, MATCH($B53, 'ISO3-Names'!$A$2:$A$275, 0))</f>
        <v>Ecuador</v>
      </c>
      <c r="D53" t="str">
        <f>INDEX('WB Country Groups'!$C$2:$C$219, MATCH($B53, 'WB Country Groups'!$B$2:$B$219, 0))</f>
        <v>Latin America &amp; Caribbean</v>
      </c>
      <c r="E53" t="str">
        <f t="shared" si="1"/>
        <v>Latin America &amp; Caribbean</v>
      </c>
      <c r="F53" s="5">
        <f>INDEX('Damodaran CRPs'!$O:$O, MATCH($B53, 'Damodaran CRPs'!$N:$N, 0))</f>
        <v>0.12215529559681582</v>
      </c>
      <c r="G53" s="5">
        <f t="shared" si="2"/>
        <v>0.12215529559681582</v>
      </c>
      <c r="H53" s="5"/>
      <c r="I53" s="5" t="b">
        <f t="shared" si="3"/>
        <v>0</v>
      </c>
      <c r="J53" t="b">
        <f t="shared" si="4"/>
        <v>0</v>
      </c>
      <c r="K53" s="61">
        <f>SUMIFS(EM!$X:$X, EM!$N:$N, $A53)/100</f>
        <v>0</v>
      </c>
      <c r="L53" s="61">
        <f t="shared" si="5"/>
        <v>0</v>
      </c>
      <c r="M53" s="61">
        <f>SUMIFS(ACWI!$X:$X, ACWI!$N:$N, $A53)/100</f>
        <v>0</v>
      </c>
      <c r="N53" s="61">
        <f t="shared" si="6"/>
        <v>0</v>
      </c>
      <c r="O53" s="61">
        <f t="shared" si="7"/>
        <v>0</v>
      </c>
      <c r="P53" s="61">
        <f>IF(OR(ISNA($E53), $E53&lt;&gt;'WB Country Groups'!H$1), 0, $N53/SUMIFS(Portfolio!$N$2:$N$195, Portfolio!$E$2:$E$195, 'WB Country Groups'!H$1))</f>
        <v>0</v>
      </c>
      <c r="Q53" s="61">
        <f>IF(OR(ISNA($E53), $E53&lt;&gt;'WB Country Groups'!I$1), 0, $N53/SUMIFS(Portfolio!$N$2:$N$195, Portfolio!$E$2:$E$195, 'WB Country Groups'!I$1))</f>
        <v>0</v>
      </c>
      <c r="R53" s="61">
        <f>IF(OR(ISNA($E53), $E53&lt;&gt;'WB Country Groups'!J$1), 0, $N53/SUMIFS(Portfolio!$N$2:$N$195, Portfolio!$E$2:$E$195, 'WB Country Groups'!J$1))</f>
        <v>0</v>
      </c>
      <c r="S53" s="61">
        <f>IF(OR(ISNA($E53), $E53&lt;&gt;'WB Country Groups'!K$1), 0, $N53/SUMIFS(Portfolio!$N$2:$N$195, Portfolio!$E$2:$E$195, 'WB Country Groups'!K$1))</f>
        <v>0</v>
      </c>
      <c r="T53" s="61">
        <f>IF(OR(ISNA($E53), $E53&lt;&gt;'WB Country Groups'!L$1), 0, $N53/SUMIFS(Portfolio!$N$2:$N$195, Portfolio!$E$2:$E$195, 'WB Country Groups'!L$1))</f>
        <v>0</v>
      </c>
      <c r="U53" s="61">
        <f>IF(OR(ISNA($E53), $E53&lt;&gt;'WB Country Groups'!M$1), 0, $N53/SUMIFS(Portfolio!$N$2:$N$195, Portfolio!$E$2:$E$195, 'WB Country Groups'!M$1))</f>
        <v>0</v>
      </c>
      <c r="V53" s="61">
        <f>IF(OR(ISNA($E53), $E53&lt;&gt;'WB Country Groups'!N$1), 0, $N53/SUMIFS(Portfolio!$N$2:$N$195, Portfolio!$E$2:$E$195, 'WB Country Groups'!N$1))</f>
        <v>0</v>
      </c>
      <c r="W53" s="61">
        <f>SUMIFS(FM!$X:$X, FM!$N:$N, $A53)/100</f>
        <v>0</v>
      </c>
      <c r="X53" s="61">
        <f t="shared" si="8"/>
        <v>0</v>
      </c>
      <c r="Y53" s="61">
        <f>SUMIFS(World!$X:$X, World!$N:$N, $A53)/100</f>
        <v>0</v>
      </c>
      <c r="Z53" s="61">
        <f t="shared" si="9"/>
        <v>0</v>
      </c>
      <c r="AA53" s="5" t="str">
        <f>IF(INDEX('WB WDI Market Cap'!$T:$T, MATCH($B53, 'WB WDI Market Cap'!$C:$C, 0))=0, "", INDEX('WB WDI Market Cap'!$T:$T, MATCH($B53, 'WB WDI Market Cap'!$C:$C, 0)))</f>
        <v/>
      </c>
      <c r="AB53" s="5" t="str">
        <f t="shared" si="10"/>
        <v/>
      </c>
      <c r="AC53">
        <f>SUMIFS(ACWI!$U:$U, ACWI!$N:$N, $A53)</f>
        <v>0</v>
      </c>
    </row>
    <row r="54" spans="1:31">
      <c r="A54" t="str">
        <f>INDEX('ISO2-ISO3'!$C:$C, MATCH($B54, 'ISO2-ISO3'!$D:$D, 0))</f>
        <v>EG</v>
      </c>
      <c r="B54" t="str">
        <f>'ISO3s in META'!A53</f>
        <v>EGY</v>
      </c>
      <c r="C54" t="str">
        <f>INDEX('ISO3-Names'!$B$2:$B$275, MATCH($B54, 'ISO3-Names'!$A$2:$A$275, 0))</f>
        <v>Egypt</v>
      </c>
      <c r="D54" t="str">
        <f>INDEX('WB Country Groups'!$C$2:$C$219, MATCH($B54, 'WB Country Groups'!$B$2:$B$219, 0))</f>
        <v>Middle East &amp; North Africa</v>
      </c>
      <c r="E54" t="str">
        <f t="shared" si="1"/>
        <v>Middle East &amp; North Africa</v>
      </c>
      <c r="F54" s="5">
        <f>INDEX('Damodaran CRPs'!$O:$O, MATCH($B54, 'Damodaran CRPs'!$N:$N, 0))</f>
        <v>9.1580585888094562E-2</v>
      </c>
      <c r="G54" s="5">
        <f t="shared" si="2"/>
        <v>9.1580585888094562E-2</v>
      </c>
      <c r="H54" s="5"/>
      <c r="I54" s="5" t="b">
        <f t="shared" si="3"/>
        <v>1</v>
      </c>
      <c r="J54" t="b">
        <f t="shared" si="4"/>
        <v>0</v>
      </c>
      <c r="K54" s="61">
        <f>SUMIFS(EM!$X:$X, EM!$N:$N, $A54)/100</f>
        <v>8.8231334238999995E-4</v>
      </c>
      <c r="L54" s="61">
        <f t="shared" si="5"/>
        <v>8.8231334238999897E-4</v>
      </c>
      <c r="M54" s="61">
        <f>SUMIFS(ACWI!$X:$X, ACWI!$N:$N, $A54)/100</f>
        <v>9.1643305728000008E-5</v>
      </c>
      <c r="N54" s="61">
        <f t="shared" si="6"/>
        <v>9.1951933857317242E-5</v>
      </c>
      <c r="O54" s="61">
        <f t="shared" si="7"/>
        <v>2.4760694888169217E-4</v>
      </c>
      <c r="P54" s="61">
        <f>IF(OR(ISNA($E54), $E54&lt;&gt;'WB Country Groups'!H$1), 0, $N54/SUMIFS(Portfolio!$N$2:$N$195, Portfolio!$E$2:$E$195, 'WB Country Groups'!H$1))</f>
        <v>0</v>
      </c>
      <c r="Q54" s="61">
        <f>IF(OR(ISNA($E54), $E54&lt;&gt;'WB Country Groups'!I$1), 0, $N54/SUMIFS(Portfolio!$N$2:$N$195, Portfolio!$E$2:$E$195, 'WB Country Groups'!I$1))</f>
        <v>0</v>
      </c>
      <c r="R54" s="61">
        <f>IF(OR(ISNA($E54), $E54&lt;&gt;'WB Country Groups'!J$1), 0, $N54/SUMIFS(Portfolio!$N$2:$N$195, Portfolio!$E$2:$E$195, 'WB Country Groups'!J$1))</f>
        <v>0</v>
      </c>
      <c r="S54" s="61">
        <f>IF(OR(ISNA($E54), $E54&lt;&gt;'WB Country Groups'!K$1), 0, $N54/SUMIFS(Portfolio!$N$2:$N$195, Portfolio!$E$2:$E$195, 'WB Country Groups'!K$1))</f>
        <v>0</v>
      </c>
      <c r="T54" s="61">
        <f>IF(OR(ISNA($E54), $E54&lt;&gt;'WB Country Groups'!L$1), 0, $N54/SUMIFS(Portfolio!$N$2:$N$195, Portfolio!$E$2:$E$195, 'WB Country Groups'!L$1))</f>
        <v>0</v>
      </c>
      <c r="U54" s="61">
        <f>IF(OR(ISNA($E54), $E54&lt;&gt;'WB Country Groups'!M$1), 0, $N54/SUMIFS(Portfolio!$N$2:$N$195, Portfolio!$E$2:$E$195, 'WB Country Groups'!M$1))</f>
        <v>0</v>
      </c>
      <c r="V54" s="61">
        <f>IF(OR(ISNA($E54), $E54&lt;&gt;'WB Country Groups'!N$1), 0, $N54/SUMIFS(Portfolio!$N$2:$N$195, Portfolio!$E$2:$E$195, 'WB Country Groups'!N$1))</f>
        <v>9.9298057598182273E-3</v>
      </c>
      <c r="W54" s="61">
        <f>SUMIFS(FM!$X:$X, FM!$N:$N, $A54)/100</f>
        <v>3.8495838555850002E-2</v>
      </c>
      <c r="X54" s="61">
        <f t="shared" si="8"/>
        <v>3.8495838555849766E-2</v>
      </c>
      <c r="Y54" s="61">
        <f>SUMIFS(World!$X:$X, World!$N:$N, $A54)/100</f>
        <v>0</v>
      </c>
      <c r="Z54" s="61">
        <f t="shared" si="9"/>
        <v>0</v>
      </c>
      <c r="AA54" s="5">
        <f>IF(INDEX('WB WDI Market Cap'!$T:$T, MATCH($B54, 'WB WDI Market Cap'!$C:$C, 0))=0, "", INDEX('WB WDI Market Cap'!$T:$T, MATCH($B54, 'WB WDI Market Cap'!$C:$C, 0)))</f>
        <v>4.1183836711218195E-4</v>
      </c>
      <c r="AB54" s="5">
        <f t="shared" si="10"/>
        <v>4.1456123577348372E-4</v>
      </c>
      <c r="AC54">
        <f>SUMIFS(ACWI!$U:$U, ACWI!$N:$N, $A54)</f>
        <v>5845833337.8928194</v>
      </c>
      <c r="AD54" s="5">
        <v>1.9599999999999999E-2</v>
      </c>
      <c r="AE54" s="115">
        <v>45504</v>
      </c>
    </row>
    <row r="55" spans="1:31">
      <c r="A55" t="str">
        <f>INDEX('ISO2-ISO3'!$C:$C, MATCH($B55, 'ISO2-ISO3'!$D:$D, 0))</f>
        <v>ER</v>
      </c>
      <c r="B55" t="str">
        <f>'ISO3s in META'!A54</f>
        <v>ERI</v>
      </c>
      <c r="C55" t="str">
        <f>INDEX('ISO3-Names'!$B$2:$B$275, MATCH($B55, 'ISO3-Names'!$A$2:$A$275, 0))</f>
        <v>Eritrea</v>
      </c>
      <c r="D55" t="str">
        <f>INDEX('WB Country Groups'!$C$2:$C$219, MATCH($B55, 'WB Country Groups'!$B$2:$B$219, 0))</f>
        <v>Sub-Saharan Africa</v>
      </c>
      <c r="E55" t="str">
        <f t="shared" si="1"/>
        <v>Sub-Saharan Africa</v>
      </c>
      <c r="F55" s="5" t="e">
        <f>INDEX('Damodaran CRPs'!$O:$O, MATCH($B55, 'Damodaran CRPs'!$N:$N, 0))</f>
        <v>#N/A</v>
      </c>
      <c r="G55" s="5" t="str">
        <f t="shared" si="2"/>
        <v/>
      </c>
      <c r="H55" s="5"/>
      <c r="I55" s="5" t="b">
        <f t="shared" si="3"/>
        <v>0</v>
      </c>
      <c r="J55" t="b">
        <f t="shared" si="4"/>
        <v>0</v>
      </c>
      <c r="K55" s="61">
        <f>SUMIFS(EM!$X:$X, EM!$N:$N, $A55)/100</f>
        <v>0</v>
      </c>
      <c r="L55" s="61">
        <f t="shared" si="5"/>
        <v>0</v>
      </c>
      <c r="M55" s="61">
        <f>SUMIFS(ACWI!$X:$X, ACWI!$N:$N, $A55)/100</f>
        <v>0</v>
      </c>
      <c r="N55" s="61">
        <f t="shared" si="6"/>
        <v>0</v>
      </c>
      <c r="O55" s="61">
        <f t="shared" si="7"/>
        <v>0</v>
      </c>
      <c r="P55" s="61">
        <f>IF(OR(ISNA($E55), $E55&lt;&gt;'WB Country Groups'!H$1), 0, $N55/SUMIFS(Portfolio!$N$2:$N$195, Portfolio!$E$2:$E$195, 'WB Country Groups'!H$1))</f>
        <v>0</v>
      </c>
      <c r="Q55" s="61">
        <f>IF(OR(ISNA($E55), $E55&lt;&gt;'WB Country Groups'!I$1), 0, $N55/SUMIFS(Portfolio!$N$2:$N$195, Portfolio!$E$2:$E$195, 'WB Country Groups'!I$1))</f>
        <v>0</v>
      </c>
      <c r="R55" s="61">
        <f>IF(OR(ISNA($E55), $E55&lt;&gt;'WB Country Groups'!J$1), 0, $N55/SUMIFS(Portfolio!$N$2:$N$195, Portfolio!$E$2:$E$195, 'WB Country Groups'!J$1))</f>
        <v>0</v>
      </c>
      <c r="S55" s="61">
        <f>IF(OR(ISNA($E55), $E55&lt;&gt;'WB Country Groups'!K$1), 0, $N55/SUMIFS(Portfolio!$N$2:$N$195, Portfolio!$E$2:$E$195, 'WB Country Groups'!K$1))</f>
        <v>0</v>
      </c>
      <c r="T55" s="61">
        <f>IF(OR(ISNA($E55), $E55&lt;&gt;'WB Country Groups'!L$1), 0, $N55/SUMIFS(Portfolio!$N$2:$N$195, Portfolio!$E$2:$E$195, 'WB Country Groups'!L$1))</f>
        <v>0</v>
      </c>
      <c r="U55" s="61">
        <f>IF(OR(ISNA($E55), $E55&lt;&gt;'WB Country Groups'!M$1), 0, $N55/SUMIFS(Portfolio!$N$2:$N$195, Portfolio!$E$2:$E$195, 'WB Country Groups'!M$1))</f>
        <v>0</v>
      </c>
      <c r="V55" s="61">
        <f>IF(OR(ISNA($E55), $E55&lt;&gt;'WB Country Groups'!N$1), 0, $N55/SUMIFS(Portfolio!$N$2:$N$195, Portfolio!$E$2:$E$195, 'WB Country Groups'!N$1))</f>
        <v>0</v>
      </c>
      <c r="W55" s="61">
        <f>SUMIFS(FM!$X:$X, FM!$N:$N, $A55)/100</f>
        <v>0</v>
      </c>
      <c r="X55" s="61">
        <f t="shared" si="8"/>
        <v>0</v>
      </c>
      <c r="Y55" s="61">
        <f>SUMIFS(World!$X:$X, World!$N:$N, $A55)/100</f>
        <v>0</v>
      </c>
      <c r="Z55" s="61">
        <f t="shared" si="9"/>
        <v>0</v>
      </c>
      <c r="AA55" s="5" t="str">
        <f>IF(INDEX('WB WDI Market Cap'!$T:$T, MATCH($B55, 'WB WDI Market Cap'!$C:$C, 0))=0, "", INDEX('WB WDI Market Cap'!$T:$T, MATCH($B55, 'WB WDI Market Cap'!$C:$C, 0)))</f>
        <v/>
      </c>
      <c r="AB55" s="5" t="str">
        <f t="shared" si="10"/>
        <v/>
      </c>
      <c r="AC55">
        <f>SUMIFS(ACWI!$U:$U, ACWI!$N:$N, $A55)</f>
        <v>0</v>
      </c>
    </row>
    <row r="56" spans="1:31">
      <c r="A56" t="str">
        <f>INDEX('ISO2-ISO3'!$C:$C, MATCH($B56, 'ISO2-ISO3'!$D:$D, 0))</f>
        <v>EH</v>
      </c>
      <c r="B56" t="str">
        <f>'ISO3s in META'!A55</f>
        <v>ESH</v>
      </c>
      <c r="C56" t="str">
        <f>INDEX('ISO3-Names'!$B$2:$B$275, MATCH($B56, 'ISO3-Names'!$A$2:$A$275, 0))</f>
        <v>Western Sahara</v>
      </c>
      <c r="D56" t="e">
        <f>INDEX('WB Country Groups'!$C$2:$C$219, MATCH($B56, 'WB Country Groups'!$B$2:$B$219, 0))</f>
        <v>#N/A</v>
      </c>
      <c r="E56" t="str">
        <f t="shared" si="1"/>
        <v>OTHER</v>
      </c>
      <c r="F56" s="5" t="e">
        <f>INDEX('Damodaran CRPs'!$O:$O, MATCH($B56, 'Damodaran CRPs'!$N:$N, 0))</f>
        <v>#N/A</v>
      </c>
      <c r="G56" s="5" t="str">
        <f t="shared" si="2"/>
        <v/>
      </c>
      <c r="H56" s="5"/>
      <c r="I56" s="5" t="b">
        <f t="shared" si="3"/>
        <v>0</v>
      </c>
      <c r="J56" t="b">
        <f t="shared" si="4"/>
        <v>0</v>
      </c>
      <c r="K56" s="61">
        <f>SUMIFS(EM!$X:$X, EM!$N:$N, $A56)/100</f>
        <v>0</v>
      </c>
      <c r="L56" s="61">
        <f t="shared" si="5"/>
        <v>0</v>
      </c>
      <c r="M56" s="61">
        <f>SUMIFS(ACWI!$X:$X, ACWI!$N:$N, $A56)/100</f>
        <v>0</v>
      </c>
      <c r="N56" s="61">
        <f t="shared" si="6"/>
        <v>0</v>
      </c>
      <c r="O56" s="61">
        <f t="shared" si="7"/>
        <v>0</v>
      </c>
      <c r="P56" s="61">
        <f>IF(OR(ISNA($E56), $E56&lt;&gt;'WB Country Groups'!H$1), 0, $N56/SUMIFS(Portfolio!$N$2:$N$195, Portfolio!$E$2:$E$195, 'WB Country Groups'!H$1))</f>
        <v>0</v>
      </c>
      <c r="Q56" s="61">
        <f>IF(OR(ISNA($E56), $E56&lt;&gt;'WB Country Groups'!I$1), 0, $N56/SUMIFS(Portfolio!$N$2:$N$195, Portfolio!$E$2:$E$195, 'WB Country Groups'!I$1))</f>
        <v>0</v>
      </c>
      <c r="R56" s="61">
        <f>IF(OR(ISNA($E56), $E56&lt;&gt;'WB Country Groups'!J$1), 0, $N56/SUMIFS(Portfolio!$N$2:$N$195, Portfolio!$E$2:$E$195, 'WB Country Groups'!J$1))</f>
        <v>0</v>
      </c>
      <c r="S56" s="61">
        <f>IF(OR(ISNA($E56), $E56&lt;&gt;'WB Country Groups'!K$1), 0, $N56/SUMIFS(Portfolio!$N$2:$N$195, Portfolio!$E$2:$E$195, 'WB Country Groups'!K$1))</f>
        <v>0</v>
      </c>
      <c r="T56" s="61">
        <f>IF(OR(ISNA($E56), $E56&lt;&gt;'WB Country Groups'!L$1), 0, $N56/SUMIFS(Portfolio!$N$2:$N$195, Portfolio!$E$2:$E$195, 'WB Country Groups'!L$1))</f>
        <v>0</v>
      </c>
      <c r="U56" s="61">
        <f>IF(OR(ISNA($E56), $E56&lt;&gt;'WB Country Groups'!M$1), 0, $N56/SUMIFS(Portfolio!$N$2:$N$195, Portfolio!$E$2:$E$195, 'WB Country Groups'!M$1))</f>
        <v>0</v>
      </c>
      <c r="V56" s="61">
        <f>IF(OR(ISNA($E56), $E56&lt;&gt;'WB Country Groups'!N$1), 0, $N56/SUMIFS(Portfolio!$N$2:$N$195, Portfolio!$E$2:$E$195, 'WB Country Groups'!N$1))</f>
        <v>0</v>
      </c>
      <c r="W56" s="61">
        <f>SUMIFS(FM!$X:$X, FM!$N:$N, $A56)/100</f>
        <v>0</v>
      </c>
      <c r="X56" s="61">
        <f t="shared" si="8"/>
        <v>0</v>
      </c>
      <c r="Y56" s="61">
        <f>SUMIFS(World!$X:$X, World!$N:$N, $A56)/100</f>
        <v>0</v>
      </c>
      <c r="Z56" s="61">
        <f t="shared" si="9"/>
        <v>0</v>
      </c>
      <c r="AA56" s="5" t="e">
        <f>IF(INDEX('WB WDI Market Cap'!$T:$T, MATCH($B56, 'WB WDI Market Cap'!$C:$C, 0))=0, "", INDEX('WB WDI Market Cap'!$T:$T, MATCH($B56, 'WB WDI Market Cap'!$C:$C, 0)))</f>
        <v>#N/A</v>
      </c>
      <c r="AB56" s="5" t="str">
        <f t="shared" si="10"/>
        <v/>
      </c>
      <c r="AC56">
        <f>SUMIFS(ACWI!$U:$U, ACWI!$N:$N, $A56)</f>
        <v>0</v>
      </c>
    </row>
    <row r="57" spans="1:31">
      <c r="A57" t="str">
        <f>INDEX('ISO2-ISO3'!$C:$C, MATCH($B57, 'ISO2-ISO3'!$D:$D, 0))</f>
        <v>ES</v>
      </c>
      <c r="B57" t="str">
        <f>'ISO3s in META'!A56</f>
        <v>ESP</v>
      </c>
      <c r="C57" t="str">
        <f>INDEX('ISO3-Names'!$B$2:$B$275, MATCH($B57, 'ISO3-Names'!$A$2:$A$275, 0))</f>
        <v>Spain</v>
      </c>
      <c r="D57" t="str">
        <f>INDEX('WB Country Groups'!$C$2:$C$219, MATCH($B57, 'WB Country Groups'!$B$2:$B$219, 0))</f>
        <v>Europe &amp; Central Asia</v>
      </c>
      <c r="E57" t="str">
        <f t="shared" si="1"/>
        <v>Europe &amp; Central Asia</v>
      </c>
      <c r="F57" s="5">
        <f>INDEX('Damodaran CRPs'!$O:$O, MATCH($B57, 'Damodaran CRPs'!$N:$N, 0))</f>
        <v>1.9521880377399468E-2</v>
      </c>
      <c r="G57" s="5">
        <f t="shared" si="2"/>
        <v>1.9521880377399468E-2</v>
      </c>
      <c r="H57" s="5"/>
      <c r="I57" s="5" t="b">
        <f t="shared" si="3"/>
        <v>1</v>
      </c>
      <c r="J57" t="b">
        <f t="shared" si="4"/>
        <v>0</v>
      </c>
      <c r="K57" s="61">
        <f>SUMIFS(EM!$X:$X, EM!$N:$N, $A57)/100</f>
        <v>0</v>
      </c>
      <c r="L57" s="61">
        <f t="shared" si="5"/>
        <v>0</v>
      </c>
      <c r="M57" s="61">
        <f>SUMIFS(ACWI!$X:$X, ACWI!$N:$N, $A57)/100</f>
        <v>6.3120217993849993E-3</v>
      </c>
      <c r="N57" s="61">
        <f t="shared" si="6"/>
        <v>6.3332788619132286E-3</v>
      </c>
      <c r="O57" s="61">
        <f t="shared" si="7"/>
        <v>1.7054169386459955E-2</v>
      </c>
      <c r="P57" s="61">
        <f>IF(OR(ISNA($E57), $E57&lt;&gt;'WB Country Groups'!H$1), 0, $N57/SUMIFS(Portfolio!$N$2:$N$195, Portfolio!$E$2:$E$195, 'WB Country Groups'!H$1))</f>
        <v>0</v>
      </c>
      <c r="Q57" s="61">
        <f>IF(OR(ISNA($E57), $E57&lt;&gt;'WB Country Groups'!I$1), 0, $N57/SUMIFS(Portfolio!$N$2:$N$195, Portfolio!$E$2:$E$195, 'WB Country Groups'!I$1))</f>
        <v>3.9389475335387558E-2</v>
      </c>
      <c r="R57" s="61">
        <f>IF(OR(ISNA($E57), $E57&lt;&gt;'WB Country Groups'!J$1), 0, $N57/SUMIFS(Portfolio!$N$2:$N$195, Portfolio!$E$2:$E$195, 'WB Country Groups'!J$1))</f>
        <v>0</v>
      </c>
      <c r="S57" s="61">
        <f>IF(OR(ISNA($E57), $E57&lt;&gt;'WB Country Groups'!K$1), 0, $N57/SUMIFS(Portfolio!$N$2:$N$195, Portfolio!$E$2:$E$195, 'WB Country Groups'!K$1))</f>
        <v>0</v>
      </c>
      <c r="T57" s="61">
        <f>IF(OR(ISNA($E57), $E57&lt;&gt;'WB Country Groups'!L$1), 0, $N57/SUMIFS(Portfolio!$N$2:$N$195, Portfolio!$E$2:$E$195, 'WB Country Groups'!L$1))</f>
        <v>0</v>
      </c>
      <c r="U57" s="61">
        <f>IF(OR(ISNA($E57), $E57&lt;&gt;'WB Country Groups'!M$1), 0, $N57/SUMIFS(Portfolio!$N$2:$N$195, Portfolio!$E$2:$E$195, 'WB Country Groups'!M$1))</f>
        <v>0</v>
      </c>
      <c r="V57" s="61">
        <f>IF(OR(ISNA($E57), $E57&lt;&gt;'WB Country Groups'!N$1), 0, $N57/SUMIFS(Portfolio!$N$2:$N$195, Portfolio!$E$2:$E$195, 'WB Country Groups'!N$1))</f>
        <v>0</v>
      </c>
      <c r="W57" s="61">
        <f>SUMIFS(FM!$X:$X, FM!$N:$N, $A57)/100</f>
        <v>0</v>
      </c>
      <c r="X57" s="61">
        <f t="shared" si="8"/>
        <v>0</v>
      </c>
      <c r="Y57" s="61">
        <f>SUMIFS(World!$X:$X, World!$N:$N, $A57)/100</f>
        <v>7.0436222353469991E-3</v>
      </c>
      <c r="Z57" s="61">
        <f t="shared" si="9"/>
        <v>7.0701028423410398E-3</v>
      </c>
      <c r="AA57" s="5">
        <f>IF(INDEX('WB WDI Market Cap'!$T:$T, MATCH($B57, 'WB WDI Market Cap'!$C:$C, 0))=0, "", INDEX('WB WDI Market Cap'!$T:$T, MATCH($B57, 'WB WDI Market Cap'!$C:$C, 0)))</f>
        <v>7.561023707844514E-3</v>
      </c>
      <c r="AB57" s="5">
        <f t="shared" si="10"/>
        <v>7.6110134031849713E-3</v>
      </c>
      <c r="AC57">
        <f>SUMIFS(ACWI!$U:$U, ACWI!$N:$N, $A57)</f>
        <v>402637455852.66394</v>
      </c>
      <c r="AD57" s="5">
        <v>4.36E-2</v>
      </c>
      <c r="AE57" s="115">
        <v>45504</v>
      </c>
    </row>
    <row r="58" spans="1:31">
      <c r="A58" t="str">
        <f>INDEX('ISO2-ISO3'!$C:$C, MATCH($B58, 'ISO2-ISO3'!$D:$D, 0))</f>
        <v>EE</v>
      </c>
      <c r="B58" t="str">
        <f>'ISO3s in META'!A57</f>
        <v>EST</v>
      </c>
      <c r="C58" t="str">
        <f>INDEX('ISO3-Names'!$B$2:$B$275, MATCH($B58, 'ISO3-Names'!$A$2:$A$275, 0))</f>
        <v>Estonia</v>
      </c>
      <c r="D58" t="str">
        <f>INDEX('WB Country Groups'!$C$2:$C$219, MATCH($B58, 'WB Country Groups'!$B$2:$B$219, 0))</f>
        <v>Europe &amp; Central Asia</v>
      </c>
      <c r="E58" t="str">
        <f t="shared" si="1"/>
        <v>Europe &amp; Central Asia</v>
      </c>
      <c r="F58" s="5">
        <f>INDEX('Damodaran CRPs'!$O:$O, MATCH($B58, 'Damodaran CRPs'!$N:$N, 0))</f>
        <v>8.6125942841468253E-3</v>
      </c>
      <c r="G58" s="5">
        <f t="shared" si="2"/>
        <v>8.6125942841468253E-3</v>
      </c>
      <c r="H58" s="5"/>
      <c r="I58" s="5" t="b">
        <f t="shared" si="3"/>
        <v>1</v>
      </c>
      <c r="J58" t="b">
        <f t="shared" si="4"/>
        <v>0</v>
      </c>
      <c r="K58" s="61">
        <f>SUMIFS(EM!$X:$X, EM!$N:$N, $A58)/100</f>
        <v>0</v>
      </c>
      <c r="L58" s="61">
        <f t="shared" si="5"/>
        <v>0</v>
      </c>
      <c r="M58" s="61">
        <f>SUMIFS(ACWI!$X:$X, ACWI!$N:$N, $A58)/100</f>
        <v>0</v>
      </c>
      <c r="N58" s="61">
        <f t="shared" si="6"/>
        <v>0</v>
      </c>
      <c r="O58" s="61">
        <f t="shared" si="7"/>
        <v>0</v>
      </c>
      <c r="P58" s="61">
        <f>IF(OR(ISNA($E58), $E58&lt;&gt;'WB Country Groups'!H$1), 0, $N58/SUMIFS(Portfolio!$N$2:$N$195, Portfolio!$E$2:$E$195, 'WB Country Groups'!H$1))</f>
        <v>0</v>
      </c>
      <c r="Q58" s="61">
        <f>IF(OR(ISNA($E58), $E58&lt;&gt;'WB Country Groups'!I$1), 0, $N58/SUMIFS(Portfolio!$N$2:$N$195, Portfolio!$E$2:$E$195, 'WB Country Groups'!I$1))</f>
        <v>0</v>
      </c>
      <c r="R58" s="61">
        <f>IF(OR(ISNA($E58), $E58&lt;&gt;'WB Country Groups'!J$1), 0, $N58/SUMIFS(Portfolio!$N$2:$N$195, Portfolio!$E$2:$E$195, 'WB Country Groups'!J$1))</f>
        <v>0</v>
      </c>
      <c r="S58" s="61">
        <f>IF(OR(ISNA($E58), $E58&lt;&gt;'WB Country Groups'!K$1), 0, $N58/SUMIFS(Portfolio!$N$2:$N$195, Portfolio!$E$2:$E$195, 'WB Country Groups'!K$1))</f>
        <v>0</v>
      </c>
      <c r="T58" s="61">
        <f>IF(OR(ISNA($E58), $E58&lt;&gt;'WB Country Groups'!L$1), 0, $N58/SUMIFS(Portfolio!$N$2:$N$195, Portfolio!$E$2:$E$195, 'WB Country Groups'!L$1))</f>
        <v>0</v>
      </c>
      <c r="U58" s="61">
        <f>IF(OR(ISNA($E58), $E58&lt;&gt;'WB Country Groups'!M$1), 0, $N58/SUMIFS(Portfolio!$N$2:$N$195, Portfolio!$E$2:$E$195, 'WB Country Groups'!M$1))</f>
        <v>0</v>
      </c>
      <c r="V58" s="61">
        <f>IF(OR(ISNA($E58), $E58&lt;&gt;'WB Country Groups'!N$1), 0, $N58/SUMIFS(Portfolio!$N$2:$N$195, Portfolio!$E$2:$E$195, 'WB Country Groups'!N$1))</f>
        <v>0</v>
      </c>
      <c r="W58" s="61">
        <f>SUMIFS(FM!$X:$X, FM!$N:$N, $A58)/100</f>
        <v>4.6111603728130005E-3</v>
      </c>
      <c r="X58" s="61">
        <f t="shared" si="8"/>
        <v>4.6111603728129719E-3</v>
      </c>
      <c r="Y58" s="61">
        <f>SUMIFS(World!$X:$X, World!$N:$N, $A58)/100</f>
        <v>0</v>
      </c>
      <c r="Z58" s="61">
        <f t="shared" si="9"/>
        <v>0</v>
      </c>
      <c r="AA58" s="5" t="str">
        <f>IF(INDEX('WB WDI Market Cap'!$T:$T, MATCH($B58, 'WB WDI Market Cap'!$C:$C, 0))=0, "", INDEX('WB WDI Market Cap'!$T:$T, MATCH($B58, 'WB WDI Market Cap'!$C:$C, 0)))</f>
        <v/>
      </c>
      <c r="AB58" s="5" t="str">
        <f t="shared" si="10"/>
        <v/>
      </c>
      <c r="AC58">
        <f>SUMIFS(ACWI!$U:$U, ACWI!$N:$N, $A58)</f>
        <v>0</v>
      </c>
    </row>
    <row r="59" spans="1:31">
      <c r="A59" t="str">
        <f>INDEX('ISO2-ISO3'!$C:$C, MATCH($B59, 'ISO2-ISO3'!$D:$D, 0))</f>
        <v>ET</v>
      </c>
      <c r="B59" t="str">
        <f>'ISO3s in META'!A58</f>
        <v>ETH</v>
      </c>
      <c r="C59" t="str">
        <f>INDEX('ISO3-Names'!$B$2:$B$275, MATCH($B59, 'ISO3-Names'!$A$2:$A$275, 0))</f>
        <v>Ethiopia</v>
      </c>
      <c r="D59" t="str">
        <f>INDEX('WB Country Groups'!$C$2:$C$219, MATCH($B59, 'WB Country Groups'!$B$2:$B$219, 0))</f>
        <v>Sub-Saharan Africa</v>
      </c>
      <c r="E59" t="str">
        <f t="shared" si="1"/>
        <v>Sub-Saharan Africa</v>
      </c>
      <c r="F59" s="5">
        <f>INDEX('Damodaran CRPs'!$O:$O, MATCH($B59, 'Damodaran CRPs'!$N:$N, 0))</f>
        <v>0.10995412036094113</v>
      </c>
      <c r="G59" s="5">
        <f t="shared" si="2"/>
        <v>0.10995412036094113</v>
      </c>
      <c r="H59" s="5"/>
      <c r="I59" s="5" t="b">
        <f t="shared" si="3"/>
        <v>0</v>
      </c>
      <c r="J59" t="b">
        <f t="shared" si="4"/>
        <v>0</v>
      </c>
      <c r="K59" s="61">
        <f>SUMIFS(EM!$X:$X, EM!$N:$N, $A59)/100</f>
        <v>0</v>
      </c>
      <c r="L59" s="61">
        <f t="shared" si="5"/>
        <v>0</v>
      </c>
      <c r="M59" s="61">
        <f>SUMIFS(ACWI!$X:$X, ACWI!$N:$N, $A59)/100</f>
        <v>0</v>
      </c>
      <c r="N59" s="61">
        <f t="shared" si="6"/>
        <v>0</v>
      </c>
      <c r="O59" s="61">
        <f t="shared" si="7"/>
        <v>0</v>
      </c>
      <c r="P59" s="61">
        <f>IF(OR(ISNA($E59), $E59&lt;&gt;'WB Country Groups'!H$1), 0, $N59/SUMIFS(Portfolio!$N$2:$N$195, Portfolio!$E$2:$E$195, 'WB Country Groups'!H$1))</f>
        <v>0</v>
      </c>
      <c r="Q59" s="61">
        <f>IF(OR(ISNA($E59), $E59&lt;&gt;'WB Country Groups'!I$1), 0, $N59/SUMIFS(Portfolio!$N$2:$N$195, Portfolio!$E$2:$E$195, 'WB Country Groups'!I$1))</f>
        <v>0</v>
      </c>
      <c r="R59" s="61">
        <f>IF(OR(ISNA($E59), $E59&lt;&gt;'WB Country Groups'!J$1), 0, $N59/SUMIFS(Portfolio!$N$2:$N$195, Portfolio!$E$2:$E$195, 'WB Country Groups'!J$1))</f>
        <v>0</v>
      </c>
      <c r="S59" s="61">
        <f>IF(OR(ISNA($E59), $E59&lt;&gt;'WB Country Groups'!K$1), 0, $N59/SUMIFS(Portfolio!$N$2:$N$195, Portfolio!$E$2:$E$195, 'WB Country Groups'!K$1))</f>
        <v>0</v>
      </c>
      <c r="T59" s="61">
        <f>IF(OR(ISNA($E59), $E59&lt;&gt;'WB Country Groups'!L$1), 0, $N59/SUMIFS(Portfolio!$N$2:$N$195, Portfolio!$E$2:$E$195, 'WB Country Groups'!L$1))</f>
        <v>0</v>
      </c>
      <c r="U59" s="61">
        <f>IF(OR(ISNA($E59), $E59&lt;&gt;'WB Country Groups'!M$1), 0, $N59/SUMIFS(Portfolio!$N$2:$N$195, Portfolio!$E$2:$E$195, 'WB Country Groups'!M$1))</f>
        <v>0</v>
      </c>
      <c r="V59" s="61">
        <f>IF(OR(ISNA($E59), $E59&lt;&gt;'WB Country Groups'!N$1), 0, $N59/SUMIFS(Portfolio!$N$2:$N$195, Portfolio!$E$2:$E$195, 'WB Country Groups'!N$1))</f>
        <v>0</v>
      </c>
      <c r="W59" s="61">
        <f>SUMIFS(FM!$X:$X, FM!$N:$N, $A59)/100</f>
        <v>0</v>
      </c>
      <c r="X59" s="61">
        <f t="shared" si="8"/>
        <v>0</v>
      </c>
      <c r="Y59" s="61">
        <f>SUMIFS(World!$X:$X, World!$N:$N, $A59)/100</f>
        <v>0</v>
      </c>
      <c r="Z59" s="61">
        <f t="shared" si="9"/>
        <v>0</v>
      </c>
      <c r="AA59" s="5" t="str">
        <f>IF(INDEX('WB WDI Market Cap'!$T:$T, MATCH($B59, 'WB WDI Market Cap'!$C:$C, 0))=0, "", INDEX('WB WDI Market Cap'!$T:$T, MATCH($B59, 'WB WDI Market Cap'!$C:$C, 0)))</f>
        <v/>
      </c>
      <c r="AB59" s="5" t="str">
        <f t="shared" si="10"/>
        <v/>
      </c>
      <c r="AC59">
        <f>SUMIFS(ACWI!$U:$U, ACWI!$N:$N, $A59)</f>
        <v>0</v>
      </c>
    </row>
    <row r="60" spans="1:31">
      <c r="A60" t="str">
        <f>INDEX('ISO2-ISO3'!$C:$C, MATCH($B60, 'ISO2-ISO3'!$D:$D, 0))</f>
        <v>FI</v>
      </c>
      <c r="B60" t="str">
        <f>'ISO3s in META'!A59</f>
        <v>FIN</v>
      </c>
      <c r="C60" t="str">
        <f>INDEX('ISO3-Names'!$B$2:$B$275, MATCH($B60, 'ISO3-Names'!$A$2:$A$275, 0))</f>
        <v>Finland</v>
      </c>
      <c r="D60" t="str">
        <f>INDEX('WB Country Groups'!$C$2:$C$219, MATCH($B60, 'WB Country Groups'!$B$2:$B$219, 0))</f>
        <v>Europe &amp; Central Asia</v>
      </c>
      <c r="E60" t="str">
        <f t="shared" si="1"/>
        <v>Europe &amp; Central Asia</v>
      </c>
      <c r="F60" s="5">
        <f>INDEX('Damodaran CRPs'!$O:$O, MATCH($B60, 'Damodaran CRPs'!$N:$N, 0))</f>
        <v>4.8804700943498669E-3</v>
      </c>
      <c r="G60" s="5">
        <f t="shared" si="2"/>
        <v>4.8804700943498669E-3</v>
      </c>
      <c r="H60" s="5"/>
      <c r="I60" s="5" t="b">
        <f t="shared" si="3"/>
        <v>1</v>
      </c>
      <c r="J60" t="b">
        <f t="shared" si="4"/>
        <v>0</v>
      </c>
      <c r="K60" s="61">
        <f>SUMIFS(EM!$X:$X, EM!$N:$N, $A60)/100</f>
        <v>0</v>
      </c>
      <c r="L60" s="61">
        <f t="shared" si="5"/>
        <v>0</v>
      </c>
      <c r="M60" s="61">
        <f>SUMIFS(ACWI!$X:$X, ACWI!$N:$N, $A60)/100</f>
        <v>2.1135089069520001E-3</v>
      </c>
      <c r="N60" s="61">
        <f t="shared" si="6"/>
        <v>2.1206265932365164E-3</v>
      </c>
      <c r="O60" s="61">
        <f t="shared" si="7"/>
        <v>5.7103951862877197E-3</v>
      </c>
      <c r="P60" s="61">
        <f>IF(OR(ISNA($E60), $E60&lt;&gt;'WB Country Groups'!H$1), 0, $N60/SUMIFS(Portfolio!$N$2:$N$195, Portfolio!$E$2:$E$195, 'WB Country Groups'!H$1))</f>
        <v>0</v>
      </c>
      <c r="Q60" s="61">
        <f>IF(OR(ISNA($E60), $E60&lt;&gt;'WB Country Groups'!I$1), 0, $N60/SUMIFS(Portfolio!$N$2:$N$195, Portfolio!$E$2:$E$195, 'WB Country Groups'!I$1))</f>
        <v>1.3189119050510735E-2</v>
      </c>
      <c r="R60" s="61">
        <f>IF(OR(ISNA($E60), $E60&lt;&gt;'WB Country Groups'!J$1), 0, $N60/SUMIFS(Portfolio!$N$2:$N$195, Portfolio!$E$2:$E$195, 'WB Country Groups'!J$1))</f>
        <v>0</v>
      </c>
      <c r="S60" s="61">
        <f>IF(OR(ISNA($E60), $E60&lt;&gt;'WB Country Groups'!K$1), 0, $N60/SUMIFS(Portfolio!$N$2:$N$195, Portfolio!$E$2:$E$195, 'WB Country Groups'!K$1))</f>
        <v>0</v>
      </c>
      <c r="T60" s="61">
        <f>IF(OR(ISNA($E60), $E60&lt;&gt;'WB Country Groups'!L$1), 0, $N60/SUMIFS(Portfolio!$N$2:$N$195, Portfolio!$E$2:$E$195, 'WB Country Groups'!L$1))</f>
        <v>0</v>
      </c>
      <c r="U60" s="61">
        <f>IF(OR(ISNA($E60), $E60&lt;&gt;'WB Country Groups'!M$1), 0, $N60/SUMIFS(Portfolio!$N$2:$N$195, Portfolio!$E$2:$E$195, 'WB Country Groups'!M$1))</f>
        <v>0</v>
      </c>
      <c r="V60" s="61">
        <f>IF(OR(ISNA($E60), $E60&lt;&gt;'WB Country Groups'!N$1), 0, $N60/SUMIFS(Portfolio!$N$2:$N$195, Portfolio!$E$2:$E$195, 'WB Country Groups'!N$1))</f>
        <v>0</v>
      </c>
      <c r="W60" s="61">
        <f>SUMIFS(FM!$X:$X, FM!$N:$N, $A60)/100</f>
        <v>0</v>
      </c>
      <c r="X60" s="61">
        <f t="shared" si="8"/>
        <v>0</v>
      </c>
      <c r="Y60" s="61">
        <f>SUMIFS(World!$X:$X, World!$N:$N, $A60)/100</f>
        <v>2.3584770149350002E-3</v>
      </c>
      <c r="Z60" s="61">
        <f t="shared" si="9"/>
        <v>2.3673437458371143E-3</v>
      </c>
      <c r="AA60" s="5" t="str">
        <f>IF(INDEX('WB WDI Market Cap'!$T:$T, MATCH($B60, 'WB WDI Market Cap'!$C:$C, 0))=0, "", INDEX('WB WDI Market Cap'!$T:$T, MATCH($B60, 'WB WDI Market Cap'!$C:$C, 0)))</f>
        <v/>
      </c>
      <c r="AB60" s="5" t="str">
        <f t="shared" si="10"/>
        <v/>
      </c>
      <c r="AC60">
        <f>SUMIFS(ACWI!$U:$U, ACWI!$N:$N, $A60)</f>
        <v>134818585274.80397</v>
      </c>
      <c r="AD60" s="5">
        <v>5.1700000000000003E-2</v>
      </c>
      <c r="AE60" s="115">
        <v>45504</v>
      </c>
    </row>
    <row r="61" spans="1:31">
      <c r="A61" t="str">
        <f>INDEX('ISO2-ISO3'!$C:$C, MATCH($B61, 'ISO2-ISO3'!$D:$D, 0))</f>
        <v>FJ</v>
      </c>
      <c r="B61" t="str">
        <f>'ISO3s in META'!A60</f>
        <v>FJI</v>
      </c>
      <c r="C61" t="str">
        <f>INDEX('ISO3-Names'!$B$2:$B$275, MATCH($B61, 'ISO3-Names'!$A$2:$A$275, 0))</f>
        <v>Fiji</v>
      </c>
      <c r="D61" t="str">
        <f>INDEX('WB Country Groups'!$C$2:$C$219, MATCH($B61, 'WB Country Groups'!$B$2:$B$219, 0))</f>
        <v>East Asia &amp; Pacific</v>
      </c>
      <c r="E61" t="str">
        <f t="shared" si="1"/>
        <v>East Asia &amp; Pacific</v>
      </c>
      <c r="F61" s="5">
        <f>INDEX('Damodaran CRPs'!$O:$O, MATCH($B61, 'Damodaran CRPs'!$N:$N, 0))</f>
        <v>5.4977060180470563E-2</v>
      </c>
      <c r="G61" s="5">
        <f t="shared" si="2"/>
        <v>5.4977060180470563E-2</v>
      </c>
      <c r="H61" s="5"/>
      <c r="I61" s="5" t="b">
        <f t="shared" si="3"/>
        <v>0</v>
      </c>
      <c r="J61" t="b">
        <f t="shared" si="4"/>
        <v>0</v>
      </c>
      <c r="K61" s="61">
        <f>SUMIFS(EM!$X:$X, EM!$N:$N, $A61)/100</f>
        <v>0</v>
      </c>
      <c r="L61" s="61">
        <f t="shared" si="5"/>
        <v>0</v>
      </c>
      <c r="M61" s="61">
        <f>SUMIFS(ACWI!$X:$X, ACWI!$N:$N, $A61)/100</f>
        <v>0</v>
      </c>
      <c r="N61" s="61">
        <f t="shared" si="6"/>
        <v>0</v>
      </c>
      <c r="O61" s="61">
        <f t="shared" si="7"/>
        <v>0</v>
      </c>
      <c r="P61" s="61">
        <f>IF(OR(ISNA($E61), $E61&lt;&gt;'WB Country Groups'!H$1), 0, $N61/SUMIFS(Portfolio!$N$2:$N$195, Portfolio!$E$2:$E$195, 'WB Country Groups'!H$1))</f>
        <v>0</v>
      </c>
      <c r="Q61" s="61">
        <f>IF(OR(ISNA($E61), $E61&lt;&gt;'WB Country Groups'!I$1), 0, $N61/SUMIFS(Portfolio!$N$2:$N$195, Portfolio!$E$2:$E$195, 'WB Country Groups'!I$1))</f>
        <v>0</v>
      </c>
      <c r="R61" s="61">
        <f>IF(OR(ISNA($E61), $E61&lt;&gt;'WB Country Groups'!J$1), 0, $N61/SUMIFS(Portfolio!$N$2:$N$195, Portfolio!$E$2:$E$195, 'WB Country Groups'!J$1))</f>
        <v>0</v>
      </c>
      <c r="S61" s="61">
        <f>IF(OR(ISNA($E61), $E61&lt;&gt;'WB Country Groups'!K$1), 0, $N61/SUMIFS(Portfolio!$N$2:$N$195, Portfolio!$E$2:$E$195, 'WB Country Groups'!K$1))</f>
        <v>0</v>
      </c>
      <c r="T61" s="61">
        <f>IF(OR(ISNA($E61), $E61&lt;&gt;'WB Country Groups'!L$1), 0, $N61/SUMIFS(Portfolio!$N$2:$N$195, Portfolio!$E$2:$E$195, 'WB Country Groups'!L$1))</f>
        <v>0</v>
      </c>
      <c r="U61" s="61">
        <f>IF(OR(ISNA($E61), $E61&lt;&gt;'WB Country Groups'!M$1), 0, $N61/SUMIFS(Portfolio!$N$2:$N$195, Portfolio!$E$2:$E$195, 'WB Country Groups'!M$1))</f>
        <v>0</v>
      </c>
      <c r="V61" s="61">
        <f>IF(OR(ISNA($E61), $E61&lt;&gt;'WB Country Groups'!N$1), 0, $N61/SUMIFS(Portfolio!$N$2:$N$195, Portfolio!$E$2:$E$195, 'WB Country Groups'!N$1))</f>
        <v>0</v>
      </c>
      <c r="W61" s="61">
        <f>SUMIFS(FM!$X:$X, FM!$N:$N, $A61)/100</f>
        <v>0</v>
      </c>
      <c r="X61" s="61">
        <f t="shared" si="8"/>
        <v>0</v>
      </c>
      <c r="Y61" s="61">
        <f>SUMIFS(World!$X:$X, World!$N:$N, $A61)/100</f>
        <v>0</v>
      </c>
      <c r="Z61" s="61">
        <f t="shared" si="9"/>
        <v>0</v>
      </c>
      <c r="AA61" s="5" t="str">
        <f>IF(INDEX('WB WDI Market Cap'!$T:$T, MATCH($B61, 'WB WDI Market Cap'!$C:$C, 0))=0, "", INDEX('WB WDI Market Cap'!$T:$T, MATCH($B61, 'WB WDI Market Cap'!$C:$C, 0)))</f>
        <v/>
      </c>
      <c r="AB61" s="5" t="str">
        <f t="shared" si="10"/>
        <v/>
      </c>
      <c r="AC61">
        <f>SUMIFS(ACWI!$U:$U, ACWI!$N:$N, $A61)</f>
        <v>0</v>
      </c>
    </row>
    <row r="62" spans="1:31">
      <c r="A62" t="str">
        <f>INDEX('ISO2-ISO3'!$C:$C, MATCH($B62, 'ISO2-ISO3'!$D:$D, 0))</f>
        <v>FR</v>
      </c>
      <c r="B62" t="str">
        <f>'ISO3s in META'!A61</f>
        <v>FRA</v>
      </c>
      <c r="C62" t="str">
        <f>INDEX('ISO3-Names'!$B$2:$B$275, MATCH($B62, 'ISO3-Names'!$A$2:$A$275, 0))</f>
        <v>France</v>
      </c>
      <c r="D62" t="str">
        <f>INDEX('WB Country Groups'!$C$2:$C$219, MATCH($B62, 'WB Country Groups'!$B$2:$B$219, 0))</f>
        <v>Europe &amp; Central Asia</v>
      </c>
      <c r="E62" t="str">
        <f t="shared" si="1"/>
        <v>Europe &amp; Central Asia</v>
      </c>
      <c r="F62" s="5">
        <f>INDEX('Damodaran CRPs'!$O:$O, MATCH($B62, 'Damodaran CRPs'!$N:$N, 0))</f>
        <v>6.0288159989027772E-3</v>
      </c>
      <c r="G62" s="5">
        <f t="shared" si="2"/>
        <v>6.0288159989027772E-3</v>
      </c>
      <c r="H62" s="5"/>
      <c r="I62" s="5" t="b">
        <f t="shared" si="3"/>
        <v>1</v>
      </c>
      <c r="J62" t="b">
        <f t="shared" si="4"/>
        <v>0</v>
      </c>
      <c r="K62" s="61">
        <f>SUMIFS(EM!$X:$X, EM!$N:$N, $A62)/100</f>
        <v>0</v>
      </c>
      <c r="L62" s="61">
        <f t="shared" si="5"/>
        <v>0</v>
      </c>
      <c r="M62" s="61">
        <f>SUMIFS(ACWI!$X:$X, ACWI!$N:$N, $A62)/100</f>
        <v>2.9697416841954996E-2</v>
      </c>
      <c r="N62" s="61">
        <f t="shared" si="6"/>
        <v>2.9797429146538268E-2</v>
      </c>
      <c r="O62" s="61">
        <f t="shared" si="7"/>
        <v>8.0238122310090212E-2</v>
      </c>
      <c r="P62" s="61">
        <f>IF(OR(ISNA($E62), $E62&lt;&gt;'WB Country Groups'!H$1), 0, $N62/SUMIFS(Portfolio!$N$2:$N$195, Portfolio!$E$2:$E$195, 'WB Country Groups'!H$1))</f>
        <v>0</v>
      </c>
      <c r="Q62" s="61">
        <f>IF(OR(ISNA($E62), $E62&lt;&gt;'WB Country Groups'!I$1), 0, $N62/SUMIFS(Portfolio!$N$2:$N$195, Portfolio!$E$2:$E$195, 'WB Country Groups'!I$1))</f>
        <v>0.18532345188270477</v>
      </c>
      <c r="R62" s="61">
        <f>IF(OR(ISNA($E62), $E62&lt;&gt;'WB Country Groups'!J$1), 0, $N62/SUMIFS(Portfolio!$N$2:$N$195, Portfolio!$E$2:$E$195, 'WB Country Groups'!J$1))</f>
        <v>0</v>
      </c>
      <c r="S62" s="61">
        <f>IF(OR(ISNA($E62), $E62&lt;&gt;'WB Country Groups'!K$1), 0, $N62/SUMIFS(Portfolio!$N$2:$N$195, Portfolio!$E$2:$E$195, 'WB Country Groups'!K$1))</f>
        <v>0</v>
      </c>
      <c r="T62" s="61">
        <f>IF(OR(ISNA($E62), $E62&lt;&gt;'WB Country Groups'!L$1), 0, $N62/SUMIFS(Portfolio!$N$2:$N$195, Portfolio!$E$2:$E$195, 'WB Country Groups'!L$1))</f>
        <v>0</v>
      </c>
      <c r="U62" s="61">
        <f>IF(OR(ISNA($E62), $E62&lt;&gt;'WB Country Groups'!M$1), 0, $N62/SUMIFS(Portfolio!$N$2:$N$195, Portfolio!$E$2:$E$195, 'WB Country Groups'!M$1))</f>
        <v>0</v>
      </c>
      <c r="V62" s="61">
        <f>IF(OR(ISNA($E62), $E62&lt;&gt;'WB Country Groups'!N$1), 0, $N62/SUMIFS(Portfolio!$N$2:$N$195, Portfolio!$E$2:$E$195, 'WB Country Groups'!N$1))</f>
        <v>0</v>
      </c>
      <c r="W62" s="61">
        <f>SUMIFS(FM!$X:$X, FM!$N:$N, $A62)/100</f>
        <v>0</v>
      </c>
      <c r="X62" s="61">
        <f t="shared" si="8"/>
        <v>0</v>
      </c>
      <c r="Y62" s="61">
        <f>SUMIFS(World!$X:$X, World!$N:$N, $A62)/100</f>
        <v>3.3139522049934998E-2</v>
      </c>
      <c r="Z62" s="61">
        <f t="shared" si="9"/>
        <v>3.326411059685775E-2</v>
      </c>
      <c r="AA62" s="5">
        <f>IF(INDEX('WB WDI Market Cap'!$T:$T, MATCH($B62, 'WB WDI Market Cap'!$C:$C, 0))=0, "", INDEX('WB WDI Market Cap'!$T:$T, MATCH($B62, 'WB WDI Market Cap'!$C:$C, 0)))</f>
        <v>2.3563755185087135E-2</v>
      </c>
      <c r="AB62" s="5">
        <f t="shared" si="10"/>
        <v>2.3719546912278459E-2</v>
      </c>
      <c r="AC62">
        <f>SUMIFS(ACWI!$U:$U, ACWI!$N:$N, $A62)</f>
        <v>1894368039699.4016</v>
      </c>
      <c r="AD62" s="5">
        <v>3.1E-2</v>
      </c>
      <c r="AE62" s="115">
        <v>45504</v>
      </c>
    </row>
    <row r="63" spans="1:31">
      <c r="A63" t="str">
        <f>INDEX('ISO2-ISO3'!$C:$C, MATCH($B63, 'ISO2-ISO3'!$D:$D, 0))</f>
        <v>FM</v>
      </c>
      <c r="B63" t="str">
        <f>'ISO3s in META'!A62</f>
        <v>FSM</v>
      </c>
      <c r="C63" t="str">
        <f>INDEX('ISO3-Names'!$B$2:$B$275, MATCH($B63, 'ISO3-Names'!$A$2:$A$275, 0))</f>
        <v>Micronesia (Federated States of)</v>
      </c>
      <c r="D63" t="str">
        <f>INDEX('WB Country Groups'!$C$2:$C$219, MATCH($B63, 'WB Country Groups'!$B$2:$B$219, 0))</f>
        <v>East Asia &amp; Pacific</v>
      </c>
      <c r="E63" t="str">
        <f t="shared" si="1"/>
        <v>East Asia &amp; Pacific</v>
      </c>
      <c r="F63" s="5" t="e">
        <f>INDEX('Damodaran CRPs'!$O:$O, MATCH($B63, 'Damodaran CRPs'!$N:$N, 0))</f>
        <v>#N/A</v>
      </c>
      <c r="G63" s="5" t="str">
        <f t="shared" si="2"/>
        <v/>
      </c>
      <c r="H63" s="5"/>
      <c r="I63" s="5" t="b">
        <f t="shared" si="3"/>
        <v>0</v>
      </c>
      <c r="J63" t="b">
        <f t="shared" si="4"/>
        <v>0</v>
      </c>
      <c r="K63" s="61">
        <f>SUMIFS(EM!$X:$X, EM!$N:$N, $A63)/100</f>
        <v>0</v>
      </c>
      <c r="L63" s="61">
        <f t="shared" si="5"/>
        <v>0</v>
      </c>
      <c r="M63" s="61">
        <f>SUMIFS(ACWI!$X:$X, ACWI!$N:$N, $A63)/100</f>
        <v>0</v>
      </c>
      <c r="N63" s="61">
        <f t="shared" si="6"/>
        <v>0</v>
      </c>
      <c r="O63" s="61">
        <f t="shared" si="7"/>
        <v>0</v>
      </c>
      <c r="P63" s="61">
        <f>IF(OR(ISNA($E63), $E63&lt;&gt;'WB Country Groups'!H$1), 0, $N63/SUMIFS(Portfolio!$N$2:$N$195, Portfolio!$E$2:$E$195, 'WB Country Groups'!H$1))</f>
        <v>0</v>
      </c>
      <c r="Q63" s="61">
        <f>IF(OR(ISNA($E63), $E63&lt;&gt;'WB Country Groups'!I$1), 0, $N63/SUMIFS(Portfolio!$N$2:$N$195, Portfolio!$E$2:$E$195, 'WB Country Groups'!I$1))</f>
        <v>0</v>
      </c>
      <c r="R63" s="61">
        <f>IF(OR(ISNA($E63), $E63&lt;&gt;'WB Country Groups'!J$1), 0, $N63/SUMIFS(Portfolio!$N$2:$N$195, Portfolio!$E$2:$E$195, 'WB Country Groups'!J$1))</f>
        <v>0</v>
      </c>
      <c r="S63" s="61">
        <f>IF(OR(ISNA($E63), $E63&lt;&gt;'WB Country Groups'!K$1), 0, $N63/SUMIFS(Portfolio!$N$2:$N$195, Portfolio!$E$2:$E$195, 'WB Country Groups'!K$1))</f>
        <v>0</v>
      </c>
      <c r="T63" s="61">
        <f>IF(OR(ISNA($E63), $E63&lt;&gt;'WB Country Groups'!L$1), 0, $N63/SUMIFS(Portfolio!$N$2:$N$195, Portfolio!$E$2:$E$195, 'WB Country Groups'!L$1))</f>
        <v>0</v>
      </c>
      <c r="U63" s="61">
        <f>IF(OR(ISNA($E63), $E63&lt;&gt;'WB Country Groups'!M$1), 0, $N63/SUMIFS(Portfolio!$N$2:$N$195, Portfolio!$E$2:$E$195, 'WB Country Groups'!M$1))</f>
        <v>0</v>
      </c>
      <c r="V63" s="61">
        <f>IF(OR(ISNA($E63), $E63&lt;&gt;'WB Country Groups'!N$1), 0, $N63/SUMIFS(Portfolio!$N$2:$N$195, Portfolio!$E$2:$E$195, 'WB Country Groups'!N$1))</f>
        <v>0</v>
      </c>
      <c r="W63" s="61">
        <f>SUMIFS(FM!$X:$X, FM!$N:$N, $A63)/100</f>
        <v>0</v>
      </c>
      <c r="X63" s="61">
        <f t="shared" si="8"/>
        <v>0</v>
      </c>
      <c r="Y63" s="61">
        <f>SUMIFS(World!$X:$X, World!$N:$N, $A63)/100</f>
        <v>0</v>
      </c>
      <c r="Z63" s="61">
        <f t="shared" si="9"/>
        <v>0</v>
      </c>
      <c r="AA63" s="5" t="str">
        <f>IF(INDEX('WB WDI Market Cap'!$T:$T, MATCH($B63, 'WB WDI Market Cap'!$C:$C, 0))=0, "", INDEX('WB WDI Market Cap'!$T:$T, MATCH($B63, 'WB WDI Market Cap'!$C:$C, 0)))</f>
        <v/>
      </c>
      <c r="AB63" s="5" t="str">
        <f t="shared" si="10"/>
        <v/>
      </c>
      <c r="AC63">
        <f>SUMIFS(ACWI!$U:$U, ACWI!$N:$N, $A63)</f>
        <v>0</v>
      </c>
    </row>
    <row r="64" spans="1:31">
      <c r="A64" t="str">
        <f>INDEX('ISO2-ISO3'!$C:$C, MATCH($B64, 'ISO2-ISO3'!$D:$D, 0))</f>
        <v>GA</v>
      </c>
      <c r="B64" t="str">
        <f>'ISO3s in META'!A63</f>
        <v>GAB</v>
      </c>
      <c r="C64" t="str">
        <f>INDEX('ISO3-Names'!$B$2:$B$275, MATCH($B64, 'ISO3-Names'!$A$2:$A$275, 0))</f>
        <v>Gabon</v>
      </c>
      <c r="D64" t="str">
        <f>INDEX('WB Country Groups'!$C$2:$C$219, MATCH($B64, 'WB Country Groups'!$B$2:$B$219, 0))</f>
        <v>Sub-Saharan Africa</v>
      </c>
      <c r="E64" t="str">
        <f t="shared" si="1"/>
        <v>Sub-Saharan Africa</v>
      </c>
      <c r="F64" s="5">
        <f>INDEX('Damodaran CRPs'!$O:$O, MATCH($B64, 'Damodaran CRPs'!$N:$N, 0))</f>
        <v>0.10995412036094113</v>
      </c>
      <c r="G64" s="5">
        <f t="shared" si="2"/>
        <v>0.10995412036094113</v>
      </c>
      <c r="H64" s="5"/>
      <c r="I64" s="5" t="b">
        <f t="shared" si="3"/>
        <v>0</v>
      </c>
      <c r="J64" t="b">
        <f t="shared" si="4"/>
        <v>0</v>
      </c>
      <c r="K64" s="61">
        <f>SUMIFS(EM!$X:$X, EM!$N:$N, $A64)/100</f>
        <v>0</v>
      </c>
      <c r="L64" s="61">
        <f t="shared" si="5"/>
        <v>0</v>
      </c>
      <c r="M64" s="61">
        <f>SUMIFS(ACWI!$X:$X, ACWI!$N:$N, $A64)/100</f>
        <v>0</v>
      </c>
      <c r="N64" s="61">
        <f t="shared" si="6"/>
        <v>0</v>
      </c>
      <c r="O64" s="61">
        <f t="shared" si="7"/>
        <v>0</v>
      </c>
      <c r="P64" s="61">
        <f>IF(OR(ISNA($E64), $E64&lt;&gt;'WB Country Groups'!H$1), 0, $N64/SUMIFS(Portfolio!$N$2:$N$195, Portfolio!$E$2:$E$195, 'WB Country Groups'!H$1))</f>
        <v>0</v>
      </c>
      <c r="Q64" s="61">
        <f>IF(OR(ISNA($E64), $E64&lt;&gt;'WB Country Groups'!I$1), 0, $N64/SUMIFS(Portfolio!$N$2:$N$195, Portfolio!$E$2:$E$195, 'WB Country Groups'!I$1))</f>
        <v>0</v>
      </c>
      <c r="R64" s="61">
        <f>IF(OR(ISNA($E64), $E64&lt;&gt;'WB Country Groups'!J$1), 0, $N64/SUMIFS(Portfolio!$N$2:$N$195, Portfolio!$E$2:$E$195, 'WB Country Groups'!J$1))</f>
        <v>0</v>
      </c>
      <c r="S64" s="61">
        <f>IF(OR(ISNA($E64), $E64&lt;&gt;'WB Country Groups'!K$1), 0, $N64/SUMIFS(Portfolio!$N$2:$N$195, Portfolio!$E$2:$E$195, 'WB Country Groups'!K$1))</f>
        <v>0</v>
      </c>
      <c r="T64" s="61">
        <f>IF(OR(ISNA($E64), $E64&lt;&gt;'WB Country Groups'!L$1), 0, $N64/SUMIFS(Portfolio!$N$2:$N$195, Portfolio!$E$2:$E$195, 'WB Country Groups'!L$1))</f>
        <v>0</v>
      </c>
      <c r="U64" s="61">
        <f>IF(OR(ISNA($E64), $E64&lt;&gt;'WB Country Groups'!M$1), 0, $N64/SUMIFS(Portfolio!$N$2:$N$195, Portfolio!$E$2:$E$195, 'WB Country Groups'!M$1))</f>
        <v>0</v>
      </c>
      <c r="V64" s="61">
        <f>IF(OR(ISNA($E64), $E64&lt;&gt;'WB Country Groups'!N$1), 0, $N64/SUMIFS(Portfolio!$N$2:$N$195, Portfolio!$E$2:$E$195, 'WB Country Groups'!N$1))</f>
        <v>0</v>
      </c>
      <c r="W64" s="61">
        <f>SUMIFS(FM!$X:$X, FM!$N:$N, $A64)/100</f>
        <v>0</v>
      </c>
      <c r="X64" s="61">
        <f t="shared" si="8"/>
        <v>0</v>
      </c>
      <c r="Y64" s="61">
        <f>SUMIFS(World!$X:$X, World!$N:$N, $A64)/100</f>
        <v>0</v>
      </c>
      <c r="Z64" s="61">
        <f t="shared" si="9"/>
        <v>0</v>
      </c>
      <c r="AA64" s="5" t="str">
        <f>IF(INDEX('WB WDI Market Cap'!$T:$T, MATCH($B64, 'WB WDI Market Cap'!$C:$C, 0))=0, "", INDEX('WB WDI Market Cap'!$T:$T, MATCH($B64, 'WB WDI Market Cap'!$C:$C, 0)))</f>
        <v/>
      </c>
      <c r="AB64" s="5" t="str">
        <f t="shared" si="10"/>
        <v/>
      </c>
      <c r="AC64">
        <f>SUMIFS(ACWI!$U:$U, ACWI!$N:$N, $A64)</f>
        <v>0</v>
      </c>
    </row>
    <row r="65" spans="1:31">
      <c r="A65" t="str">
        <f>INDEX('ISO2-ISO3'!$C:$C, MATCH($B65, 'ISO2-ISO3'!$D:$D, 0))</f>
        <v>GB</v>
      </c>
      <c r="B65" t="str">
        <f>'ISO3s in META'!A64</f>
        <v>GBR</v>
      </c>
      <c r="C65" t="str">
        <f>INDEX('ISO3-Names'!$B$2:$B$275, MATCH($B65, 'ISO3-Names'!$A$2:$A$275, 0))</f>
        <v>United Kingdom</v>
      </c>
      <c r="D65" t="str">
        <f>INDEX('WB Country Groups'!$C$2:$C$219, MATCH($B65, 'WB Country Groups'!$B$2:$B$219, 0))</f>
        <v>Europe &amp; Central Asia</v>
      </c>
      <c r="E65" t="str">
        <f t="shared" si="1"/>
        <v>Europe &amp; Central Asia</v>
      </c>
      <c r="F65" s="5">
        <f>INDEX('Damodaran CRPs'!$O:$O, MATCH($B65, 'Damodaran CRPs'!$N:$N, 0))</f>
        <v>7.3207051415248017E-3</v>
      </c>
      <c r="G65" s="5">
        <f t="shared" si="2"/>
        <v>7.3207051415248017E-3</v>
      </c>
      <c r="H65" s="5"/>
      <c r="I65" s="5" t="b">
        <f t="shared" si="3"/>
        <v>1</v>
      </c>
      <c r="J65" t="b">
        <f t="shared" si="4"/>
        <v>0</v>
      </c>
      <c r="K65" s="61">
        <f>SUMIFS(EM!$X:$X, EM!$N:$N, $A65)/100</f>
        <v>0</v>
      </c>
      <c r="L65" s="61">
        <f t="shared" si="5"/>
        <v>0</v>
      </c>
      <c r="M65" s="61">
        <f>SUMIFS(ACWI!$X:$X, ACWI!$N:$N, $A65)/100</f>
        <v>3.5294078866107019E-2</v>
      </c>
      <c r="N65" s="61">
        <f t="shared" si="6"/>
        <v>3.5412939108542527E-2</v>
      </c>
      <c r="O65" s="61">
        <f t="shared" si="7"/>
        <v>9.5359493115234784E-2</v>
      </c>
      <c r="P65" s="61">
        <f>IF(OR(ISNA($E65), $E65&lt;&gt;'WB Country Groups'!H$1), 0, $N65/SUMIFS(Portfolio!$N$2:$N$195, Portfolio!$E$2:$E$195, 'WB Country Groups'!H$1))</f>
        <v>0</v>
      </c>
      <c r="Q65" s="61">
        <f>IF(OR(ISNA($E65), $E65&lt;&gt;'WB Country Groups'!I$1), 0, $N65/SUMIFS(Portfolio!$N$2:$N$195, Portfolio!$E$2:$E$195, 'WB Country Groups'!I$1))</f>
        <v>0.22024880350020323</v>
      </c>
      <c r="R65" s="61">
        <f>IF(OR(ISNA($E65), $E65&lt;&gt;'WB Country Groups'!J$1), 0, $N65/SUMIFS(Portfolio!$N$2:$N$195, Portfolio!$E$2:$E$195, 'WB Country Groups'!J$1))</f>
        <v>0</v>
      </c>
      <c r="S65" s="61">
        <f>IF(OR(ISNA($E65), $E65&lt;&gt;'WB Country Groups'!K$1), 0, $N65/SUMIFS(Portfolio!$N$2:$N$195, Portfolio!$E$2:$E$195, 'WB Country Groups'!K$1))</f>
        <v>0</v>
      </c>
      <c r="T65" s="61">
        <f>IF(OR(ISNA($E65), $E65&lt;&gt;'WB Country Groups'!L$1), 0, $N65/SUMIFS(Portfolio!$N$2:$N$195, Portfolio!$E$2:$E$195, 'WB Country Groups'!L$1))</f>
        <v>0</v>
      </c>
      <c r="U65" s="61">
        <f>IF(OR(ISNA($E65), $E65&lt;&gt;'WB Country Groups'!M$1), 0, $N65/SUMIFS(Portfolio!$N$2:$N$195, Portfolio!$E$2:$E$195, 'WB Country Groups'!M$1))</f>
        <v>0</v>
      </c>
      <c r="V65" s="61">
        <f>IF(OR(ISNA($E65), $E65&lt;&gt;'WB Country Groups'!N$1), 0, $N65/SUMIFS(Portfolio!$N$2:$N$195, Portfolio!$E$2:$E$195, 'WB Country Groups'!N$1))</f>
        <v>0</v>
      </c>
      <c r="W65" s="61">
        <f>SUMIFS(FM!$X:$X, FM!$N:$N, $A65)/100</f>
        <v>0</v>
      </c>
      <c r="X65" s="61">
        <f t="shared" si="8"/>
        <v>0</v>
      </c>
      <c r="Y65" s="61">
        <f>SUMIFS(World!$X:$X, World!$N:$N, $A65)/100</f>
        <v>3.9384870106376993E-2</v>
      </c>
      <c r="Z65" s="61">
        <f t="shared" si="9"/>
        <v>3.9532938136142212E-2</v>
      </c>
      <c r="AA65" s="5">
        <f>IF(INDEX('WB WDI Market Cap'!$T:$T, MATCH($B65, 'WB WDI Market Cap'!$C:$C, 0))=0, "", INDEX('WB WDI Market Cap'!$T:$T, MATCH($B65, 'WB WDI Market Cap'!$C:$C, 0)))</f>
        <v>3.5564425203138204E-2</v>
      </c>
      <c r="AB65" s="5">
        <f t="shared" si="10"/>
        <v>3.5799559339673027E-2</v>
      </c>
      <c r="AC65">
        <f>SUMIFS(ACWI!$U:$U, ACWI!$N:$N, $A65)</f>
        <v>2251373422489.8945</v>
      </c>
      <c r="AD65" s="5">
        <v>3.6799999999999999E-2</v>
      </c>
      <c r="AE65" s="115">
        <v>45504</v>
      </c>
    </row>
    <row r="66" spans="1:31">
      <c r="A66" t="str">
        <f>INDEX('ISO2-ISO3'!$C:$C, MATCH($B66, 'ISO2-ISO3'!$D:$D, 0))</f>
        <v>GE</v>
      </c>
      <c r="B66" t="str">
        <f>'ISO3s in META'!A65</f>
        <v>GEO</v>
      </c>
      <c r="C66" t="str">
        <f>INDEX('ISO3-Names'!$B$2:$B$275, MATCH($B66, 'ISO3-Names'!$A$2:$A$275, 0))</f>
        <v>Georgia</v>
      </c>
      <c r="D66" t="str">
        <f>INDEX('WB Country Groups'!$C$2:$C$219, MATCH($B66, 'WB Country Groups'!$B$2:$B$219, 0))</f>
        <v>Europe &amp; Central Asia</v>
      </c>
      <c r="E66" t="str">
        <f t="shared" si="1"/>
        <v>Europe &amp; Central Asia</v>
      </c>
      <c r="F66" s="5">
        <f>INDEX('Damodaran CRPs'!$O:$O, MATCH($B66, 'Damodaran CRPs'!$N:$N, 0))</f>
        <v>3.6747068945693122E-2</v>
      </c>
      <c r="G66" s="5">
        <f t="shared" si="2"/>
        <v>3.6747068945693122E-2</v>
      </c>
      <c r="H66" s="5"/>
      <c r="I66" s="5" t="b">
        <f t="shared" si="3"/>
        <v>0</v>
      </c>
      <c r="J66" t="b">
        <f t="shared" si="4"/>
        <v>0</v>
      </c>
      <c r="K66" s="61">
        <f>SUMIFS(EM!$X:$X, EM!$N:$N, $A66)/100</f>
        <v>0</v>
      </c>
      <c r="L66" s="61">
        <f t="shared" si="5"/>
        <v>0</v>
      </c>
      <c r="M66" s="61">
        <f>SUMIFS(ACWI!$X:$X, ACWI!$N:$N, $A66)/100</f>
        <v>0</v>
      </c>
      <c r="N66" s="61">
        <f t="shared" si="6"/>
        <v>0</v>
      </c>
      <c r="O66" s="61">
        <f t="shared" si="7"/>
        <v>0</v>
      </c>
      <c r="P66" s="61">
        <f>IF(OR(ISNA($E66), $E66&lt;&gt;'WB Country Groups'!H$1), 0, $N66/SUMIFS(Portfolio!$N$2:$N$195, Portfolio!$E$2:$E$195, 'WB Country Groups'!H$1))</f>
        <v>0</v>
      </c>
      <c r="Q66" s="61">
        <f>IF(OR(ISNA($E66), $E66&lt;&gt;'WB Country Groups'!I$1), 0, $N66/SUMIFS(Portfolio!$N$2:$N$195, Portfolio!$E$2:$E$195, 'WB Country Groups'!I$1))</f>
        <v>0</v>
      </c>
      <c r="R66" s="61">
        <f>IF(OR(ISNA($E66), $E66&lt;&gt;'WB Country Groups'!J$1), 0, $N66/SUMIFS(Portfolio!$N$2:$N$195, Portfolio!$E$2:$E$195, 'WB Country Groups'!J$1))</f>
        <v>0</v>
      </c>
      <c r="S66" s="61">
        <f>IF(OR(ISNA($E66), $E66&lt;&gt;'WB Country Groups'!K$1), 0, $N66/SUMIFS(Portfolio!$N$2:$N$195, Portfolio!$E$2:$E$195, 'WB Country Groups'!K$1))</f>
        <v>0</v>
      </c>
      <c r="T66" s="61">
        <f>IF(OR(ISNA($E66), $E66&lt;&gt;'WB Country Groups'!L$1), 0, $N66/SUMIFS(Portfolio!$N$2:$N$195, Portfolio!$E$2:$E$195, 'WB Country Groups'!L$1))</f>
        <v>0</v>
      </c>
      <c r="U66" s="61">
        <f>IF(OR(ISNA($E66), $E66&lt;&gt;'WB Country Groups'!M$1), 0, $N66/SUMIFS(Portfolio!$N$2:$N$195, Portfolio!$E$2:$E$195, 'WB Country Groups'!M$1))</f>
        <v>0</v>
      </c>
      <c r="V66" s="61">
        <f>IF(OR(ISNA($E66), $E66&lt;&gt;'WB Country Groups'!N$1), 0, $N66/SUMIFS(Portfolio!$N$2:$N$195, Portfolio!$E$2:$E$195, 'WB Country Groups'!N$1))</f>
        <v>0</v>
      </c>
      <c r="W66" s="61">
        <f>SUMIFS(FM!$X:$X, FM!$N:$N, $A66)/100</f>
        <v>0</v>
      </c>
      <c r="X66" s="61">
        <f t="shared" si="8"/>
        <v>0</v>
      </c>
      <c r="Y66" s="61">
        <f>SUMIFS(World!$X:$X, World!$N:$N, $A66)/100</f>
        <v>0</v>
      </c>
      <c r="Z66" s="61">
        <f t="shared" si="9"/>
        <v>0</v>
      </c>
      <c r="AA66" s="5" t="str">
        <f>IF(INDEX('WB WDI Market Cap'!$T:$T, MATCH($B66, 'WB WDI Market Cap'!$C:$C, 0))=0, "", INDEX('WB WDI Market Cap'!$T:$T, MATCH($B66, 'WB WDI Market Cap'!$C:$C, 0)))</f>
        <v/>
      </c>
      <c r="AB66" s="5" t="str">
        <f t="shared" ref="AB66:AB97" si="11">IF(ISNUMBER($AA66),$AA66/$AA$198,"")</f>
        <v/>
      </c>
      <c r="AC66">
        <f>SUMIFS(ACWI!$U:$U, ACWI!$N:$N, $A66)</f>
        <v>0</v>
      </c>
    </row>
    <row r="67" spans="1:31">
      <c r="A67" t="str">
        <f>INDEX('ISO2-ISO3'!$C:$C, MATCH($B67, 'ISO2-ISO3'!$D:$D, 0))</f>
        <v>GH</v>
      </c>
      <c r="B67" t="str">
        <f>'ISO3s in META'!A66</f>
        <v>GHA</v>
      </c>
      <c r="C67" t="str">
        <f>INDEX('ISO3-Names'!$B$2:$B$275, MATCH($B67, 'ISO3-Names'!$A$2:$A$275, 0))</f>
        <v>Ghana</v>
      </c>
      <c r="D67" t="str">
        <f>INDEX('WB Country Groups'!$C$2:$C$219, MATCH($B67, 'WB Country Groups'!$B$2:$B$219, 0))</f>
        <v>Sub-Saharan Africa</v>
      </c>
      <c r="E67" t="str">
        <f t="shared" ref="E67:E130" si="12">IF(ISNA(D67), "OTHER", D67)</f>
        <v>Sub-Saharan Africa</v>
      </c>
      <c r="F67" s="5">
        <f>INDEX('Damodaran CRPs'!$O:$O, MATCH($B67, 'Damodaran CRPs'!$N:$N, 0))</f>
        <v>0.12215529559681582</v>
      </c>
      <c r="G67" s="5">
        <f t="shared" ref="G67:G130" si="13">IF(ISNA(F67), "", F67)</f>
        <v>0.12215529559681582</v>
      </c>
      <c r="H67" s="5"/>
      <c r="I67" s="5" t="b">
        <f t="shared" ref="I67:I130" si="14">SUM(K67:Z67)&gt;0</f>
        <v>0</v>
      </c>
      <c r="J67" t="b">
        <f t="shared" ref="J67:J130" si="15">AND(ISNA(G67), I67)</f>
        <v>0</v>
      </c>
      <c r="K67" s="61">
        <f>SUMIFS(EM!$X:$X, EM!$N:$N, $A67)/100</f>
        <v>0</v>
      </c>
      <c r="L67" s="61">
        <f t="shared" ref="L67:L130" si="16">$K67/$K$198</f>
        <v>0</v>
      </c>
      <c r="M67" s="61">
        <f>SUMIFS(ACWI!$X:$X, ACWI!$N:$N, $A67)/100</f>
        <v>0</v>
      </c>
      <c r="N67" s="61">
        <f t="shared" ref="N67:N130" si="17">$M67/$M$198</f>
        <v>0</v>
      </c>
      <c r="O67" s="61">
        <f t="shared" ref="O67:O130" si="18">IF(B67&lt;&gt;"USA", N67/(1-$N$186), 0)</f>
        <v>0</v>
      </c>
      <c r="P67" s="61">
        <f>IF(OR(ISNA($E67), $E67&lt;&gt;'WB Country Groups'!H$1), 0, $N67/SUMIFS(Portfolio!$N$2:$N$195, Portfolio!$E$2:$E$195, 'WB Country Groups'!H$1))</f>
        <v>0</v>
      </c>
      <c r="Q67" s="61">
        <f>IF(OR(ISNA($E67), $E67&lt;&gt;'WB Country Groups'!I$1), 0, $N67/SUMIFS(Portfolio!$N$2:$N$195, Portfolio!$E$2:$E$195, 'WB Country Groups'!I$1))</f>
        <v>0</v>
      </c>
      <c r="R67" s="61">
        <f>IF(OR(ISNA($E67), $E67&lt;&gt;'WB Country Groups'!J$1), 0, $N67/SUMIFS(Portfolio!$N$2:$N$195, Portfolio!$E$2:$E$195, 'WB Country Groups'!J$1))</f>
        <v>0</v>
      </c>
      <c r="S67" s="61">
        <f>IF(OR(ISNA($E67), $E67&lt;&gt;'WB Country Groups'!K$1), 0, $N67/SUMIFS(Portfolio!$N$2:$N$195, Portfolio!$E$2:$E$195, 'WB Country Groups'!K$1))</f>
        <v>0</v>
      </c>
      <c r="T67" s="61">
        <f>IF(OR(ISNA($E67), $E67&lt;&gt;'WB Country Groups'!L$1), 0, $N67/SUMIFS(Portfolio!$N$2:$N$195, Portfolio!$E$2:$E$195, 'WB Country Groups'!L$1))</f>
        <v>0</v>
      </c>
      <c r="U67" s="61">
        <f>IF(OR(ISNA($E67), $E67&lt;&gt;'WB Country Groups'!M$1), 0, $N67/SUMIFS(Portfolio!$N$2:$N$195, Portfolio!$E$2:$E$195, 'WB Country Groups'!M$1))</f>
        <v>0</v>
      </c>
      <c r="V67" s="61">
        <f>IF(OR(ISNA($E67), $E67&lt;&gt;'WB Country Groups'!N$1), 0, $N67/SUMIFS(Portfolio!$N$2:$N$195, Portfolio!$E$2:$E$195, 'WB Country Groups'!N$1))</f>
        <v>0</v>
      </c>
      <c r="W67" s="61">
        <f>SUMIFS(FM!$X:$X, FM!$N:$N, $A67)/100</f>
        <v>0</v>
      </c>
      <c r="X67" s="61">
        <f t="shared" ref="X67:X130" si="19">$W67/$W$198</f>
        <v>0</v>
      </c>
      <c r="Y67" s="61">
        <f>SUMIFS(World!$X:$X, World!$N:$N, $A67)/100</f>
        <v>0</v>
      </c>
      <c r="Z67" s="61">
        <f t="shared" ref="Z67:Z130" si="20">$Y67/$Y$198</f>
        <v>0</v>
      </c>
      <c r="AA67" s="5">
        <f>IF(INDEX('WB WDI Market Cap'!$T:$T, MATCH($B67, 'WB WDI Market Cap'!$C:$C, 0))=0, "", INDEX('WB WDI Market Cap'!$T:$T, MATCH($B67, 'WB WDI Market Cap'!$C:$C, 0)))</f>
        <v>9.2100067547871785E-5</v>
      </c>
      <c r="AB67" s="5">
        <f t="shared" si="11"/>
        <v>9.270898698728275E-5</v>
      </c>
      <c r="AC67">
        <f>SUMIFS(ACWI!$U:$U, ACWI!$N:$N, $A67)</f>
        <v>0</v>
      </c>
    </row>
    <row r="68" spans="1:31">
      <c r="A68" t="str">
        <f>INDEX('ISO2-ISO3'!$C:$C, MATCH($B68, 'ISO2-ISO3'!$D:$D, 0))</f>
        <v>GN</v>
      </c>
      <c r="B68" t="str">
        <f>'ISO3s in META'!A67</f>
        <v>GIN</v>
      </c>
      <c r="C68" t="str">
        <f>INDEX('ISO3-Names'!$B$2:$B$275, MATCH($B68, 'ISO3-Names'!$A$2:$A$275, 0))</f>
        <v>Guinea</v>
      </c>
      <c r="D68" t="str">
        <f>INDEX('WB Country Groups'!$C$2:$C$219, MATCH($B68, 'WB Country Groups'!$B$2:$B$219, 0))</f>
        <v>Sub-Saharan Africa</v>
      </c>
      <c r="E68" t="str">
        <f t="shared" si="12"/>
        <v>Sub-Saharan Africa</v>
      </c>
      <c r="F68" s="5">
        <f>INDEX('Damodaran CRPs'!$O:$O, MATCH($B68, 'Damodaran CRPs'!$N:$N, 0))</f>
        <v>0.10995412036094111</v>
      </c>
      <c r="G68" s="5">
        <f t="shared" si="13"/>
        <v>0.10995412036094111</v>
      </c>
      <c r="H68" s="5"/>
      <c r="I68" s="5" t="b">
        <f t="shared" si="14"/>
        <v>0</v>
      </c>
      <c r="J68" t="b">
        <f t="shared" si="15"/>
        <v>0</v>
      </c>
      <c r="K68" s="61">
        <f>SUMIFS(EM!$X:$X, EM!$N:$N, $A68)/100</f>
        <v>0</v>
      </c>
      <c r="L68" s="61">
        <f t="shared" si="16"/>
        <v>0</v>
      </c>
      <c r="M68" s="61">
        <f>SUMIFS(ACWI!$X:$X, ACWI!$N:$N, $A68)/100</f>
        <v>0</v>
      </c>
      <c r="N68" s="61">
        <f t="shared" si="17"/>
        <v>0</v>
      </c>
      <c r="O68" s="61">
        <f t="shared" si="18"/>
        <v>0</v>
      </c>
      <c r="P68" s="61">
        <f>IF(OR(ISNA($E68), $E68&lt;&gt;'WB Country Groups'!H$1), 0, $N68/SUMIFS(Portfolio!$N$2:$N$195, Portfolio!$E$2:$E$195, 'WB Country Groups'!H$1))</f>
        <v>0</v>
      </c>
      <c r="Q68" s="61">
        <f>IF(OR(ISNA($E68), $E68&lt;&gt;'WB Country Groups'!I$1), 0, $N68/SUMIFS(Portfolio!$N$2:$N$195, Portfolio!$E$2:$E$195, 'WB Country Groups'!I$1))</f>
        <v>0</v>
      </c>
      <c r="R68" s="61">
        <f>IF(OR(ISNA($E68), $E68&lt;&gt;'WB Country Groups'!J$1), 0, $N68/SUMIFS(Portfolio!$N$2:$N$195, Portfolio!$E$2:$E$195, 'WB Country Groups'!J$1))</f>
        <v>0</v>
      </c>
      <c r="S68" s="61">
        <f>IF(OR(ISNA($E68), $E68&lt;&gt;'WB Country Groups'!K$1), 0, $N68/SUMIFS(Portfolio!$N$2:$N$195, Portfolio!$E$2:$E$195, 'WB Country Groups'!K$1))</f>
        <v>0</v>
      </c>
      <c r="T68" s="61">
        <f>IF(OR(ISNA($E68), $E68&lt;&gt;'WB Country Groups'!L$1), 0, $N68/SUMIFS(Portfolio!$N$2:$N$195, Portfolio!$E$2:$E$195, 'WB Country Groups'!L$1))</f>
        <v>0</v>
      </c>
      <c r="U68" s="61">
        <f>IF(OR(ISNA($E68), $E68&lt;&gt;'WB Country Groups'!M$1), 0, $N68/SUMIFS(Portfolio!$N$2:$N$195, Portfolio!$E$2:$E$195, 'WB Country Groups'!M$1))</f>
        <v>0</v>
      </c>
      <c r="V68" s="61">
        <f>IF(OR(ISNA($E68), $E68&lt;&gt;'WB Country Groups'!N$1), 0, $N68/SUMIFS(Portfolio!$N$2:$N$195, Portfolio!$E$2:$E$195, 'WB Country Groups'!N$1))</f>
        <v>0</v>
      </c>
      <c r="W68" s="61">
        <f>SUMIFS(FM!$X:$X, FM!$N:$N, $A68)/100</f>
        <v>0</v>
      </c>
      <c r="X68" s="61">
        <f t="shared" si="19"/>
        <v>0</v>
      </c>
      <c r="Y68" s="61">
        <f>SUMIFS(World!$X:$X, World!$N:$N, $A68)/100</f>
        <v>0</v>
      </c>
      <c r="Z68" s="61">
        <f t="shared" si="20"/>
        <v>0</v>
      </c>
      <c r="AA68" s="5" t="str">
        <f>IF(INDEX('WB WDI Market Cap'!$T:$T, MATCH($B68, 'WB WDI Market Cap'!$C:$C, 0))=0, "", INDEX('WB WDI Market Cap'!$T:$T, MATCH($B68, 'WB WDI Market Cap'!$C:$C, 0)))</f>
        <v/>
      </c>
      <c r="AB68" s="5" t="str">
        <f t="shared" si="11"/>
        <v/>
      </c>
      <c r="AC68">
        <f>SUMIFS(ACWI!$U:$U, ACWI!$N:$N, $A68)</f>
        <v>0</v>
      </c>
    </row>
    <row r="69" spans="1:31">
      <c r="A69" t="str">
        <f>INDEX('ISO2-ISO3'!$C:$C, MATCH($B69, 'ISO2-ISO3'!$D:$D, 0))</f>
        <v>GP</v>
      </c>
      <c r="B69" t="str">
        <f>'ISO3s in META'!A68</f>
        <v>GLP</v>
      </c>
      <c r="C69" t="str">
        <f>INDEX('ISO3-Names'!$B$2:$B$275, MATCH($B69, 'ISO3-Names'!$A$2:$A$275, 0))</f>
        <v>Guadeloupe</v>
      </c>
      <c r="D69" t="e">
        <f>INDEX('WB Country Groups'!$C$2:$C$219, MATCH($B69, 'WB Country Groups'!$B$2:$B$219, 0))</f>
        <v>#N/A</v>
      </c>
      <c r="E69" t="str">
        <f t="shared" si="12"/>
        <v>OTHER</v>
      </c>
      <c r="F69" s="5" t="e">
        <f>INDEX('Damodaran CRPs'!$O:$O, MATCH($B69, 'Damodaran CRPs'!$N:$N, 0))</f>
        <v>#N/A</v>
      </c>
      <c r="G69" s="5" t="str">
        <f t="shared" si="13"/>
        <v/>
      </c>
      <c r="H69" s="5"/>
      <c r="I69" s="5" t="b">
        <f t="shared" si="14"/>
        <v>0</v>
      </c>
      <c r="J69" t="b">
        <f t="shared" si="15"/>
        <v>0</v>
      </c>
      <c r="K69" s="61">
        <f>SUMIFS(EM!$X:$X, EM!$N:$N, $A69)/100</f>
        <v>0</v>
      </c>
      <c r="L69" s="61">
        <f t="shared" si="16"/>
        <v>0</v>
      </c>
      <c r="M69" s="61">
        <f>SUMIFS(ACWI!$X:$X, ACWI!$N:$N, $A69)/100</f>
        <v>0</v>
      </c>
      <c r="N69" s="61">
        <f t="shared" si="17"/>
        <v>0</v>
      </c>
      <c r="O69" s="61">
        <f t="shared" si="18"/>
        <v>0</v>
      </c>
      <c r="P69" s="61">
        <f>IF(OR(ISNA($E69), $E69&lt;&gt;'WB Country Groups'!H$1), 0, $N69/SUMIFS(Portfolio!$N$2:$N$195, Portfolio!$E$2:$E$195, 'WB Country Groups'!H$1))</f>
        <v>0</v>
      </c>
      <c r="Q69" s="61">
        <f>IF(OR(ISNA($E69), $E69&lt;&gt;'WB Country Groups'!I$1), 0, $N69/SUMIFS(Portfolio!$N$2:$N$195, Portfolio!$E$2:$E$195, 'WB Country Groups'!I$1))</f>
        <v>0</v>
      </c>
      <c r="R69" s="61">
        <f>IF(OR(ISNA($E69), $E69&lt;&gt;'WB Country Groups'!J$1), 0, $N69/SUMIFS(Portfolio!$N$2:$N$195, Portfolio!$E$2:$E$195, 'WB Country Groups'!J$1))</f>
        <v>0</v>
      </c>
      <c r="S69" s="61">
        <f>IF(OR(ISNA($E69), $E69&lt;&gt;'WB Country Groups'!K$1), 0, $N69/SUMIFS(Portfolio!$N$2:$N$195, Portfolio!$E$2:$E$195, 'WB Country Groups'!K$1))</f>
        <v>0</v>
      </c>
      <c r="T69" s="61">
        <f>IF(OR(ISNA($E69), $E69&lt;&gt;'WB Country Groups'!L$1), 0, $N69/SUMIFS(Portfolio!$N$2:$N$195, Portfolio!$E$2:$E$195, 'WB Country Groups'!L$1))</f>
        <v>0</v>
      </c>
      <c r="U69" s="61">
        <f>IF(OR(ISNA($E69), $E69&lt;&gt;'WB Country Groups'!M$1), 0, $N69/SUMIFS(Portfolio!$N$2:$N$195, Portfolio!$E$2:$E$195, 'WB Country Groups'!M$1))</f>
        <v>0</v>
      </c>
      <c r="V69" s="61">
        <f>IF(OR(ISNA($E69), $E69&lt;&gt;'WB Country Groups'!N$1), 0, $N69/SUMIFS(Portfolio!$N$2:$N$195, Portfolio!$E$2:$E$195, 'WB Country Groups'!N$1))</f>
        <v>0</v>
      </c>
      <c r="W69" s="61">
        <f>SUMIFS(FM!$X:$X, FM!$N:$N, $A69)/100</f>
        <v>0</v>
      </c>
      <c r="X69" s="61">
        <f t="shared" si="19"/>
        <v>0</v>
      </c>
      <c r="Y69" s="61">
        <f>SUMIFS(World!$X:$X, World!$N:$N, $A69)/100</f>
        <v>0</v>
      </c>
      <c r="Z69" s="61">
        <f t="shared" si="20"/>
        <v>0</v>
      </c>
      <c r="AA69" s="5" t="e">
        <f>IF(INDEX('WB WDI Market Cap'!$T:$T, MATCH($B69, 'WB WDI Market Cap'!$C:$C, 0))=0, "", INDEX('WB WDI Market Cap'!$T:$T, MATCH($B69, 'WB WDI Market Cap'!$C:$C, 0)))</f>
        <v>#N/A</v>
      </c>
      <c r="AB69" s="5" t="str">
        <f t="shared" si="11"/>
        <v/>
      </c>
      <c r="AC69">
        <f>SUMIFS(ACWI!$U:$U, ACWI!$N:$N, $A69)</f>
        <v>0</v>
      </c>
    </row>
    <row r="70" spans="1:31">
      <c r="A70" t="str">
        <f>INDEX('ISO2-ISO3'!$C:$C, MATCH($B70, 'ISO2-ISO3'!$D:$D, 0))</f>
        <v>GM</v>
      </c>
      <c r="B70" t="str">
        <f>'ISO3s in META'!A69</f>
        <v>GMB</v>
      </c>
      <c r="C70" t="str">
        <f>INDEX('ISO3-Names'!$B$2:$B$275, MATCH($B70, 'ISO3-Names'!$A$2:$A$275, 0))</f>
        <v>Gambia</v>
      </c>
      <c r="D70" t="str">
        <f>INDEX('WB Country Groups'!$C$2:$C$219, MATCH($B70, 'WB Country Groups'!$B$2:$B$219, 0))</f>
        <v>Sub-Saharan Africa</v>
      </c>
      <c r="E70" t="str">
        <f t="shared" si="12"/>
        <v>Sub-Saharan Africa</v>
      </c>
      <c r="F70" s="5">
        <f>INDEX('Damodaran CRPs'!$O:$O, MATCH($B70, 'Damodaran CRPs'!$N:$N, 0))</f>
        <v>5.4977060180470563E-2</v>
      </c>
      <c r="G70" s="5">
        <f t="shared" si="13"/>
        <v>5.4977060180470563E-2</v>
      </c>
      <c r="H70" s="5"/>
      <c r="I70" s="5" t="b">
        <f t="shared" si="14"/>
        <v>0</v>
      </c>
      <c r="J70" t="b">
        <f t="shared" si="15"/>
        <v>0</v>
      </c>
      <c r="K70" s="61">
        <f>SUMIFS(EM!$X:$X, EM!$N:$N, $A70)/100</f>
        <v>0</v>
      </c>
      <c r="L70" s="61">
        <f t="shared" si="16"/>
        <v>0</v>
      </c>
      <c r="M70" s="61">
        <f>SUMIFS(ACWI!$X:$X, ACWI!$N:$N, $A70)/100</f>
        <v>0</v>
      </c>
      <c r="N70" s="61">
        <f t="shared" si="17"/>
        <v>0</v>
      </c>
      <c r="O70" s="61">
        <f t="shared" si="18"/>
        <v>0</v>
      </c>
      <c r="P70" s="61">
        <f>IF(OR(ISNA($E70), $E70&lt;&gt;'WB Country Groups'!H$1), 0, $N70/SUMIFS(Portfolio!$N$2:$N$195, Portfolio!$E$2:$E$195, 'WB Country Groups'!H$1))</f>
        <v>0</v>
      </c>
      <c r="Q70" s="61">
        <f>IF(OR(ISNA($E70), $E70&lt;&gt;'WB Country Groups'!I$1), 0, $N70/SUMIFS(Portfolio!$N$2:$N$195, Portfolio!$E$2:$E$195, 'WB Country Groups'!I$1))</f>
        <v>0</v>
      </c>
      <c r="R70" s="61">
        <f>IF(OR(ISNA($E70), $E70&lt;&gt;'WB Country Groups'!J$1), 0, $N70/SUMIFS(Portfolio!$N$2:$N$195, Portfolio!$E$2:$E$195, 'WB Country Groups'!J$1))</f>
        <v>0</v>
      </c>
      <c r="S70" s="61">
        <f>IF(OR(ISNA($E70), $E70&lt;&gt;'WB Country Groups'!K$1), 0, $N70/SUMIFS(Portfolio!$N$2:$N$195, Portfolio!$E$2:$E$195, 'WB Country Groups'!K$1))</f>
        <v>0</v>
      </c>
      <c r="T70" s="61">
        <f>IF(OR(ISNA($E70), $E70&lt;&gt;'WB Country Groups'!L$1), 0, $N70/SUMIFS(Portfolio!$N$2:$N$195, Portfolio!$E$2:$E$195, 'WB Country Groups'!L$1))</f>
        <v>0</v>
      </c>
      <c r="U70" s="61">
        <f>IF(OR(ISNA($E70), $E70&lt;&gt;'WB Country Groups'!M$1), 0, $N70/SUMIFS(Portfolio!$N$2:$N$195, Portfolio!$E$2:$E$195, 'WB Country Groups'!M$1))</f>
        <v>0</v>
      </c>
      <c r="V70" s="61">
        <f>IF(OR(ISNA($E70), $E70&lt;&gt;'WB Country Groups'!N$1), 0, $N70/SUMIFS(Portfolio!$N$2:$N$195, Portfolio!$E$2:$E$195, 'WB Country Groups'!N$1))</f>
        <v>0</v>
      </c>
      <c r="W70" s="61">
        <f>SUMIFS(FM!$X:$X, FM!$N:$N, $A70)/100</f>
        <v>0</v>
      </c>
      <c r="X70" s="61">
        <f t="shared" si="19"/>
        <v>0</v>
      </c>
      <c r="Y70" s="61">
        <f>SUMIFS(World!$X:$X, World!$N:$N, $A70)/100</f>
        <v>0</v>
      </c>
      <c r="Z70" s="61">
        <f t="shared" si="20"/>
        <v>0</v>
      </c>
      <c r="AA70" s="5" t="str">
        <f>IF(INDEX('WB WDI Market Cap'!$T:$T, MATCH($B70, 'WB WDI Market Cap'!$C:$C, 0))=0, "", INDEX('WB WDI Market Cap'!$T:$T, MATCH($B70, 'WB WDI Market Cap'!$C:$C, 0)))</f>
        <v/>
      </c>
      <c r="AB70" s="5" t="str">
        <f t="shared" si="11"/>
        <v/>
      </c>
      <c r="AC70">
        <f>SUMIFS(ACWI!$U:$U, ACWI!$N:$N, $A70)</f>
        <v>0</v>
      </c>
    </row>
    <row r="71" spans="1:31">
      <c r="A71" t="str">
        <f>INDEX('ISO2-ISO3'!$C:$C, MATCH($B71, 'ISO2-ISO3'!$D:$D, 0))</f>
        <v>GW</v>
      </c>
      <c r="B71" t="str">
        <f>'ISO3s in META'!A70</f>
        <v>GNB</v>
      </c>
      <c r="C71" t="str">
        <f>INDEX('ISO3-Names'!$B$2:$B$275, MATCH($B71, 'ISO3-Names'!$A$2:$A$275, 0))</f>
        <v>Guinea-Bissau</v>
      </c>
      <c r="D71" t="str">
        <f>INDEX('WB Country Groups'!$C$2:$C$219, MATCH($B71, 'WB Country Groups'!$B$2:$B$219, 0))</f>
        <v>Sub-Saharan Africa</v>
      </c>
      <c r="E71" t="str">
        <f t="shared" si="12"/>
        <v>Sub-Saharan Africa</v>
      </c>
      <c r="F71" s="5">
        <f>INDEX('Damodaran CRPs'!$O:$O, MATCH($B71, 'Damodaran CRPs'!$N:$N, 0))</f>
        <v>7.9379410652219901E-2</v>
      </c>
      <c r="G71" s="5">
        <f t="shared" si="13"/>
        <v>7.9379410652219901E-2</v>
      </c>
      <c r="H71" s="5"/>
      <c r="I71" s="5" t="b">
        <f t="shared" si="14"/>
        <v>0</v>
      </c>
      <c r="J71" t="b">
        <f t="shared" si="15"/>
        <v>0</v>
      </c>
      <c r="K71" s="61">
        <f>SUMIFS(EM!$X:$X, EM!$N:$N, $A71)/100</f>
        <v>0</v>
      </c>
      <c r="L71" s="61">
        <f t="shared" si="16"/>
        <v>0</v>
      </c>
      <c r="M71" s="61">
        <f>SUMIFS(ACWI!$X:$X, ACWI!$N:$N, $A71)/100</f>
        <v>0</v>
      </c>
      <c r="N71" s="61">
        <f t="shared" si="17"/>
        <v>0</v>
      </c>
      <c r="O71" s="61">
        <f t="shared" si="18"/>
        <v>0</v>
      </c>
      <c r="P71" s="61">
        <f>IF(OR(ISNA($E71), $E71&lt;&gt;'WB Country Groups'!H$1), 0, $N71/SUMIFS(Portfolio!$N$2:$N$195, Portfolio!$E$2:$E$195, 'WB Country Groups'!H$1))</f>
        <v>0</v>
      </c>
      <c r="Q71" s="61">
        <f>IF(OR(ISNA($E71), $E71&lt;&gt;'WB Country Groups'!I$1), 0, $N71/SUMIFS(Portfolio!$N$2:$N$195, Portfolio!$E$2:$E$195, 'WB Country Groups'!I$1))</f>
        <v>0</v>
      </c>
      <c r="R71" s="61">
        <f>IF(OR(ISNA($E71), $E71&lt;&gt;'WB Country Groups'!J$1), 0, $N71/SUMIFS(Portfolio!$N$2:$N$195, Portfolio!$E$2:$E$195, 'WB Country Groups'!J$1))</f>
        <v>0</v>
      </c>
      <c r="S71" s="61">
        <f>IF(OR(ISNA($E71), $E71&lt;&gt;'WB Country Groups'!K$1), 0, $N71/SUMIFS(Portfolio!$N$2:$N$195, Portfolio!$E$2:$E$195, 'WB Country Groups'!K$1))</f>
        <v>0</v>
      </c>
      <c r="T71" s="61">
        <f>IF(OR(ISNA($E71), $E71&lt;&gt;'WB Country Groups'!L$1), 0, $N71/SUMIFS(Portfolio!$N$2:$N$195, Portfolio!$E$2:$E$195, 'WB Country Groups'!L$1))</f>
        <v>0</v>
      </c>
      <c r="U71" s="61">
        <f>IF(OR(ISNA($E71), $E71&lt;&gt;'WB Country Groups'!M$1), 0, $N71/SUMIFS(Portfolio!$N$2:$N$195, Portfolio!$E$2:$E$195, 'WB Country Groups'!M$1))</f>
        <v>0</v>
      </c>
      <c r="V71" s="61">
        <f>IF(OR(ISNA($E71), $E71&lt;&gt;'WB Country Groups'!N$1), 0, $N71/SUMIFS(Portfolio!$N$2:$N$195, Portfolio!$E$2:$E$195, 'WB Country Groups'!N$1))</f>
        <v>0</v>
      </c>
      <c r="W71" s="61">
        <f>SUMIFS(FM!$X:$X, FM!$N:$N, $A71)/100</f>
        <v>0</v>
      </c>
      <c r="X71" s="61">
        <f t="shared" si="19"/>
        <v>0</v>
      </c>
      <c r="Y71" s="61">
        <f>SUMIFS(World!$X:$X, World!$N:$N, $A71)/100</f>
        <v>0</v>
      </c>
      <c r="Z71" s="61">
        <f t="shared" si="20"/>
        <v>0</v>
      </c>
      <c r="AA71" s="5" t="str">
        <f>IF(INDEX('WB WDI Market Cap'!$T:$T, MATCH($B71, 'WB WDI Market Cap'!$C:$C, 0))=0, "", INDEX('WB WDI Market Cap'!$T:$T, MATCH($B71, 'WB WDI Market Cap'!$C:$C, 0)))</f>
        <v/>
      </c>
      <c r="AB71" s="5" t="str">
        <f t="shared" si="11"/>
        <v/>
      </c>
      <c r="AC71">
        <f>SUMIFS(ACWI!$U:$U, ACWI!$N:$N, $A71)</f>
        <v>0</v>
      </c>
    </row>
    <row r="72" spans="1:31">
      <c r="A72" t="str">
        <f>INDEX('ISO2-ISO3'!$C:$C, MATCH($B72, 'ISO2-ISO3'!$D:$D, 0))</f>
        <v>GQ</v>
      </c>
      <c r="B72" t="str">
        <f>'ISO3s in META'!A71</f>
        <v>GNQ</v>
      </c>
      <c r="C72" t="str">
        <f>INDEX('ISO3-Names'!$B$2:$B$275, MATCH($B72, 'ISO3-Names'!$A$2:$A$275, 0))</f>
        <v>Equatorial Guinea</v>
      </c>
      <c r="D72" t="str">
        <f>INDEX('WB Country Groups'!$C$2:$C$219, MATCH($B72, 'WB Country Groups'!$B$2:$B$219, 0))</f>
        <v>Sub-Saharan Africa</v>
      </c>
      <c r="E72" t="str">
        <f t="shared" si="12"/>
        <v>Sub-Saharan Africa</v>
      </c>
      <c r="F72" s="5" t="e">
        <f>INDEX('Damodaran CRPs'!$O:$O, MATCH($B72, 'Damodaran CRPs'!$N:$N, 0))</f>
        <v>#N/A</v>
      </c>
      <c r="G72" s="5" t="str">
        <f t="shared" si="13"/>
        <v/>
      </c>
      <c r="H72" s="5"/>
      <c r="I72" s="5" t="b">
        <f t="shared" si="14"/>
        <v>0</v>
      </c>
      <c r="J72" t="b">
        <f t="shared" si="15"/>
        <v>0</v>
      </c>
      <c r="K72" s="61">
        <f>SUMIFS(EM!$X:$X, EM!$N:$N, $A72)/100</f>
        <v>0</v>
      </c>
      <c r="L72" s="61">
        <f t="shared" si="16"/>
        <v>0</v>
      </c>
      <c r="M72" s="61">
        <f>SUMIFS(ACWI!$X:$X, ACWI!$N:$N, $A72)/100</f>
        <v>0</v>
      </c>
      <c r="N72" s="61">
        <f t="shared" si="17"/>
        <v>0</v>
      </c>
      <c r="O72" s="61">
        <f t="shared" si="18"/>
        <v>0</v>
      </c>
      <c r="P72" s="61">
        <f>IF(OR(ISNA($E72), $E72&lt;&gt;'WB Country Groups'!H$1), 0, $N72/SUMIFS(Portfolio!$N$2:$N$195, Portfolio!$E$2:$E$195, 'WB Country Groups'!H$1))</f>
        <v>0</v>
      </c>
      <c r="Q72" s="61">
        <f>IF(OR(ISNA($E72), $E72&lt;&gt;'WB Country Groups'!I$1), 0, $N72/SUMIFS(Portfolio!$N$2:$N$195, Portfolio!$E$2:$E$195, 'WB Country Groups'!I$1))</f>
        <v>0</v>
      </c>
      <c r="R72" s="61">
        <f>IF(OR(ISNA($E72), $E72&lt;&gt;'WB Country Groups'!J$1), 0, $N72/SUMIFS(Portfolio!$N$2:$N$195, Portfolio!$E$2:$E$195, 'WB Country Groups'!J$1))</f>
        <v>0</v>
      </c>
      <c r="S72" s="61">
        <f>IF(OR(ISNA($E72), $E72&lt;&gt;'WB Country Groups'!K$1), 0, $N72/SUMIFS(Portfolio!$N$2:$N$195, Portfolio!$E$2:$E$195, 'WB Country Groups'!K$1))</f>
        <v>0</v>
      </c>
      <c r="T72" s="61">
        <f>IF(OR(ISNA($E72), $E72&lt;&gt;'WB Country Groups'!L$1), 0, $N72/SUMIFS(Portfolio!$N$2:$N$195, Portfolio!$E$2:$E$195, 'WB Country Groups'!L$1))</f>
        <v>0</v>
      </c>
      <c r="U72" s="61">
        <f>IF(OR(ISNA($E72), $E72&lt;&gt;'WB Country Groups'!M$1), 0, $N72/SUMIFS(Portfolio!$N$2:$N$195, Portfolio!$E$2:$E$195, 'WB Country Groups'!M$1))</f>
        <v>0</v>
      </c>
      <c r="V72" s="61">
        <f>IF(OR(ISNA($E72), $E72&lt;&gt;'WB Country Groups'!N$1), 0, $N72/SUMIFS(Portfolio!$N$2:$N$195, Portfolio!$E$2:$E$195, 'WB Country Groups'!N$1))</f>
        <v>0</v>
      </c>
      <c r="W72" s="61">
        <f>SUMIFS(FM!$X:$X, FM!$N:$N, $A72)/100</f>
        <v>0</v>
      </c>
      <c r="X72" s="61">
        <f t="shared" si="19"/>
        <v>0</v>
      </c>
      <c r="Y72" s="61">
        <f>SUMIFS(World!$X:$X, World!$N:$N, $A72)/100</f>
        <v>0</v>
      </c>
      <c r="Z72" s="61">
        <f t="shared" si="20"/>
        <v>0</v>
      </c>
      <c r="AA72" s="5" t="str">
        <f>IF(INDEX('WB WDI Market Cap'!$T:$T, MATCH($B72, 'WB WDI Market Cap'!$C:$C, 0))=0, "", INDEX('WB WDI Market Cap'!$T:$T, MATCH($B72, 'WB WDI Market Cap'!$C:$C, 0)))</f>
        <v/>
      </c>
      <c r="AB72" s="5" t="str">
        <f t="shared" si="11"/>
        <v/>
      </c>
      <c r="AC72">
        <f>SUMIFS(ACWI!$U:$U, ACWI!$N:$N, $A72)</f>
        <v>0</v>
      </c>
    </row>
    <row r="73" spans="1:31">
      <c r="A73" t="str">
        <f>INDEX('ISO2-ISO3'!$C:$C, MATCH($B73, 'ISO2-ISO3'!$D:$D, 0))</f>
        <v>GR</v>
      </c>
      <c r="B73" t="str">
        <f>'ISO3s in META'!A72</f>
        <v>GRC</v>
      </c>
      <c r="C73" t="str">
        <f>INDEX('ISO3-Names'!$B$2:$B$275, MATCH($B73, 'ISO3-Names'!$A$2:$A$275, 0))</f>
        <v>Greece</v>
      </c>
      <c r="D73" t="str">
        <f>INDEX('WB Country Groups'!$C$2:$C$219, MATCH($B73, 'WB Country Groups'!$B$2:$B$219, 0))</f>
        <v>Europe &amp; Central Asia</v>
      </c>
      <c r="E73" t="str">
        <f t="shared" si="12"/>
        <v>Europe &amp; Central Asia</v>
      </c>
      <c r="F73" s="5">
        <f>INDEX('Damodaran CRPs'!$O:$O, MATCH($B73, 'Damodaran CRPs'!$N:$N, 0))</f>
        <v>3.0574709708721233E-2</v>
      </c>
      <c r="G73" s="5">
        <f t="shared" si="13"/>
        <v>3.0574709708721233E-2</v>
      </c>
      <c r="H73" s="5"/>
      <c r="I73" s="5" t="b">
        <f t="shared" si="14"/>
        <v>1</v>
      </c>
      <c r="J73" t="b">
        <f t="shared" si="15"/>
        <v>0</v>
      </c>
      <c r="K73" s="61">
        <f>SUMIFS(EM!$X:$X, EM!$N:$N, $A73)/100</f>
        <v>4.6627666535380011E-3</v>
      </c>
      <c r="L73" s="61">
        <f t="shared" si="16"/>
        <v>4.6627666535379959E-3</v>
      </c>
      <c r="M73" s="61">
        <f>SUMIFS(ACWI!$X:$X, ACWI!$N:$N, $A73)/100</f>
        <v>4.8430793170600001E-4</v>
      </c>
      <c r="N73" s="61">
        <f t="shared" si="17"/>
        <v>4.8593894064646268E-4</v>
      </c>
      <c r="O73" s="61">
        <f t="shared" si="18"/>
        <v>1.3085299393809052E-3</v>
      </c>
      <c r="P73" s="61">
        <f>IF(OR(ISNA($E73), $E73&lt;&gt;'WB Country Groups'!H$1), 0, $N73/SUMIFS(Portfolio!$N$2:$N$195, Portfolio!$E$2:$E$195, 'WB Country Groups'!H$1))</f>
        <v>0</v>
      </c>
      <c r="Q73" s="61">
        <f>IF(OR(ISNA($E73), $E73&lt;&gt;'WB Country Groups'!I$1), 0, $N73/SUMIFS(Portfolio!$N$2:$N$195, Portfolio!$E$2:$E$195, 'WB Country Groups'!I$1))</f>
        <v>3.0222701912285461E-3</v>
      </c>
      <c r="R73" s="61">
        <f>IF(OR(ISNA($E73), $E73&lt;&gt;'WB Country Groups'!J$1), 0, $N73/SUMIFS(Portfolio!$N$2:$N$195, Portfolio!$E$2:$E$195, 'WB Country Groups'!J$1))</f>
        <v>0</v>
      </c>
      <c r="S73" s="61">
        <f>IF(OR(ISNA($E73), $E73&lt;&gt;'WB Country Groups'!K$1), 0, $N73/SUMIFS(Portfolio!$N$2:$N$195, Portfolio!$E$2:$E$195, 'WB Country Groups'!K$1))</f>
        <v>0</v>
      </c>
      <c r="T73" s="61">
        <f>IF(OR(ISNA($E73), $E73&lt;&gt;'WB Country Groups'!L$1), 0, $N73/SUMIFS(Portfolio!$N$2:$N$195, Portfolio!$E$2:$E$195, 'WB Country Groups'!L$1))</f>
        <v>0</v>
      </c>
      <c r="U73" s="61">
        <f>IF(OR(ISNA($E73), $E73&lt;&gt;'WB Country Groups'!M$1), 0, $N73/SUMIFS(Portfolio!$N$2:$N$195, Portfolio!$E$2:$E$195, 'WB Country Groups'!M$1))</f>
        <v>0</v>
      </c>
      <c r="V73" s="61">
        <f>IF(OR(ISNA($E73), $E73&lt;&gt;'WB Country Groups'!N$1), 0, $N73/SUMIFS(Portfolio!$N$2:$N$195, Portfolio!$E$2:$E$195, 'WB Country Groups'!N$1))</f>
        <v>0</v>
      </c>
      <c r="W73" s="61">
        <f>SUMIFS(FM!$X:$X, FM!$N:$N, $A73)/100</f>
        <v>0</v>
      </c>
      <c r="X73" s="61">
        <f t="shared" si="19"/>
        <v>0</v>
      </c>
      <c r="Y73" s="61">
        <f>SUMIFS(World!$X:$X, World!$N:$N, $A73)/100</f>
        <v>0</v>
      </c>
      <c r="Z73" s="61">
        <f t="shared" si="20"/>
        <v>0</v>
      </c>
      <c r="AA73" s="5">
        <f>IF(INDEX('WB WDI Market Cap'!$T:$T, MATCH($B73, 'WB WDI Market Cap'!$C:$C, 0))=0, "", INDEX('WB WDI Market Cap'!$T:$T, MATCH($B73, 'WB WDI Market Cap'!$C:$C, 0)))</f>
        <v>5.0780552143199877E-4</v>
      </c>
      <c r="AB73" s="5">
        <f t="shared" si="11"/>
        <v>5.1116287677030448E-4</v>
      </c>
      <c r="AC73">
        <f>SUMIFS(ACWI!$U:$U, ACWI!$N:$N, $A73)</f>
        <v>30893510775.03756</v>
      </c>
      <c r="AD73" s="5">
        <v>4.7E-2</v>
      </c>
      <c r="AE73" s="115">
        <v>45504</v>
      </c>
    </row>
    <row r="74" spans="1:31">
      <c r="A74" t="str">
        <f>INDEX('ISO2-ISO3'!$C:$C, MATCH($B74, 'ISO2-ISO3'!$D:$D, 0))</f>
        <v>GD</v>
      </c>
      <c r="B74" t="str">
        <f>'ISO3s in META'!A73</f>
        <v>GRD</v>
      </c>
      <c r="C74" t="str">
        <f>INDEX('ISO3-Names'!$B$2:$B$275, MATCH($B74, 'ISO3-Names'!$A$2:$A$275, 0))</f>
        <v>Grenada</v>
      </c>
      <c r="D74" t="str">
        <f>INDEX('WB Country Groups'!$C$2:$C$219, MATCH($B74, 'WB Country Groups'!$B$2:$B$219, 0))</f>
        <v>Latin America &amp; Caribbean</v>
      </c>
      <c r="E74" t="str">
        <f t="shared" si="12"/>
        <v>Latin America &amp; Caribbean</v>
      </c>
      <c r="F74" s="5" t="e">
        <f>INDEX('Damodaran CRPs'!$O:$O, MATCH($B74, 'Damodaran CRPs'!$N:$N, 0))</f>
        <v>#N/A</v>
      </c>
      <c r="G74" s="5" t="str">
        <f t="shared" si="13"/>
        <v/>
      </c>
      <c r="H74" s="5"/>
      <c r="I74" s="5" t="b">
        <f t="shared" si="14"/>
        <v>0</v>
      </c>
      <c r="J74" t="b">
        <f t="shared" si="15"/>
        <v>0</v>
      </c>
      <c r="K74" s="61">
        <f>SUMIFS(EM!$X:$X, EM!$N:$N, $A74)/100</f>
        <v>0</v>
      </c>
      <c r="L74" s="61">
        <f t="shared" si="16"/>
        <v>0</v>
      </c>
      <c r="M74" s="61">
        <f>SUMIFS(ACWI!$X:$X, ACWI!$N:$N, $A74)/100</f>
        <v>0</v>
      </c>
      <c r="N74" s="61">
        <f t="shared" si="17"/>
        <v>0</v>
      </c>
      <c r="O74" s="61">
        <f t="shared" si="18"/>
        <v>0</v>
      </c>
      <c r="P74" s="61">
        <f>IF(OR(ISNA($E74), $E74&lt;&gt;'WB Country Groups'!H$1), 0, $N74/SUMIFS(Portfolio!$N$2:$N$195, Portfolio!$E$2:$E$195, 'WB Country Groups'!H$1))</f>
        <v>0</v>
      </c>
      <c r="Q74" s="61">
        <f>IF(OR(ISNA($E74), $E74&lt;&gt;'WB Country Groups'!I$1), 0, $N74/SUMIFS(Portfolio!$N$2:$N$195, Portfolio!$E$2:$E$195, 'WB Country Groups'!I$1))</f>
        <v>0</v>
      </c>
      <c r="R74" s="61">
        <f>IF(OR(ISNA($E74), $E74&lt;&gt;'WB Country Groups'!J$1), 0, $N74/SUMIFS(Portfolio!$N$2:$N$195, Portfolio!$E$2:$E$195, 'WB Country Groups'!J$1))</f>
        <v>0</v>
      </c>
      <c r="S74" s="61">
        <f>IF(OR(ISNA($E74), $E74&lt;&gt;'WB Country Groups'!K$1), 0, $N74/SUMIFS(Portfolio!$N$2:$N$195, Portfolio!$E$2:$E$195, 'WB Country Groups'!K$1))</f>
        <v>0</v>
      </c>
      <c r="T74" s="61">
        <f>IF(OR(ISNA($E74), $E74&lt;&gt;'WB Country Groups'!L$1), 0, $N74/SUMIFS(Portfolio!$N$2:$N$195, Portfolio!$E$2:$E$195, 'WB Country Groups'!L$1))</f>
        <v>0</v>
      </c>
      <c r="U74" s="61">
        <f>IF(OR(ISNA($E74), $E74&lt;&gt;'WB Country Groups'!M$1), 0, $N74/SUMIFS(Portfolio!$N$2:$N$195, Portfolio!$E$2:$E$195, 'WB Country Groups'!M$1))</f>
        <v>0</v>
      </c>
      <c r="V74" s="61">
        <f>IF(OR(ISNA($E74), $E74&lt;&gt;'WB Country Groups'!N$1), 0, $N74/SUMIFS(Portfolio!$N$2:$N$195, Portfolio!$E$2:$E$195, 'WB Country Groups'!N$1))</f>
        <v>0</v>
      </c>
      <c r="W74" s="61">
        <f>SUMIFS(FM!$X:$X, FM!$N:$N, $A74)/100</f>
        <v>0</v>
      </c>
      <c r="X74" s="61">
        <f t="shared" si="19"/>
        <v>0</v>
      </c>
      <c r="Y74" s="61">
        <f>SUMIFS(World!$X:$X, World!$N:$N, $A74)/100</f>
        <v>0</v>
      </c>
      <c r="Z74" s="61">
        <f t="shared" si="20"/>
        <v>0</v>
      </c>
      <c r="AA74" s="5" t="str">
        <f>IF(INDEX('WB WDI Market Cap'!$T:$T, MATCH($B74, 'WB WDI Market Cap'!$C:$C, 0))=0, "", INDEX('WB WDI Market Cap'!$T:$T, MATCH($B74, 'WB WDI Market Cap'!$C:$C, 0)))</f>
        <v/>
      </c>
      <c r="AB74" s="5" t="str">
        <f t="shared" si="11"/>
        <v/>
      </c>
      <c r="AC74">
        <f>SUMIFS(ACWI!$U:$U, ACWI!$N:$N, $A74)</f>
        <v>0</v>
      </c>
    </row>
    <row r="75" spans="1:31">
      <c r="A75" t="str">
        <f>INDEX('ISO2-ISO3'!$C:$C, MATCH($B75, 'ISO2-ISO3'!$D:$D, 0))</f>
        <v>GT</v>
      </c>
      <c r="B75" t="str">
        <f>'ISO3s in META'!A74</f>
        <v>GTM</v>
      </c>
      <c r="C75" t="str">
        <f>INDEX('ISO3-Names'!$B$2:$B$275, MATCH($B75, 'ISO3-Names'!$A$2:$A$275, 0))</f>
        <v>Guatemala</v>
      </c>
      <c r="D75" t="str">
        <f>INDEX('WB Country Groups'!$C$2:$C$219, MATCH($B75, 'WB Country Groups'!$B$2:$B$219, 0))</f>
        <v>Latin America &amp; Caribbean</v>
      </c>
      <c r="E75" t="str">
        <f t="shared" si="12"/>
        <v>Latin America &amp; Caribbean</v>
      </c>
      <c r="F75" s="5">
        <f>INDEX('Damodaran CRPs'!$O:$O, MATCH($B75, 'Damodaran CRPs'!$N:$N, 0))</f>
        <v>3.0574709708721233E-2</v>
      </c>
      <c r="G75" s="5">
        <f t="shared" si="13"/>
        <v>3.0574709708721233E-2</v>
      </c>
      <c r="H75" s="5"/>
      <c r="I75" s="5" t="b">
        <f t="shared" si="14"/>
        <v>0</v>
      </c>
      <c r="J75" t="b">
        <f t="shared" si="15"/>
        <v>0</v>
      </c>
      <c r="K75" s="61">
        <f>SUMIFS(EM!$X:$X, EM!$N:$N, $A75)/100</f>
        <v>0</v>
      </c>
      <c r="L75" s="61">
        <f t="shared" si="16"/>
        <v>0</v>
      </c>
      <c r="M75" s="61">
        <f>SUMIFS(ACWI!$X:$X, ACWI!$N:$N, $A75)/100</f>
        <v>0</v>
      </c>
      <c r="N75" s="61">
        <f t="shared" si="17"/>
        <v>0</v>
      </c>
      <c r="O75" s="61">
        <f t="shared" si="18"/>
        <v>0</v>
      </c>
      <c r="P75" s="61">
        <f>IF(OR(ISNA($E75), $E75&lt;&gt;'WB Country Groups'!H$1), 0, $N75/SUMIFS(Portfolio!$N$2:$N$195, Portfolio!$E$2:$E$195, 'WB Country Groups'!H$1))</f>
        <v>0</v>
      </c>
      <c r="Q75" s="61">
        <f>IF(OR(ISNA($E75), $E75&lt;&gt;'WB Country Groups'!I$1), 0, $N75/SUMIFS(Portfolio!$N$2:$N$195, Portfolio!$E$2:$E$195, 'WB Country Groups'!I$1))</f>
        <v>0</v>
      </c>
      <c r="R75" s="61">
        <f>IF(OR(ISNA($E75), $E75&lt;&gt;'WB Country Groups'!J$1), 0, $N75/SUMIFS(Portfolio!$N$2:$N$195, Portfolio!$E$2:$E$195, 'WB Country Groups'!J$1))</f>
        <v>0</v>
      </c>
      <c r="S75" s="61">
        <f>IF(OR(ISNA($E75), $E75&lt;&gt;'WB Country Groups'!K$1), 0, $N75/SUMIFS(Portfolio!$N$2:$N$195, Portfolio!$E$2:$E$195, 'WB Country Groups'!K$1))</f>
        <v>0</v>
      </c>
      <c r="T75" s="61">
        <f>IF(OR(ISNA($E75), $E75&lt;&gt;'WB Country Groups'!L$1), 0, $N75/SUMIFS(Portfolio!$N$2:$N$195, Portfolio!$E$2:$E$195, 'WB Country Groups'!L$1))</f>
        <v>0</v>
      </c>
      <c r="U75" s="61">
        <f>IF(OR(ISNA($E75), $E75&lt;&gt;'WB Country Groups'!M$1), 0, $N75/SUMIFS(Portfolio!$N$2:$N$195, Portfolio!$E$2:$E$195, 'WB Country Groups'!M$1))</f>
        <v>0</v>
      </c>
      <c r="V75" s="61">
        <f>IF(OR(ISNA($E75), $E75&lt;&gt;'WB Country Groups'!N$1), 0, $N75/SUMIFS(Portfolio!$N$2:$N$195, Portfolio!$E$2:$E$195, 'WB Country Groups'!N$1))</f>
        <v>0</v>
      </c>
      <c r="W75" s="61">
        <f>SUMIFS(FM!$X:$X, FM!$N:$N, $A75)/100</f>
        <v>0</v>
      </c>
      <c r="X75" s="61">
        <f t="shared" si="19"/>
        <v>0</v>
      </c>
      <c r="Y75" s="61">
        <f>SUMIFS(World!$X:$X, World!$N:$N, $A75)/100</f>
        <v>0</v>
      </c>
      <c r="Z75" s="61">
        <f t="shared" si="20"/>
        <v>0</v>
      </c>
      <c r="AA75" s="5" t="str">
        <f>IF(INDEX('WB WDI Market Cap'!$T:$T, MATCH($B75, 'WB WDI Market Cap'!$C:$C, 0))=0, "", INDEX('WB WDI Market Cap'!$T:$T, MATCH($B75, 'WB WDI Market Cap'!$C:$C, 0)))</f>
        <v/>
      </c>
      <c r="AB75" s="5" t="str">
        <f t="shared" si="11"/>
        <v/>
      </c>
      <c r="AC75">
        <f>SUMIFS(ACWI!$U:$U, ACWI!$N:$N, $A75)</f>
        <v>0</v>
      </c>
    </row>
    <row r="76" spans="1:31">
      <c r="A76" t="str">
        <f>INDEX('ISO2-ISO3'!$C:$C, MATCH($B76, 'ISO2-ISO3'!$D:$D, 0))</f>
        <v>GF</v>
      </c>
      <c r="B76" t="str">
        <f>'ISO3s in META'!A75</f>
        <v>GUF</v>
      </c>
      <c r="C76" t="str">
        <f>INDEX('ISO3-Names'!$B$2:$B$275, MATCH($B76, 'ISO3-Names'!$A$2:$A$275, 0))</f>
        <v>French Guiana</v>
      </c>
      <c r="D76" t="e">
        <f>INDEX('WB Country Groups'!$C$2:$C$219, MATCH($B76, 'WB Country Groups'!$B$2:$B$219, 0))</f>
        <v>#N/A</v>
      </c>
      <c r="E76" t="str">
        <f t="shared" si="12"/>
        <v>OTHER</v>
      </c>
      <c r="F76" s="5" t="e">
        <f>INDEX('Damodaran CRPs'!$O:$O, MATCH($B76, 'Damodaran CRPs'!$N:$N, 0))</f>
        <v>#N/A</v>
      </c>
      <c r="G76" s="5" t="str">
        <f t="shared" si="13"/>
        <v/>
      </c>
      <c r="H76" s="5"/>
      <c r="I76" s="5" t="b">
        <f t="shared" si="14"/>
        <v>0</v>
      </c>
      <c r="J76" t="b">
        <f t="shared" si="15"/>
        <v>0</v>
      </c>
      <c r="K76" s="61">
        <f>SUMIFS(EM!$X:$X, EM!$N:$N, $A76)/100</f>
        <v>0</v>
      </c>
      <c r="L76" s="61">
        <f t="shared" si="16"/>
        <v>0</v>
      </c>
      <c r="M76" s="61">
        <f>SUMIFS(ACWI!$X:$X, ACWI!$N:$N, $A76)/100</f>
        <v>0</v>
      </c>
      <c r="N76" s="61">
        <f t="shared" si="17"/>
        <v>0</v>
      </c>
      <c r="O76" s="61">
        <f t="shared" si="18"/>
        <v>0</v>
      </c>
      <c r="P76" s="61">
        <f>IF(OR(ISNA($E76), $E76&lt;&gt;'WB Country Groups'!H$1), 0, $N76/SUMIFS(Portfolio!$N$2:$N$195, Portfolio!$E$2:$E$195, 'WB Country Groups'!H$1))</f>
        <v>0</v>
      </c>
      <c r="Q76" s="61">
        <f>IF(OR(ISNA($E76), $E76&lt;&gt;'WB Country Groups'!I$1), 0, $N76/SUMIFS(Portfolio!$N$2:$N$195, Portfolio!$E$2:$E$195, 'WB Country Groups'!I$1))</f>
        <v>0</v>
      </c>
      <c r="R76" s="61">
        <f>IF(OR(ISNA($E76), $E76&lt;&gt;'WB Country Groups'!J$1), 0, $N76/SUMIFS(Portfolio!$N$2:$N$195, Portfolio!$E$2:$E$195, 'WB Country Groups'!J$1))</f>
        <v>0</v>
      </c>
      <c r="S76" s="61">
        <f>IF(OR(ISNA($E76), $E76&lt;&gt;'WB Country Groups'!K$1), 0, $N76/SUMIFS(Portfolio!$N$2:$N$195, Portfolio!$E$2:$E$195, 'WB Country Groups'!K$1))</f>
        <v>0</v>
      </c>
      <c r="T76" s="61">
        <f>IF(OR(ISNA($E76), $E76&lt;&gt;'WB Country Groups'!L$1), 0, $N76/SUMIFS(Portfolio!$N$2:$N$195, Portfolio!$E$2:$E$195, 'WB Country Groups'!L$1))</f>
        <v>0</v>
      </c>
      <c r="U76" s="61">
        <f>IF(OR(ISNA($E76), $E76&lt;&gt;'WB Country Groups'!M$1), 0, $N76/SUMIFS(Portfolio!$N$2:$N$195, Portfolio!$E$2:$E$195, 'WB Country Groups'!M$1))</f>
        <v>0</v>
      </c>
      <c r="V76" s="61">
        <f>IF(OR(ISNA($E76), $E76&lt;&gt;'WB Country Groups'!N$1), 0, $N76/SUMIFS(Portfolio!$N$2:$N$195, Portfolio!$E$2:$E$195, 'WB Country Groups'!N$1))</f>
        <v>0</v>
      </c>
      <c r="W76" s="61">
        <f>SUMIFS(FM!$X:$X, FM!$N:$N, $A76)/100</f>
        <v>0</v>
      </c>
      <c r="X76" s="61">
        <f t="shared" si="19"/>
        <v>0</v>
      </c>
      <c r="Y76" s="61">
        <f>SUMIFS(World!$X:$X, World!$N:$N, $A76)/100</f>
        <v>0</v>
      </c>
      <c r="Z76" s="61">
        <f t="shared" si="20"/>
        <v>0</v>
      </c>
      <c r="AA76" s="5" t="e">
        <f>IF(INDEX('WB WDI Market Cap'!$T:$T, MATCH($B76, 'WB WDI Market Cap'!$C:$C, 0))=0, "", INDEX('WB WDI Market Cap'!$T:$T, MATCH($B76, 'WB WDI Market Cap'!$C:$C, 0)))</f>
        <v>#N/A</v>
      </c>
      <c r="AB76" s="5" t="str">
        <f t="shared" si="11"/>
        <v/>
      </c>
      <c r="AC76">
        <f>SUMIFS(ACWI!$U:$U, ACWI!$N:$N, $A76)</f>
        <v>0</v>
      </c>
    </row>
    <row r="77" spans="1:31">
      <c r="A77" t="str">
        <f>INDEX('ISO2-ISO3'!$C:$C, MATCH($B77, 'ISO2-ISO3'!$D:$D, 0))</f>
        <v>GY</v>
      </c>
      <c r="B77" t="str">
        <f>'ISO3s in META'!A76</f>
        <v>GUY</v>
      </c>
      <c r="C77" t="str">
        <f>INDEX('ISO3-Names'!$B$2:$B$275, MATCH($B77, 'ISO3-Names'!$A$2:$A$275, 0))</f>
        <v>Guyana</v>
      </c>
      <c r="D77" t="str">
        <f>INDEX('WB Country Groups'!$C$2:$C$219, MATCH($B77, 'WB Country Groups'!$B$2:$B$219, 0))</f>
        <v>Latin America &amp; Caribbean</v>
      </c>
      <c r="E77" t="str">
        <f t="shared" si="12"/>
        <v>Latin America &amp; Caribbean</v>
      </c>
      <c r="F77" s="5">
        <f>INDEX('Damodaran CRPs'!$O:$O, MATCH($B77, 'Damodaran CRPs'!$N:$N, 0))</f>
        <v>1.9521880377399464E-2</v>
      </c>
      <c r="G77" s="5">
        <f t="shared" si="13"/>
        <v>1.9521880377399464E-2</v>
      </c>
      <c r="H77" s="5"/>
      <c r="I77" s="5" t="b">
        <f t="shared" si="14"/>
        <v>0</v>
      </c>
      <c r="J77" t="b">
        <f t="shared" si="15"/>
        <v>0</v>
      </c>
      <c r="K77" s="61">
        <f>SUMIFS(EM!$X:$X, EM!$N:$N, $A77)/100</f>
        <v>0</v>
      </c>
      <c r="L77" s="61">
        <f t="shared" si="16"/>
        <v>0</v>
      </c>
      <c r="M77" s="61">
        <f>SUMIFS(ACWI!$X:$X, ACWI!$N:$N, $A77)/100</f>
        <v>0</v>
      </c>
      <c r="N77" s="61">
        <f t="shared" si="17"/>
        <v>0</v>
      </c>
      <c r="O77" s="61">
        <f t="shared" si="18"/>
        <v>0</v>
      </c>
      <c r="P77" s="61">
        <f>IF(OR(ISNA($E77), $E77&lt;&gt;'WB Country Groups'!H$1), 0, $N77/SUMIFS(Portfolio!$N$2:$N$195, Portfolio!$E$2:$E$195, 'WB Country Groups'!H$1))</f>
        <v>0</v>
      </c>
      <c r="Q77" s="61">
        <f>IF(OR(ISNA($E77), $E77&lt;&gt;'WB Country Groups'!I$1), 0, $N77/SUMIFS(Portfolio!$N$2:$N$195, Portfolio!$E$2:$E$195, 'WB Country Groups'!I$1))</f>
        <v>0</v>
      </c>
      <c r="R77" s="61">
        <f>IF(OR(ISNA($E77), $E77&lt;&gt;'WB Country Groups'!J$1), 0, $N77/SUMIFS(Portfolio!$N$2:$N$195, Portfolio!$E$2:$E$195, 'WB Country Groups'!J$1))</f>
        <v>0</v>
      </c>
      <c r="S77" s="61">
        <f>IF(OR(ISNA($E77), $E77&lt;&gt;'WB Country Groups'!K$1), 0, $N77/SUMIFS(Portfolio!$N$2:$N$195, Portfolio!$E$2:$E$195, 'WB Country Groups'!K$1))</f>
        <v>0</v>
      </c>
      <c r="T77" s="61">
        <f>IF(OR(ISNA($E77), $E77&lt;&gt;'WB Country Groups'!L$1), 0, $N77/SUMIFS(Portfolio!$N$2:$N$195, Portfolio!$E$2:$E$195, 'WB Country Groups'!L$1))</f>
        <v>0</v>
      </c>
      <c r="U77" s="61">
        <f>IF(OR(ISNA($E77), $E77&lt;&gt;'WB Country Groups'!M$1), 0, $N77/SUMIFS(Portfolio!$N$2:$N$195, Portfolio!$E$2:$E$195, 'WB Country Groups'!M$1))</f>
        <v>0</v>
      </c>
      <c r="V77" s="61">
        <f>IF(OR(ISNA($E77), $E77&lt;&gt;'WB Country Groups'!N$1), 0, $N77/SUMIFS(Portfolio!$N$2:$N$195, Portfolio!$E$2:$E$195, 'WB Country Groups'!N$1))</f>
        <v>0</v>
      </c>
      <c r="W77" s="61">
        <f>SUMIFS(FM!$X:$X, FM!$N:$N, $A77)/100</f>
        <v>0</v>
      </c>
      <c r="X77" s="61">
        <f t="shared" si="19"/>
        <v>0</v>
      </c>
      <c r="Y77" s="61">
        <f>SUMIFS(World!$X:$X, World!$N:$N, $A77)/100</f>
        <v>0</v>
      </c>
      <c r="Z77" s="61">
        <f t="shared" si="20"/>
        <v>0</v>
      </c>
      <c r="AA77" s="5" t="str">
        <f>IF(INDEX('WB WDI Market Cap'!$T:$T, MATCH($B77, 'WB WDI Market Cap'!$C:$C, 0))=0, "", INDEX('WB WDI Market Cap'!$T:$T, MATCH($B77, 'WB WDI Market Cap'!$C:$C, 0)))</f>
        <v/>
      </c>
      <c r="AB77" s="5" t="str">
        <f t="shared" si="11"/>
        <v/>
      </c>
      <c r="AC77">
        <f>SUMIFS(ACWI!$U:$U, ACWI!$N:$N, $A77)</f>
        <v>0</v>
      </c>
    </row>
    <row r="78" spans="1:31">
      <c r="A78" t="str">
        <f>INDEX('ISO2-ISO3'!$C:$C, MATCH($B78, 'ISO2-ISO3'!$D:$D, 0))</f>
        <v>HK</v>
      </c>
      <c r="B78" t="str">
        <f>'ISO3s in META'!A77</f>
        <v>HKG</v>
      </c>
      <c r="C78" t="str">
        <f>INDEX('ISO3-Names'!$B$2:$B$275, MATCH($B78, 'ISO3-Names'!$A$2:$A$275, 0))</f>
        <v>China, Hong Kong SAR</v>
      </c>
      <c r="D78" t="str">
        <f>INDEX('WB Country Groups'!$C$2:$C$219, MATCH($B78, 'WB Country Groups'!$B$2:$B$219, 0))</f>
        <v>East Asia &amp; Pacific</v>
      </c>
      <c r="E78" t="str">
        <f t="shared" si="12"/>
        <v>East Asia &amp; Pacific</v>
      </c>
      <c r="F78" s="5">
        <f>INDEX('Damodaran CRPs'!$O:$O, MATCH($B78, 'Damodaran CRPs'!$N:$N, 0))</f>
        <v>7.3207051415248017E-3</v>
      </c>
      <c r="G78" s="5">
        <f t="shared" si="13"/>
        <v>7.3207051415248017E-3</v>
      </c>
      <c r="H78" s="5"/>
      <c r="I78" s="5" t="b">
        <f t="shared" si="14"/>
        <v>1</v>
      </c>
      <c r="J78" t="b">
        <f t="shared" si="15"/>
        <v>0</v>
      </c>
      <c r="K78" s="61">
        <f>SUMIFS(EM!$X:$X, EM!$N:$N, $A78)/100</f>
        <v>0</v>
      </c>
      <c r="L78" s="61">
        <f t="shared" si="16"/>
        <v>0</v>
      </c>
      <c r="M78" s="61">
        <f>SUMIFS(ACWI!$X:$X, ACWI!$N:$N, $A78)/100</f>
        <v>5.6797981582940001E-3</v>
      </c>
      <c r="N78" s="61">
        <f t="shared" si="17"/>
        <v>5.6989260745838877E-3</v>
      </c>
      <c r="O78" s="61">
        <f t="shared" si="18"/>
        <v>1.5345992607612189E-2</v>
      </c>
      <c r="P78" s="61">
        <f>IF(OR(ISNA($E78), $E78&lt;&gt;'WB Country Groups'!H$1), 0, $N78/SUMIFS(Portfolio!$N$2:$N$195, Portfolio!$E$2:$E$195, 'WB Country Groups'!H$1))</f>
        <v>0</v>
      </c>
      <c r="Q78" s="61">
        <f>IF(OR(ISNA($E78), $E78&lt;&gt;'WB Country Groups'!I$1), 0, $N78/SUMIFS(Portfolio!$N$2:$N$195, Portfolio!$E$2:$E$195, 'WB Country Groups'!I$1))</f>
        <v>0</v>
      </c>
      <c r="R78" s="61">
        <f>IF(OR(ISNA($E78), $E78&lt;&gt;'WB Country Groups'!J$1), 0, $N78/SUMIFS(Portfolio!$N$2:$N$195, Portfolio!$E$2:$E$195, 'WB Country Groups'!J$1))</f>
        <v>3.9354189140208468E-2</v>
      </c>
      <c r="S78" s="61">
        <f>IF(OR(ISNA($E78), $E78&lt;&gt;'WB Country Groups'!K$1), 0, $N78/SUMIFS(Portfolio!$N$2:$N$195, Portfolio!$E$2:$E$195, 'WB Country Groups'!K$1))</f>
        <v>0</v>
      </c>
      <c r="T78" s="61">
        <f>IF(OR(ISNA($E78), $E78&lt;&gt;'WB Country Groups'!L$1), 0, $N78/SUMIFS(Portfolio!$N$2:$N$195, Portfolio!$E$2:$E$195, 'WB Country Groups'!L$1))</f>
        <v>0</v>
      </c>
      <c r="U78" s="61">
        <f>IF(OR(ISNA($E78), $E78&lt;&gt;'WB Country Groups'!M$1), 0, $N78/SUMIFS(Portfolio!$N$2:$N$195, Portfolio!$E$2:$E$195, 'WB Country Groups'!M$1))</f>
        <v>0</v>
      </c>
      <c r="V78" s="61">
        <f>IF(OR(ISNA($E78), $E78&lt;&gt;'WB Country Groups'!N$1), 0, $N78/SUMIFS(Portfolio!$N$2:$N$195, Portfolio!$E$2:$E$195, 'WB Country Groups'!N$1))</f>
        <v>0</v>
      </c>
      <c r="W78" s="61">
        <f>SUMIFS(FM!$X:$X, FM!$N:$N, $A78)/100</f>
        <v>0</v>
      </c>
      <c r="X78" s="61">
        <f t="shared" si="19"/>
        <v>0</v>
      </c>
      <c r="Y78" s="61">
        <f>SUMIFS(World!$X:$X, World!$N:$N, $A78)/100</f>
        <v>6.3381201573100001E-3</v>
      </c>
      <c r="Z78" s="61">
        <f t="shared" si="20"/>
        <v>6.3619484183039636E-3</v>
      </c>
      <c r="AA78" s="5">
        <f>IF(INDEX('WB WDI Market Cap'!$T:$T, MATCH($B78, 'WB WDI Market Cap'!$C:$C, 0))=0, "", INDEX('WB WDI Market Cap'!$T:$T, MATCH($B78, 'WB WDI Market Cap'!$C:$C, 0)))</f>
        <v>6.1056113503952257E-2</v>
      </c>
      <c r="AB78" s="5">
        <f t="shared" si="11"/>
        <v>6.1459785894182745E-2</v>
      </c>
      <c r="AC78">
        <f>SUMIFS(ACWI!$U:$U, ACWI!$N:$N, $A78)</f>
        <v>362308552298.67755</v>
      </c>
      <c r="AD78" s="5">
        <v>4.5600000000000002E-2</v>
      </c>
      <c r="AE78" s="115">
        <v>45504</v>
      </c>
    </row>
    <row r="79" spans="1:31">
      <c r="A79" t="str">
        <f>INDEX('ISO2-ISO3'!$C:$C, MATCH($B79, 'ISO2-ISO3'!$D:$D, 0))</f>
        <v>HN</v>
      </c>
      <c r="B79" t="str">
        <f>'ISO3s in META'!A78</f>
        <v>HND</v>
      </c>
      <c r="C79" t="str">
        <f>INDEX('ISO3-Names'!$B$2:$B$275, MATCH($B79, 'ISO3-Names'!$A$2:$A$275, 0))</f>
        <v>Honduras</v>
      </c>
      <c r="D79" t="str">
        <f>INDEX('WB Country Groups'!$C$2:$C$219, MATCH($B79, 'WB Country Groups'!$B$2:$B$219, 0))</f>
        <v>Latin America &amp; Caribbean</v>
      </c>
      <c r="E79" t="str">
        <f t="shared" si="12"/>
        <v>Latin America &amp; Caribbean</v>
      </c>
      <c r="F79" s="5">
        <f>INDEX('Damodaran CRPs'!$O:$O, MATCH($B79, 'Damodaran CRPs'!$N:$N, 0))</f>
        <v>5.4977060180470563E-2</v>
      </c>
      <c r="G79" s="5">
        <f t="shared" si="13"/>
        <v>5.4977060180470563E-2</v>
      </c>
      <c r="H79" s="5"/>
      <c r="I79" s="5" t="b">
        <f t="shared" si="14"/>
        <v>0</v>
      </c>
      <c r="J79" t="b">
        <f t="shared" si="15"/>
        <v>0</v>
      </c>
      <c r="K79" s="61">
        <f>SUMIFS(EM!$X:$X, EM!$N:$N, $A79)/100</f>
        <v>0</v>
      </c>
      <c r="L79" s="61">
        <f t="shared" si="16"/>
        <v>0</v>
      </c>
      <c r="M79" s="61">
        <f>SUMIFS(ACWI!$X:$X, ACWI!$N:$N, $A79)/100</f>
        <v>0</v>
      </c>
      <c r="N79" s="61">
        <f t="shared" si="17"/>
        <v>0</v>
      </c>
      <c r="O79" s="61">
        <f t="shared" si="18"/>
        <v>0</v>
      </c>
      <c r="P79" s="61">
        <f>IF(OR(ISNA($E79), $E79&lt;&gt;'WB Country Groups'!H$1), 0, $N79/SUMIFS(Portfolio!$N$2:$N$195, Portfolio!$E$2:$E$195, 'WB Country Groups'!H$1))</f>
        <v>0</v>
      </c>
      <c r="Q79" s="61">
        <f>IF(OR(ISNA($E79), $E79&lt;&gt;'WB Country Groups'!I$1), 0, $N79/SUMIFS(Portfolio!$N$2:$N$195, Portfolio!$E$2:$E$195, 'WB Country Groups'!I$1))</f>
        <v>0</v>
      </c>
      <c r="R79" s="61">
        <f>IF(OR(ISNA($E79), $E79&lt;&gt;'WB Country Groups'!J$1), 0, $N79/SUMIFS(Portfolio!$N$2:$N$195, Portfolio!$E$2:$E$195, 'WB Country Groups'!J$1))</f>
        <v>0</v>
      </c>
      <c r="S79" s="61">
        <f>IF(OR(ISNA($E79), $E79&lt;&gt;'WB Country Groups'!K$1), 0, $N79/SUMIFS(Portfolio!$N$2:$N$195, Portfolio!$E$2:$E$195, 'WB Country Groups'!K$1))</f>
        <v>0</v>
      </c>
      <c r="T79" s="61">
        <f>IF(OR(ISNA($E79), $E79&lt;&gt;'WB Country Groups'!L$1), 0, $N79/SUMIFS(Portfolio!$N$2:$N$195, Portfolio!$E$2:$E$195, 'WB Country Groups'!L$1))</f>
        <v>0</v>
      </c>
      <c r="U79" s="61">
        <f>IF(OR(ISNA($E79), $E79&lt;&gt;'WB Country Groups'!M$1), 0, $N79/SUMIFS(Portfolio!$N$2:$N$195, Portfolio!$E$2:$E$195, 'WB Country Groups'!M$1))</f>
        <v>0</v>
      </c>
      <c r="V79" s="61">
        <f>IF(OR(ISNA($E79), $E79&lt;&gt;'WB Country Groups'!N$1), 0, $N79/SUMIFS(Portfolio!$N$2:$N$195, Portfolio!$E$2:$E$195, 'WB Country Groups'!N$1))</f>
        <v>0</v>
      </c>
      <c r="W79" s="61">
        <f>SUMIFS(FM!$X:$X, FM!$N:$N, $A79)/100</f>
        <v>0</v>
      </c>
      <c r="X79" s="61">
        <f t="shared" si="19"/>
        <v>0</v>
      </c>
      <c r="Y79" s="61">
        <f>SUMIFS(World!$X:$X, World!$N:$N, $A79)/100</f>
        <v>0</v>
      </c>
      <c r="Z79" s="61">
        <f t="shared" si="20"/>
        <v>0</v>
      </c>
      <c r="AA79" s="5" t="str">
        <f>IF(INDEX('WB WDI Market Cap'!$T:$T, MATCH($B79, 'WB WDI Market Cap'!$C:$C, 0))=0, "", INDEX('WB WDI Market Cap'!$T:$T, MATCH($B79, 'WB WDI Market Cap'!$C:$C, 0)))</f>
        <v/>
      </c>
      <c r="AB79" s="5" t="str">
        <f t="shared" si="11"/>
        <v/>
      </c>
      <c r="AC79">
        <f>SUMIFS(ACWI!$U:$U, ACWI!$N:$N, $A79)</f>
        <v>0</v>
      </c>
    </row>
    <row r="80" spans="1:31">
      <c r="A80" t="str">
        <f>INDEX('ISO2-ISO3'!$C:$C, MATCH($B80, 'ISO2-ISO3'!$D:$D, 0))</f>
        <v>HR</v>
      </c>
      <c r="B80" t="str">
        <f>'ISO3s in META'!A79</f>
        <v>HRV</v>
      </c>
      <c r="C80" t="str">
        <f>INDEX('ISO3-Names'!$B$2:$B$275, MATCH($B80, 'ISO3-Names'!$A$2:$A$275, 0))</f>
        <v>Croatia</v>
      </c>
      <c r="D80" t="str">
        <f>INDEX('WB Country Groups'!$C$2:$C$219, MATCH($B80, 'WB Country Groups'!$B$2:$B$219, 0))</f>
        <v>Europe &amp; Central Asia</v>
      </c>
      <c r="E80" t="str">
        <f t="shared" si="12"/>
        <v>Europe &amp; Central Asia</v>
      </c>
      <c r="F80" s="5">
        <f>INDEX('Damodaran CRPs'!$O:$O, MATCH($B80, 'Damodaran CRPs'!$N:$N, 0))</f>
        <v>2.325400456719643E-2</v>
      </c>
      <c r="G80" s="5">
        <f t="shared" si="13"/>
        <v>2.325400456719643E-2</v>
      </c>
      <c r="H80" s="5"/>
      <c r="I80" s="5" t="b">
        <f t="shared" si="14"/>
        <v>1</v>
      </c>
      <c r="J80" t="b">
        <f t="shared" si="15"/>
        <v>0</v>
      </c>
      <c r="K80" s="61">
        <f>SUMIFS(EM!$X:$X, EM!$N:$N, $A80)/100</f>
        <v>0</v>
      </c>
      <c r="L80" s="61">
        <f t="shared" si="16"/>
        <v>0</v>
      </c>
      <c r="M80" s="61">
        <f>SUMIFS(ACWI!$X:$X, ACWI!$N:$N, $A80)/100</f>
        <v>0</v>
      </c>
      <c r="N80" s="61">
        <f t="shared" si="17"/>
        <v>0</v>
      </c>
      <c r="O80" s="61">
        <f t="shared" si="18"/>
        <v>0</v>
      </c>
      <c r="P80" s="61">
        <f>IF(OR(ISNA($E80), $E80&lt;&gt;'WB Country Groups'!H$1), 0, $N80/SUMIFS(Portfolio!$N$2:$N$195, Portfolio!$E$2:$E$195, 'WB Country Groups'!H$1))</f>
        <v>0</v>
      </c>
      <c r="Q80" s="61">
        <f>IF(OR(ISNA($E80), $E80&lt;&gt;'WB Country Groups'!I$1), 0, $N80/SUMIFS(Portfolio!$N$2:$N$195, Portfolio!$E$2:$E$195, 'WB Country Groups'!I$1))</f>
        <v>0</v>
      </c>
      <c r="R80" s="61">
        <f>IF(OR(ISNA($E80), $E80&lt;&gt;'WB Country Groups'!J$1), 0, $N80/SUMIFS(Portfolio!$N$2:$N$195, Portfolio!$E$2:$E$195, 'WB Country Groups'!J$1))</f>
        <v>0</v>
      </c>
      <c r="S80" s="61">
        <f>IF(OR(ISNA($E80), $E80&lt;&gt;'WB Country Groups'!K$1), 0, $N80/SUMIFS(Portfolio!$N$2:$N$195, Portfolio!$E$2:$E$195, 'WB Country Groups'!K$1))</f>
        <v>0</v>
      </c>
      <c r="T80" s="61">
        <f>IF(OR(ISNA($E80), $E80&lt;&gt;'WB Country Groups'!L$1), 0, $N80/SUMIFS(Portfolio!$N$2:$N$195, Portfolio!$E$2:$E$195, 'WB Country Groups'!L$1))</f>
        <v>0</v>
      </c>
      <c r="U80" s="61">
        <f>IF(OR(ISNA($E80), $E80&lt;&gt;'WB Country Groups'!M$1), 0, $N80/SUMIFS(Portfolio!$N$2:$N$195, Portfolio!$E$2:$E$195, 'WB Country Groups'!M$1))</f>
        <v>0</v>
      </c>
      <c r="V80" s="61">
        <f>IF(OR(ISNA($E80), $E80&lt;&gt;'WB Country Groups'!N$1), 0, $N80/SUMIFS(Portfolio!$N$2:$N$195, Portfolio!$E$2:$E$195, 'WB Country Groups'!N$1))</f>
        <v>0</v>
      </c>
      <c r="W80" s="61">
        <f>SUMIFS(FM!$X:$X, FM!$N:$N, $A80)/100</f>
        <v>8.5429789240250003E-3</v>
      </c>
      <c r="X80" s="61">
        <f t="shared" si="19"/>
        <v>8.5429789240249465E-3</v>
      </c>
      <c r="Y80" s="61">
        <f>SUMIFS(World!$X:$X, World!$N:$N, $A80)/100</f>
        <v>0</v>
      </c>
      <c r="Z80" s="61">
        <f t="shared" si="20"/>
        <v>0</v>
      </c>
      <c r="AA80" s="5">
        <f>IF(INDEX('WB WDI Market Cap'!$T:$T, MATCH($B80, 'WB WDI Market Cap'!$C:$C, 0))=0, "", INDEX('WB WDI Market Cap'!$T:$T, MATCH($B80, 'WB WDI Market Cap'!$C:$C, 0)))</f>
        <v>2.2140027884379922E-4</v>
      </c>
      <c r="AB80" s="5">
        <f t="shared" si="11"/>
        <v>2.2286406640952412E-4</v>
      </c>
      <c r="AC80">
        <f>SUMIFS(ACWI!$U:$U, ACWI!$N:$N, $A80)</f>
        <v>0</v>
      </c>
    </row>
    <row r="81" spans="1:31">
      <c r="A81" t="str">
        <f>INDEX('ISO2-ISO3'!$C:$C, MATCH($B81, 'ISO2-ISO3'!$D:$D, 0))</f>
        <v>HT</v>
      </c>
      <c r="B81" t="str">
        <f>'ISO3s in META'!A80</f>
        <v>HTI</v>
      </c>
      <c r="C81" t="str">
        <f>INDEX('ISO3-Names'!$B$2:$B$275, MATCH($B81, 'ISO3-Names'!$A$2:$A$275, 0))</f>
        <v>Haiti</v>
      </c>
      <c r="D81" t="str">
        <f>INDEX('WB Country Groups'!$C$2:$C$219, MATCH($B81, 'WB Country Groups'!$B$2:$B$219, 0))</f>
        <v>Latin America &amp; Caribbean</v>
      </c>
      <c r="E81" t="str">
        <f t="shared" si="12"/>
        <v>Latin America &amp; Caribbean</v>
      </c>
      <c r="F81" s="5">
        <f>INDEX('Damodaran CRPs'!$O:$O, MATCH($B81, 'Damodaran CRPs'!$N:$N, 0))</f>
        <v>0.14655764606856514</v>
      </c>
      <c r="G81" s="5">
        <f t="shared" si="13"/>
        <v>0.14655764606856514</v>
      </c>
      <c r="H81" s="5"/>
      <c r="I81" s="5" t="b">
        <f t="shared" si="14"/>
        <v>0</v>
      </c>
      <c r="J81" t="b">
        <f t="shared" si="15"/>
        <v>0</v>
      </c>
      <c r="K81" s="61">
        <f>SUMIFS(EM!$X:$X, EM!$N:$N, $A81)/100</f>
        <v>0</v>
      </c>
      <c r="L81" s="61">
        <f t="shared" si="16"/>
        <v>0</v>
      </c>
      <c r="M81" s="61">
        <f>SUMIFS(ACWI!$X:$X, ACWI!$N:$N, $A81)/100</f>
        <v>0</v>
      </c>
      <c r="N81" s="61">
        <f t="shared" si="17"/>
        <v>0</v>
      </c>
      <c r="O81" s="61">
        <f t="shared" si="18"/>
        <v>0</v>
      </c>
      <c r="P81" s="61">
        <f>IF(OR(ISNA($E81), $E81&lt;&gt;'WB Country Groups'!H$1), 0, $N81/SUMIFS(Portfolio!$N$2:$N$195, Portfolio!$E$2:$E$195, 'WB Country Groups'!H$1))</f>
        <v>0</v>
      </c>
      <c r="Q81" s="61">
        <f>IF(OR(ISNA($E81), $E81&lt;&gt;'WB Country Groups'!I$1), 0, $N81/SUMIFS(Portfolio!$N$2:$N$195, Portfolio!$E$2:$E$195, 'WB Country Groups'!I$1))</f>
        <v>0</v>
      </c>
      <c r="R81" s="61">
        <f>IF(OR(ISNA($E81), $E81&lt;&gt;'WB Country Groups'!J$1), 0, $N81/SUMIFS(Portfolio!$N$2:$N$195, Portfolio!$E$2:$E$195, 'WB Country Groups'!J$1))</f>
        <v>0</v>
      </c>
      <c r="S81" s="61">
        <f>IF(OR(ISNA($E81), $E81&lt;&gt;'WB Country Groups'!K$1), 0, $N81/SUMIFS(Portfolio!$N$2:$N$195, Portfolio!$E$2:$E$195, 'WB Country Groups'!K$1))</f>
        <v>0</v>
      </c>
      <c r="T81" s="61">
        <f>IF(OR(ISNA($E81), $E81&lt;&gt;'WB Country Groups'!L$1), 0, $N81/SUMIFS(Portfolio!$N$2:$N$195, Portfolio!$E$2:$E$195, 'WB Country Groups'!L$1))</f>
        <v>0</v>
      </c>
      <c r="U81" s="61">
        <f>IF(OR(ISNA($E81), $E81&lt;&gt;'WB Country Groups'!M$1), 0, $N81/SUMIFS(Portfolio!$N$2:$N$195, Portfolio!$E$2:$E$195, 'WB Country Groups'!M$1))</f>
        <v>0</v>
      </c>
      <c r="V81" s="61">
        <f>IF(OR(ISNA($E81), $E81&lt;&gt;'WB Country Groups'!N$1), 0, $N81/SUMIFS(Portfolio!$N$2:$N$195, Portfolio!$E$2:$E$195, 'WB Country Groups'!N$1))</f>
        <v>0</v>
      </c>
      <c r="W81" s="61">
        <f>SUMIFS(FM!$X:$X, FM!$N:$N, $A81)/100</f>
        <v>0</v>
      </c>
      <c r="X81" s="61">
        <f t="shared" si="19"/>
        <v>0</v>
      </c>
      <c r="Y81" s="61">
        <f>SUMIFS(World!$X:$X, World!$N:$N, $A81)/100</f>
        <v>0</v>
      </c>
      <c r="Z81" s="61">
        <f t="shared" si="20"/>
        <v>0</v>
      </c>
      <c r="AA81" s="5" t="str">
        <f>IF(INDEX('WB WDI Market Cap'!$T:$T, MATCH($B81, 'WB WDI Market Cap'!$C:$C, 0))=0, "", INDEX('WB WDI Market Cap'!$T:$T, MATCH($B81, 'WB WDI Market Cap'!$C:$C, 0)))</f>
        <v/>
      </c>
      <c r="AB81" s="5" t="str">
        <f t="shared" si="11"/>
        <v/>
      </c>
      <c r="AC81">
        <f>SUMIFS(ACWI!$U:$U, ACWI!$N:$N, $A81)</f>
        <v>0</v>
      </c>
    </row>
    <row r="82" spans="1:31">
      <c r="A82" t="str">
        <f>INDEX('ISO2-ISO3'!$C:$C, MATCH($B82, 'ISO2-ISO3'!$D:$D, 0))</f>
        <v>HU</v>
      </c>
      <c r="B82" t="str">
        <f>'ISO3s in META'!A81</f>
        <v>HUN</v>
      </c>
      <c r="C82" t="str">
        <f>INDEX('ISO3-Names'!$B$2:$B$275, MATCH($B82, 'ISO3-Names'!$A$2:$A$275, 0))</f>
        <v>Hungary</v>
      </c>
      <c r="D82" t="str">
        <f>INDEX('WB Country Groups'!$C$2:$C$219, MATCH($B82, 'WB Country Groups'!$B$2:$B$219, 0))</f>
        <v>Europe &amp; Central Asia</v>
      </c>
      <c r="E82" t="str">
        <f t="shared" si="12"/>
        <v>Europe &amp; Central Asia</v>
      </c>
      <c r="F82" s="5">
        <f>INDEX('Damodaran CRPs'!$O:$O, MATCH($B82, 'Damodaran CRPs'!$N:$N, 0))</f>
        <v>2.325400456719643E-2</v>
      </c>
      <c r="G82" s="5">
        <f t="shared" si="13"/>
        <v>2.325400456719643E-2</v>
      </c>
      <c r="H82" s="5"/>
      <c r="I82" s="5" t="b">
        <f t="shared" si="14"/>
        <v>1</v>
      </c>
      <c r="J82" t="b">
        <f t="shared" si="15"/>
        <v>0</v>
      </c>
      <c r="K82" s="61">
        <f>SUMIFS(EM!$X:$X, EM!$N:$N, $A82)/100</f>
        <v>2.5113755941069999E-3</v>
      </c>
      <c r="L82" s="61">
        <f t="shared" si="16"/>
        <v>2.5113755941069973E-3</v>
      </c>
      <c r="M82" s="61">
        <f>SUMIFS(ACWI!$X:$X, ACWI!$N:$N, $A82)/100</f>
        <v>2.6084923610700001E-4</v>
      </c>
      <c r="N82" s="61">
        <f t="shared" si="17"/>
        <v>2.6172770083646396E-4</v>
      </c>
      <c r="O82" s="61">
        <f t="shared" si="18"/>
        <v>7.0477688421971281E-4</v>
      </c>
      <c r="P82" s="61">
        <f>IF(OR(ISNA($E82), $E82&lt;&gt;'WB Country Groups'!H$1), 0, $N82/SUMIFS(Portfolio!$N$2:$N$195, Portfolio!$E$2:$E$195, 'WB Country Groups'!H$1))</f>
        <v>0</v>
      </c>
      <c r="Q82" s="61">
        <f>IF(OR(ISNA($E82), $E82&lt;&gt;'WB Country Groups'!I$1), 0, $N82/SUMIFS(Portfolio!$N$2:$N$195, Portfolio!$E$2:$E$195, 'WB Country Groups'!I$1))</f>
        <v>1.6278008661016446E-3</v>
      </c>
      <c r="R82" s="61">
        <f>IF(OR(ISNA($E82), $E82&lt;&gt;'WB Country Groups'!J$1), 0, $N82/SUMIFS(Portfolio!$N$2:$N$195, Portfolio!$E$2:$E$195, 'WB Country Groups'!J$1))</f>
        <v>0</v>
      </c>
      <c r="S82" s="61">
        <f>IF(OR(ISNA($E82), $E82&lt;&gt;'WB Country Groups'!K$1), 0, $N82/SUMIFS(Portfolio!$N$2:$N$195, Portfolio!$E$2:$E$195, 'WB Country Groups'!K$1))</f>
        <v>0</v>
      </c>
      <c r="T82" s="61">
        <f>IF(OR(ISNA($E82), $E82&lt;&gt;'WB Country Groups'!L$1), 0, $N82/SUMIFS(Portfolio!$N$2:$N$195, Portfolio!$E$2:$E$195, 'WB Country Groups'!L$1))</f>
        <v>0</v>
      </c>
      <c r="U82" s="61">
        <f>IF(OR(ISNA($E82), $E82&lt;&gt;'WB Country Groups'!M$1), 0, $N82/SUMIFS(Portfolio!$N$2:$N$195, Portfolio!$E$2:$E$195, 'WB Country Groups'!M$1))</f>
        <v>0</v>
      </c>
      <c r="V82" s="61">
        <f>IF(OR(ISNA($E82), $E82&lt;&gt;'WB Country Groups'!N$1), 0, $N82/SUMIFS(Portfolio!$N$2:$N$195, Portfolio!$E$2:$E$195, 'WB Country Groups'!N$1))</f>
        <v>0</v>
      </c>
      <c r="W82" s="61">
        <f>SUMIFS(FM!$X:$X, FM!$N:$N, $A82)/100</f>
        <v>0</v>
      </c>
      <c r="X82" s="61">
        <f t="shared" si="19"/>
        <v>0</v>
      </c>
      <c r="Y82" s="61">
        <f>SUMIFS(World!$X:$X, World!$N:$N, $A82)/100</f>
        <v>0</v>
      </c>
      <c r="Z82" s="61">
        <f t="shared" si="20"/>
        <v>0</v>
      </c>
      <c r="AA82" s="5">
        <f>IF(INDEX('WB WDI Market Cap'!$T:$T, MATCH($B82, 'WB WDI Market Cap'!$C:$C, 0))=0, "", INDEX('WB WDI Market Cap'!$T:$T, MATCH($B82, 'WB WDI Market Cap'!$C:$C, 0)))</f>
        <v>2.7857635390265604E-4</v>
      </c>
      <c r="AB82" s="5">
        <f t="shared" si="11"/>
        <v>2.8041816099105349E-4</v>
      </c>
      <c r="AC82">
        <f>SUMIFS(ACWI!$U:$U, ACWI!$N:$N, $A82)</f>
        <v>16639307677.525751</v>
      </c>
      <c r="AD82" s="5">
        <v>4.2599999999999999E-2</v>
      </c>
      <c r="AE82" s="115">
        <v>45504</v>
      </c>
    </row>
    <row r="83" spans="1:31">
      <c r="A83" t="str">
        <f>INDEX('ISO2-ISO3'!$C:$C, MATCH($B83, 'ISO2-ISO3'!$D:$D, 0))</f>
        <v>ID</v>
      </c>
      <c r="B83" t="str">
        <f>'ISO3s in META'!A82</f>
        <v>IDN</v>
      </c>
      <c r="C83" t="str">
        <f>INDEX('ISO3-Names'!$B$2:$B$275, MATCH($B83, 'ISO3-Names'!$A$2:$A$275, 0))</f>
        <v>Indonesia</v>
      </c>
      <c r="D83" t="str">
        <f>INDEX('WB Country Groups'!$C$2:$C$219, MATCH($B83, 'WB Country Groups'!$B$2:$B$219, 0))</f>
        <v>East Asia &amp; Pacific</v>
      </c>
      <c r="E83" t="str">
        <f t="shared" si="12"/>
        <v>East Asia &amp; Pacific</v>
      </c>
      <c r="F83" s="5">
        <f>INDEX('Damodaran CRPs'!$O:$O, MATCH($B83, 'Damodaran CRPs'!$N:$N, 0))</f>
        <v>2.325400456719643E-2</v>
      </c>
      <c r="G83" s="5">
        <f t="shared" si="13"/>
        <v>2.325400456719643E-2</v>
      </c>
      <c r="H83" s="5"/>
      <c r="I83" s="5" t="b">
        <f t="shared" si="14"/>
        <v>1</v>
      </c>
      <c r="J83" t="b">
        <f t="shared" si="15"/>
        <v>0</v>
      </c>
      <c r="K83" s="61">
        <f>SUMIFS(EM!$X:$X, EM!$N:$N, $A83)/100</f>
        <v>2.015856284917E-2</v>
      </c>
      <c r="L83" s="61">
        <f t="shared" si="16"/>
        <v>2.0158562849169979E-2</v>
      </c>
      <c r="M83" s="61">
        <f>SUMIFS(ACWI!$X:$X, ACWI!$N:$N, $A83)/100</f>
        <v>2.0938109506859997E-3</v>
      </c>
      <c r="N83" s="61">
        <f t="shared" si="17"/>
        <v>2.1008622999550029E-3</v>
      </c>
      <c r="O83" s="61">
        <f t="shared" si="18"/>
        <v>5.6571741592690581E-3</v>
      </c>
      <c r="P83" s="61">
        <f>IF(OR(ISNA($E83), $E83&lt;&gt;'WB Country Groups'!H$1), 0, $N83/SUMIFS(Portfolio!$N$2:$N$195, Portfolio!$E$2:$E$195, 'WB Country Groups'!H$1))</f>
        <v>0</v>
      </c>
      <c r="Q83" s="61">
        <f>IF(OR(ISNA($E83), $E83&lt;&gt;'WB Country Groups'!I$1), 0, $N83/SUMIFS(Portfolio!$N$2:$N$195, Portfolio!$E$2:$E$195, 'WB Country Groups'!I$1))</f>
        <v>0</v>
      </c>
      <c r="R83" s="61">
        <f>IF(OR(ISNA($E83), $E83&lt;&gt;'WB Country Groups'!J$1), 0, $N83/SUMIFS(Portfolio!$N$2:$N$195, Portfolio!$E$2:$E$195, 'WB Country Groups'!J$1))</f>
        <v>1.4507598664718483E-2</v>
      </c>
      <c r="S83" s="61">
        <f>IF(OR(ISNA($E83), $E83&lt;&gt;'WB Country Groups'!K$1), 0, $N83/SUMIFS(Portfolio!$N$2:$N$195, Portfolio!$E$2:$E$195, 'WB Country Groups'!K$1))</f>
        <v>0</v>
      </c>
      <c r="T83" s="61">
        <f>IF(OR(ISNA($E83), $E83&lt;&gt;'WB Country Groups'!L$1), 0, $N83/SUMIFS(Portfolio!$N$2:$N$195, Portfolio!$E$2:$E$195, 'WB Country Groups'!L$1))</f>
        <v>0</v>
      </c>
      <c r="U83" s="61">
        <f>IF(OR(ISNA($E83), $E83&lt;&gt;'WB Country Groups'!M$1), 0, $N83/SUMIFS(Portfolio!$N$2:$N$195, Portfolio!$E$2:$E$195, 'WB Country Groups'!M$1))</f>
        <v>0</v>
      </c>
      <c r="V83" s="61">
        <f>IF(OR(ISNA($E83), $E83&lt;&gt;'WB Country Groups'!N$1), 0, $N83/SUMIFS(Portfolio!$N$2:$N$195, Portfolio!$E$2:$E$195, 'WB Country Groups'!N$1))</f>
        <v>0</v>
      </c>
      <c r="W83" s="61">
        <f>SUMIFS(FM!$X:$X, FM!$N:$N, $A83)/100</f>
        <v>0</v>
      </c>
      <c r="X83" s="61">
        <f t="shared" si="19"/>
        <v>0</v>
      </c>
      <c r="Y83" s="61">
        <f>SUMIFS(World!$X:$X, World!$N:$N, $A83)/100</f>
        <v>0</v>
      </c>
      <c r="Z83" s="61">
        <f t="shared" si="20"/>
        <v>0</v>
      </c>
      <c r="AA83" s="5">
        <f>IF(INDEX('WB WDI Market Cap'!$T:$T, MATCH($B83, 'WB WDI Market Cap'!$C:$C, 0))=0, "", INDEX('WB WDI Market Cap'!$T:$T, MATCH($B83, 'WB WDI Market Cap'!$C:$C, 0)))</f>
        <v>4.9407844898049407E-3</v>
      </c>
      <c r="AB83" s="5">
        <f t="shared" si="11"/>
        <v>4.9734504780271386E-3</v>
      </c>
      <c r="AC83">
        <f>SUMIFS(ACWI!$U:$U, ACWI!$N:$N, $A83)</f>
        <v>133562072662.9241</v>
      </c>
      <c r="AD83" s="5">
        <v>4.7199999999999999E-2</v>
      </c>
      <c r="AE83" s="115">
        <v>45504</v>
      </c>
    </row>
    <row r="84" spans="1:31">
      <c r="A84" t="str">
        <f>INDEX('ISO2-ISO3'!$C:$C, MATCH($B84, 'ISO2-ISO3'!$D:$D, 0))</f>
        <v>IN</v>
      </c>
      <c r="B84" t="str">
        <f>'ISO3s in META'!A83</f>
        <v>IND</v>
      </c>
      <c r="C84" t="str">
        <f>INDEX('ISO3-Names'!$B$2:$B$275, MATCH($B84, 'ISO3-Names'!$A$2:$A$275, 0))</f>
        <v>India</v>
      </c>
      <c r="D84" t="str">
        <f>INDEX('WB Country Groups'!$C$2:$C$219, MATCH($B84, 'WB Country Groups'!$B$2:$B$219, 0))</f>
        <v>South Asia</v>
      </c>
      <c r="E84" t="str">
        <f t="shared" si="12"/>
        <v>South Asia</v>
      </c>
      <c r="F84" s="5">
        <f>INDEX('Damodaran CRPs'!$O:$O, MATCH($B84, 'Damodaran CRPs'!$N:$N, 0))</f>
        <v>2.6842585518924274E-2</v>
      </c>
      <c r="G84" s="5">
        <f t="shared" si="13"/>
        <v>2.6842585518924274E-2</v>
      </c>
      <c r="H84" s="5"/>
      <c r="I84" s="5" t="b">
        <f t="shared" si="14"/>
        <v>1</v>
      </c>
      <c r="J84" t="b">
        <f t="shared" si="15"/>
        <v>0</v>
      </c>
      <c r="K84" s="61">
        <f>SUMIFS(EM!$X:$X, EM!$N:$N, $A84)/100</f>
        <v>0.14857046228449503</v>
      </c>
      <c r="L84" s="61">
        <f t="shared" si="16"/>
        <v>0.14857046228449486</v>
      </c>
      <c r="M84" s="61">
        <f>SUMIFS(ACWI!$X:$X, ACWI!$N:$N, $A84)/100</f>
        <v>1.5431579285031001E-2</v>
      </c>
      <c r="N84" s="61">
        <f t="shared" si="17"/>
        <v>1.548354837769212E-2</v>
      </c>
      <c r="O84" s="61">
        <f t="shared" si="18"/>
        <v>4.1693893872981731E-2</v>
      </c>
      <c r="P84" s="61">
        <f>IF(OR(ISNA($E84), $E84&lt;&gt;'WB Country Groups'!H$1), 0, $N84/SUMIFS(Portfolio!$N$2:$N$195, Portfolio!$E$2:$E$195, 'WB Country Groups'!H$1))</f>
        <v>0</v>
      </c>
      <c r="Q84" s="61">
        <f>IF(OR(ISNA($E84), $E84&lt;&gt;'WB Country Groups'!I$1), 0, $N84/SUMIFS(Portfolio!$N$2:$N$195, Portfolio!$E$2:$E$195, 'WB Country Groups'!I$1))</f>
        <v>0</v>
      </c>
      <c r="R84" s="61">
        <f>IF(OR(ISNA($E84), $E84&lt;&gt;'WB Country Groups'!J$1), 0, $N84/SUMIFS(Portfolio!$N$2:$N$195, Portfolio!$E$2:$E$195, 'WB Country Groups'!J$1))</f>
        <v>0</v>
      </c>
      <c r="S84" s="61">
        <f>IF(OR(ISNA($E84), $E84&lt;&gt;'WB Country Groups'!K$1), 0, $N84/SUMIFS(Portfolio!$N$2:$N$195, Portfolio!$E$2:$E$195, 'WB Country Groups'!K$1))</f>
        <v>0</v>
      </c>
      <c r="T84" s="61">
        <f>IF(OR(ISNA($E84), $E84&lt;&gt;'WB Country Groups'!L$1), 0, $N84/SUMIFS(Portfolio!$N$2:$N$195, Portfolio!$E$2:$E$195, 'WB Country Groups'!L$1))</f>
        <v>1</v>
      </c>
      <c r="U84" s="61">
        <f>IF(OR(ISNA($E84), $E84&lt;&gt;'WB Country Groups'!M$1), 0, $N84/SUMIFS(Portfolio!$N$2:$N$195, Portfolio!$E$2:$E$195, 'WB Country Groups'!M$1))</f>
        <v>0</v>
      </c>
      <c r="V84" s="61">
        <f>IF(OR(ISNA($E84), $E84&lt;&gt;'WB Country Groups'!N$1), 0, $N84/SUMIFS(Portfolio!$N$2:$N$195, Portfolio!$E$2:$E$195, 'WB Country Groups'!N$1))</f>
        <v>0</v>
      </c>
      <c r="W84" s="61">
        <f>SUMIFS(FM!$X:$X, FM!$N:$N, $A84)/100</f>
        <v>0</v>
      </c>
      <c r="X84" s="61">
        <f t="shared" si="19"/>
        <v>0</v>
      </c>
      <c r="Y84" s="61">
        <f>SUMIFS(World!$X:$X, World!$N:$N, $A84)/100</f>
        <v>0</v>
      </c>
      <c r="Z84" s="61">
        <f t="shared" si="20"/>
        <v>0</v>
      </c>
      <c r="AA84" s="5">
        <f>IF(INDEX('WB WDI Market Cap'!$T:$T, MATCH($B84, 'WB WDI Market Cap'!$C:$C, 0))=0, "", INDEX('WB WDI Market Cap'!$T:$T, MATCH($B84, 'WB WDI Market Cap'!$C:$C, 0)))</f>
        <v>2.5849620476713842E-2</v>
      </c>
      <c r="AB84" s="5">
        <f t="shared" si="11"/>
        <v>2.6020525198379604E-2</v>
      </c>
      <c r="AC84">
        <f>SUMIFS(ACWI!$U:$U, ACWI!$N:$N, $A84)</f>
        <v>984364759912.59814</v>
      </c>
      <c r="AD84" s="5">
        <v>1.03E-2</v>
      </c>
      <c r="AE84" s="115">
        <v>45504</v>
      </c>
    </row>
    <row r="85" spans="1:31">
      <c r="A85" t="str">
        <f>INDEX('ISO2-ISO3'!$C:$C, MATCH($B85, 'ISO2-ISO3'!$D:$D, 0))</f>
        <v>IE</v>
      </c>
      <c r="B85" t="str">
        <f>'ISO3s in META'!A84</f>
        <v>IRL</v>
      </c>
      <c r="C85" t="str">
        <f>INDEX('ISO3-Names'!$B$2:$B$275, MATCH($B85, 'ISO3-Names'!$A$2:$A$275, 0))</f>
        <v>Ireland</v>
      </c>
      <c r="D85" t="str">
        <f>INDEX('WB Country Groups'!$C$2:$C$219, MATCH($B85, 'WB Country Groups'!$B$2:$B$219, 0))</f>
        <v>Europe &amp; Central Asia</v>
      </c>
      <c r="E85" t="str">
        <f t="shared" si="12"/>
        <v>Europe &amp; Central Asia</v>
      </c>
      <c r="F85" s="5">
        <f>INDEX('Damodaran CRPs'!$O:$O, MATCH($B85, 'Damodaran CRPs'!$N:$N, 0))</f>
        <v>7.3207051415248017E-3</v>
      </c>
      <c r="G85" s="5">
        <f t="shared" si="13"/>
        <v>7.3207051415248017E-3</v>
      </c>
      <c r="H85" s="5"/>
      <c r="I85" s="5" t="b">
        <f t="shared" si="14"/>
        <v>1</v>
      </c>
      <c r="J85" t="b">
        <f t="shared" si="15"/>
        <v>0</v>
      </c>
      <c r="K85" s="61">
        <f>SUMIFS(EM!$X:$X, EM!$N:$N, $A85)/100</f>
        <v>0</v>
      </c>
      <c r="L85" s="61">
        <f t="shared" si="16"/>
        <v>0</v>
      </c>
      <c r="M85" s="61">
        <f>SUMIFS(ACWI!$X:$X, ACWI!$N:$N, $A85)/100</f>
        <v>2.0468670301419995E-3</v>
      </c>
      <c r="N85" s="61">
        <f t="shared" si="17"/>
        <v>2.0537602858736164E-3</v>
      </c>
      <c r="O85" s="61">
        <f t="shared" si="18"/>
        <v>5.5303384799784859E-3</v>
      </c>
      <c r="P85" s="61">
        <f>IF(OR(ISNA($E85), $E85&lt;&gt;'WB Country Groups'!H$1), 0, $N85/SUMIFS(Portfolio!$N$2:$N$195, Portfolio!$E$2:$E$195, 'WB Country Groups'!H$1))</f>
        <v>0</v>
      </c>
      <c r="Q85" s="61">
        <f>IF(OR(ISNA($E85), $E85&lt;&gt;'WB Country Groups'!I$1), 0, $N85/SUMIFS(Portfolio!$N$2:$N$195, Portfolio!$E$2:$E$195, 'WB Country Groups'!I$1))</f>
        <v>1.2773247774025725E-2</v>
      </c>
      <c r="R85" s="61">
        <f>IF(OR(ISNA($E85), $E85&lt;&gt;'WB Country Groups'!J$1), 0, $N85/SUMIFS(Portfolio!$N$2:$N$195, Portfolio!$E$2:$E$195, 'WB Country Groups'!J$1))</f>
        <v>0</v>
      </c>
      <c r="S85" s="61">
        <f>IF(OR(ISNA($E85), $E85&lt;&gt;'WB Country Groups'!K$1), 0, $N85/SUMIFS(Portfolio!$N$2:$N$195, Portfolio!$E$2:$E$195, 'WB Country Groups'!K$1))</f>
        <v>0</v>
      </c>
      <c r="T85" s="61">
        <f>IF(OR(ISNA($E85), $E85&lt;&gt;'WB Country Groups'!L$1), 0, $N85/SUMIFS(Portfolio!$N$2:$N$195, Portfolio!$E$2:$E$195, 'WB Country Groups'!L$1))</f>
        <v>0</v>
      </c>
      <c r="U85" s="61">
        <f>IF(OR(ISNA($E85), $E85&lt;&gt;'WB Country Groups'!M$1), 0, $N85/SUMIFS(Portfolio!$N$2:$N$195, Portfolio!$E$2:$E$195, 'WB Country Groups'!M$1))</f>
        <v>0</v>
      </c>
      <c r="V85" s="61">
        <f>IF(OR(ISNA($E85), $E85&lt;&gt;'WB Country Groups'!N$1), 0, $N85/SUMIFS(Portfolio!$N$2:$N$195, Portfolio!$E$2:$E$195, 'WB Country Groups'!N$1))</f>
        <v>0</v>
      </c>
      <c r="W85" s="61">
        <f>SUMIFS(FM!$X:$X, FM!$N:$N, $A85)/100</f>
        <v>0</v>
      </c>
      <c r="X85" s="61">
        <f t="shared" si="19"/>
        <v>0</v>
      </c>
      <c r="Y85" s="61">
        <f>SUMIFS(World!$X:$X, World!$N:$N, $A85)/100</f>
        <v>2.284110952805E-3</v>
      </c>
      <c r="Z85" s="61">
        <f t="shared" si="20"/>
        <v>2.2926981033436081E-3</v>
      </c>
      <c r="AA85" s="5">
        <f>IF(INDEX('WB WDI Market Cap'!$T:$T, MATCH($B85, 'WB WDI Market Cap'!$C:$C, 0))=0, "", INDEX('WB WDI Market Cap'!$T:$T, MATCH($B85, 'WB WDI Market Cap'!$C:$C, 0)))</f>
        <v>1.0970858841530308E-3</v>
      </c>
      <c r="AB85" s="5">
        <f t="shared" si="11"/>
        <v>1.1043392656037764E-3</v>
      </c>
      <c r="AC85">
        <f>SUMIFS(ACWI!$U:$U, ACWI!$N:$N, $A85)</f>
        <v>130567567679.48259</v>
      </c>
      <c r="AD85" s="5">
        <v>2.86E-2</v>
      </c>
      <c r="AE85" s="115">
        <v>45504</v>
      </c>
    </row>
    <row r="86" spans="1:31">
      <c r="A86" t="str">
        <f>INDEX('ISO2-ISO3'!$C:$C, MATCH($B86, 'ISO2-ISO3'!$D:$D, 0))</f>
        <v>IR</v>
      </c>
      <c r="B86" t="str">
        <f>'ISO3s in META'!A85</f>
        <v>IRN</v>
      </c>
      <c r="C86" t="str">
        <f>INDEX('ISO3-Names'!$B$2:$B$275, MATCH($B86, 'ISO3-Names'!$A$2:$A$275, 0))</f>
        <v>Iran (Islamic Republic of)</v>
      </c>
      <c r="D86" t="str">
        <f>INDEX('WB Country Groups'!$C$2:$C$219, MATCH($B86, 'WB Country Groups'!$B$2:$B$219, 0))</f>
        <v>Middle East &amp; North Africa</v>
      </c>
      <c r="E86" t="str">
        <f t="shared" si="12"/>
        <v>Middle East &amp; North Africa</v>
      </c>
      <c r="F86" s="5" t="e">
        <f>INDEX('Damodaran CRPs'!$O:$O, MATCH($B86, 'Damodaran CRPs'!$N:$N, 0))</f>
        <v>#N/A</v>
      </c>
      <c r="G86" s="5" t="str">
        <f t="shared" si="13"/>
        <v/>
      </c>
      <c r="H86" s="5"/>
      <c r="I86" s="5" t="b">
        <f t="shared" si="14"/>
        <v>0</v>
      </c>
      <c r="J86" t="b">
        <f t="shared" si="15"/>
        <v>0</v>
      </c>
      <c r="K86" s="61">
        <f>SUMIFS(EM!$X:$X, EM!$N:$N, $A86)/100</f>
        <v>0</v>
      </c>
      <c r="L86" s="61">
        <f t="shared" si="16"/>
        <v>0</v>
      </c>
      <c r="M86" s="61">
        <f>SUMIFS(ACWI!$X:$X, ACWI!$N:$N, $A86)/100</f>
        <v>0</v>
      </c>
      <c r="N86" s="61">
        <f t="shared" si="17"/>
        <v>0</v>
      </c>
      <c r="O86" s="61">
        <f t="shared" si="18"/>
        <v>0</v>
      </c>
      <c r="P86" s="61">
        <f>IF(OR(ISNA($E86), $E86&lt;&gt;'WB Country Groups'!H$1), 0, $N86/SUMIFS(Portfolio!$N$2:$N$195, Portfolio!$E$2:$E$195, 'WB Country Groups'!H$1))</f>
        <v>0</v>
      </c>
      <c r="Q86" s="61">
        <f>IF(OR(ISNA($E86), $E86&lt;&gt;'WB Country Groups'!I$1), 0, $N86/SUMIFS(Portfolio!$N$2:$N$195, Portfolio!$E$2:$E$195, 'WB Country Groups'!I$1))</f>
        <v>0</v>
      </c>
      <c r="R86" s="61">
        <f>IF(OR(ISNA($E86), $E86&lt;&gt;'WB Country Groups'!J$1), 0, $N86/SUMIFS(Portfolio!$N$2:$N$195, Portfolio!$E$2:$E$195, 'WB Country Groups'!J$1))</f>
        <v>0</v>
      </c>
      <c r="S86" s="61">
        <f>IF(OR(ISNA($E86), $E86&lt;&gt;'WB Country Groups'!K$1), 0, $N86/SUMIFS(Portfolio!$N$2:$N$195, Portfolio!$E$2:$E$195, 'WB Country Groups'!K$1))</f>
        <v>0</v>
      </c>
      <c r="T86" s="61">
        <f>IF(OR(ISNA($E86), $E86&lt;&gt;'WB Country Groups'!L$1), 0, $N86/SUMIFS(Portfolio!$N$2:$N$195, Portfolio!$E$2:$E$195, 'WB Country Groups'!L$1))</f>
        <v>0</v>
      </c>
      <c r="U86" s="61">
        <f>IF(OR(ISNA($E86), $E86&lt;&gt;'WB Country Groups'!M$1), 0, $N86/SUMIFS(Portfolio!$N$2:$N$195, Portfolio!$E$2:$E$195, 'WB Country Groups'!M$1))</f>
        <v>0</v>
      </c>
      <c r="V86" s="61">
        <f>IF(OR(ISNA($E86), $E86&lt;&gt;'WB Country Groups'!N$1), 0, $N86/SUMIFS(Portfolio!$N$2:$N$195, Portfolio!$E$2:$E$195, 'WB Country Groups'!N$1))</f>
        <v>0</v>
      </c>
      <c r="W86" s="61">
        <f>SUMIFS(FM!$X:$X, FM!$N:$N, $A86)/100</f>
        <v>0</v>
      </c>
      <c r="X86" s="61">
        <f t="shared" si="19"/>
        <v>0</v>
      </c>
      <c r="Y86" s="61">
        <f>SUMIFS(World!$X:$X, World!$N:$N, $A86)/100</f>
        <v>0</v>
      </c>
      <c r="Z86" s="61">
        <f t="shared" si="20"/>
        <v>0</v>
      </c>
      <c r="AA86" s="5">
        <f>IF(INDEX('WB WDI Market Cap'!$T:$T, MATCH($B86, 'WB WDI Market Cap'!$C:$C, 0))=0, "", INDEX('WB WDI Market Cap'!$T:$T, MATCH($B86, 'WB WDI Market Cap'!$C:$C, 0)))</f>
        <v>1.213461542101991E-2</v>
      </c>
      <c r="AB86" s="5">
        <f t="shared" si="11"/>
        <v>1.2214843410166544E-2</v>
      </c>
      <c r="AC86">
        <f>SUMIFS(ACWI!$U:$U, ACWI!$N:$N, $A86)</f>
        <v>0</v>
      </c>
    </row>
    <row r="87" spans="1:31">
      <c r="A87" t="str">
        <f>INDEX('ISO2-ISO3'!$C:$C, MATCH($B87, 'ISO2-ISO3'!$D:$D, 0))</f>
        <v>IQ</v>
      </c>
      <c r="B87" t="str">
        <f>'ISO3s in META'!A86</f>
        <v>IRQ</v>
      </c>
      <c r="C87" t="str">
        <f>INDEX('ISO3-Names'!$B$2:$B$275, MATCH($B87, 'ISO3-Names'!$A$2:$A$275, 0))</f>
        <v>Iraq</v>
      </c>
      <c r="D87" t="str">
        <f>INDEX('WB Country Groups'!$C$2:$C$219, MATCH($B87, 'WB Country Groups'!$B$2:$B$219, 0))</f>
        <v>Middle East &amp; North Africa</v>
      </c>
      <c r="E87" t="str">
        <f t="shared" si="12"/>
        <v>Middle East &amp; North Africa</v>
      </c>
      <c r="F87" s="5">
        <f>INDEX('Damodaran CRPs'!$O:$O, MATCH($B87, 'Damodaran CRPs'!$N:$N, 0))</f>
        <v>9.1580585888094562E-2</v>
      </c>
      <c r="G87" s="5">
        <f t="shared" si="13"/>
        <v>9.1580585888094562E-2</v>
      </c>
      <c r="H87" s="5"/>
      <c r="I87" s="5" t="b">
        <f t="shared" si="14"/>
        <v>0</v>
      </c>
      <c r="J87" t="b">
        <f t="shared" si="15"/>
        <v>0</v>
      </c>
      <c r="K87" s="61">
        <f>SUMIFS(EM!$X:$X, EM!$N:$N, $A87)/100</f>
        <v>0</v>
      </c>
      <c r="L87" s="61">
        <f t="shared" si="16"/>
        <v>0</v>
      </c>
      <c r="M87" s="61">
        <f>SUMIFS(ACWI!$X:$X, ACWI!$N:$N, $A87)/100</f>
        <v>0</v>
      </c>
      <c r="N87" s="61">
        <f t="shared" si="17"/>
        <v>0</v>
      </c>
      <c r="O87" s="61">
        <f t="shared" si="18"/>
        <v>0</v>
      </c>
      <c r="P87" s="61">
        <f>IF(OR(ISNA($E87), $E87&lt;&gt;'WB Country Groups'!H$1), 0, $N87/SUMIFS(Portfolio!$N$2:$N$195, Portfolio!$E$2:$E$195, 'WB Country Groups'!H$1))</f>
        <v>0</v>
      </c>
      <c r="Q87" s="61">
        <f>IF(OR(ISNA($E87), $E87&lt;&gt;'WB Country Groups'!I$1), 0, $N87/SUMIFS(Portfolio!$N$2:$N$195, Portfolio!$E$2:$E$195, 'WB Country Groups'!I$1))</f>
        <v>0</v>
      </c>
      <c r="R87" s="61">
        <f>IF(OR(ISNA($E87), $E87&lt;&gt;'WB Country Groups'!J$1), 0, $N87/SUMIFS(Portfolio!$N$2:$N$195, Portfolio!$E$2:$E$195, 'WB Country Groups'!J$1))</f>
        <v>0</v>
      </c>
      <c r="S87" s="61">
        <f>IF(OR(ISNA($E87), $E87&lt;&gt;'WB Country Groups'!K$1), 0, $N87/SUMIFS(Portfolio!$N$2:$N$195, Portfolio!$E$2:$E$195, 'WB Country Groups'!K$1))</f>
        <v>0</v>
      </c>
      <c r="T87" s="61">
        <f>IF(OR(ISNA($E87), $E87&lt;&gt;'WB Country Groups'!L$1), 0, $N87/SUMIFS(Portfolio!$N$2:$N$195, Portfolio!$E$2:$E$195, 'WB Country Groups'!L$1))</f>
        <v>0</v>
      </c>
      <c r="U87" s="61">
        <f>IF(OR(ISNA($E87), $E87&lt;&gt;'WB Country Groups'!M$1), 0, $N87/SUMIFS(Portfolio!$N$2:$N$195, Portfolio!$E$2:$E$195, 'WB Country Groups'!M$1))</f>
        <v>0</v>
      </c>
      <c r="V87" s="61">
        <f>IF(OR(ISNA($E87), $E87&lt;&gt;'WB Country Groups'!N$1), 0, $N87/SUMIFS(Portfolio!$N$2:$N$195, Portfolio!$E$2:$E$195, 'WB Country Groups'!N$1))</f>
        <v>0</v>
      </c>
      <c r="W87" s="61">
        <f>SUMIFS(FM!$X:$X, FM!$N:$N, $A87)/100</f>
        <v>0</v>
      </c>
      <c r="X87" s="61">
        <f t="shared" si="19"/>
        <v>0</v>
      </c>
      <c r="Y87" s="61">
        <f>SUMIFS(World!$X:$X, World!$N:$N, $A87)/100</f>
        <v>0</v>
      </c>
      <c r="Z87" s="61">
        <f t="shared" si="20"/>
        <v>0</v>
      </c>
      <c r="AA87" s="5" t="str">
        <f>IF(INDEX('WB WDI Market Cap'!$T:$T, MATCH($B87, 'WB WDI Market Cap'!$C:$C, 0))=0, "", INDEX('WB WDI Market Cap'!$T:$T, MATCH($B87, 'WB WDI Market Cap'!$C:$C, 0)))</f>
        <v/>
      </c>
      <c r="AB87" s="5" t="str">
        <f t="shared" si="11"/>
        <v/>
      </c>
      <c r="AC87">
        <f>SUMIFS(ACWI!$U:$U, ACWI!$N:$N, $A87)</f>
        <v>0</v>
      </c>
    </row>
    <row r="88" spans="1:31">
      <c r="A88" t="str">
        <f>INDEX('ISO2-ISO3'!$C:$C, MATCH($B88, 'ISO2-ISO3'!$D:$D, 0))</f>
        <v>IS</v>
      </c>
      <c r="B88" t="str">
        <f>'ISO3s in META'!A87</f>
        <v>ISL</v>
      </c>
      <c r="C88" t="str">
        <f>INDEX('ISO3-Names'!$B$2:$B$275, MATCH($B88, 'ISO3-Names'!$A$2:$A$275, 0))</f>
        <v>Iceland</v>
      </c>
      <c r="D88" t="str">
        <f>INDEX('WB Country Groups'!$C$2:$C$219, MATCH($B88, 'WB Country Groups'!$B$2:$B$219, 0))</f>
        <v>Europe &amp; Central Asia</v>
      </c>
      <c r="E88" t="str">
        <f t="shared" si="12"/>
        <v>Europe &amp; Central Asia</v>
      </c>
      <c r="F88" s="5">
        <f>INDEX('Damodaran CRPs'!$O:$O, MATCH($B88, 'Damodaran CRPs'!$N:$N, 0))</f>
        <v>1.0335113140976191E-2</v>
      </c>
      <c r="G88" s="5">
        <f t="shared" si="13"/>
        <v>1.0335113140976191E-2</v>
      </c>
      <c r="H88" s="5"/>
      <c r="I88" s="5" t="b">
        <f t="shared" si="14"/>
        <v>1</v>
      </c>
      <c r="J88" t="b">
        <f t="shared" si="15"/>
        <v>0</v>
      </c>
      <c r="K88" s="61">
        <f>SUMIFS(EM!$X:$X, EM!$N:$N, $A88)/100</f>
        <v>0</v>
      </c>
      <c r="L88" s="61">
        <f t="shared" si="16"/>
        <v>0</v>
      </c>
      <c r="M88" s="61">
        <f>SUMIFS(ACWI!$X:$X, ACWI!$N:$N, $A88)/100</f>
        <v>0</v>
      </c>
      <c r="N88" s="61">
        <f t="shared" si="17"/>
        <v>0</v>
      </c>
      <c r="O88" s="61">
        <f t="shared" si="18"/>
        <v>0</v>
      </c>
      <c r="P88" s="61">
        <f>IF(OR(ISNA($E88), $E88&lt;&gt;'WB Country Groups'!H$1), 0, $N88/SUMIFS(Portfolio!$N$2:$N$195, Portfolio!$E$2:$E$195, 'WB Country Groups'!H$1))</f>
        <v>0</v>
      </c>
      <c r="Q88" s="61">
        <f>IF(OR(ISNA($E88), $E88&lt;&gt;'WB Country Groups'!I$1), 0, $N88/SUMIFS(Portfolio!$N$2:$N$195, Portfolio!$E$2:$E$195, 'WB Country Groups'!I$1))</f>
        <v>0</v>
      </c>
      <c r="R88" s="61">
        <f>IF(OR(ISNA($E88), $E88&lt;&gt;'WB Country Groups'!J$1), 0, $N88/SUMIFS(Portfolio!$N$2:$N$195, Portfolio!$E$2:$E$195, 'WB Country Groups'!J$1))</f>
        <v>0</v>
      </c>
      <c r="S88" s="61">
        <f>IF(OR(ISNA($E88), $E88&lt;&gt;'WB Country Groups'!K$1), 0, $N88/SUMIFS(Portfolio!$N$2:$N$195, Portfolio!$E$2:$E$195, 'WB Country Groups'!K$1))</f>
        <v>0</v>
      </c>
      <c r="T88" s="61">
        <f>IF(OR(ISNA($E88), $E88&lt;&gt;'WB Country Groups'!L$1), 0, $N88/SUMIFS(Portfolio!$N$2:$N$195, Portfolio!$E$2:$E$195, 'WB Country Groups'!L$1))</f>
        <v>0</v>
      </c>
      <c r="U88" s="61">
        <f>IF(OR(ISNA($E88), $E88&lt;&gt;'WB Country Groups'!M$1), 0, $N88/SUMIFS(Portfolio!$N$2:$N$195, Portfolio!$E$2:$E$195, 'WB Country Groups'!M$1))</f>
        <v>0</v>
      </c>
      <c r="V88" s="61">
        <f>IF(OR(ISNA($E88), $E88&lt;&gt;'WB Country Groups'!N$1), 0, $N88/SUMIFS(Portfolio!$N$2:$N$195, Portfolio!$E$2:$E$195, 'WB Country Groups'!N$1))</f>
        <v>0</v>
      </c>
      <c r="W88" s="61">
        <f>SUMIFS(FM!$X:$X, FM!$N:$N, $A88)/100</f>
        <v>4.3229781935200003E-2</v>
      </c>
      <c r="X88" s="61">
        <f t="shared" si="19"/>
        <v>4.3229781935199732E-2</v>
      </c>
      <c r="Y88" s="61">
        <f>SUMIFS(World!$X:$X, World!$N:$N, $A88)/100</f>
        <v>0</v>
      </c>
      <c r="Z88" s="61">
        <f t="shared" si="20"/>
        <v>0</v>
      </c>
      <c r="AA88" s="5" t="str">
        <f>IF(INDEX('WB WDI Market Cap'!$T:$T, MATCH($B88, 'WB WDI Market Cap'!$C:$C, 0))=0, "", INDEX('WB WDI Market Cap'!$T:$T, MATCH($B88, 'WB WDI Market Cap'!$C:$C, 0)))</f>
        <v/>
      </c>
      <c r="AB88" s="5" t="str">
        <f t="shared" si="11"/>
        <v/>
      </c>
      <c r="AC88">
        <f>SUMIFS(ACWI!$U:$U, ACWI!$N:$N, $A88)</f>
        <v>0</v>
      </c>
    </row>
    <row r="89" spans="1:31">
      <c r="A89" t="str">
        <f>INDEX('ISO2-ISO3'!$C:$C, MATCH($B89, 'ISO2-ISO3'!$D:$D, 0))</f>
        <v>IL</v>
      </c>
      <c r="B89" t="str">
        <f>'ISO3s in META'!A88</f>
        <v>ISR</v>
      </c>
      <c r="C89" t="str">
        <f>INDEX('ISO3-Names'!$B$2:$B$275, MATCH($B89, 'ISO3-Names'!$A$2:$A$275, 0))</f>
        <v>Israel</v>
      </c>
      <c r="D89" t="str">
        <f>INDEX('WB Country Groups'!$C$2:$C$219, MATCH($B89, 'WB Country Groups'!$B$2:$B$219, 0))</f>
        <v>Middle East &amp; North Africa</v>
      </c>
      <c r="E89" t="str">
        <f t="shared" si="12"/>
        <v>Middle East &amp; North Africa</v>
      </c>
      <c r="F89" s="5">
        <f>INDEX('Damodaran CRPs'!$O:$O, MATCH($B89, 'Damodaran CRPs'!$N:$N, 0))</f>
        <v>1.0335113140976191E-2</v>
      </c>
      <c r="G89" s="5">
        <f t="shared" si="13"/>
        <v>1.0335113140976191E-2</v>
      </c>
      <c r="H89" s="5"/>
      <c r="I89" s="5" t="b">
        <f t="shared" si="14"/>
        <v>1</v>
      </c>
      <c r="J89" t="b">
        <f t="shared" si="15"/>
        <v>0</v>
      </c>
      <c r="K89" s="61">
        <f>SUMIFS(EM!$X:$X, EM!$N:$N, $A89)/100</f>
        <v>0</v>
      </c>
      <c r="L89" s="61">
        <f t="shared" si="16"/>
        <v>0</v>
      </c>
      <c r="M89" s="61">
        <f>SUMIFS(ACWI!$X:$X, ACWI!$N:$N, $A89)/100</f>
        <v>1.5863668632699998E-3</v>
      </c>
      <c r="N89" s="61">
        <f t="shared" si="17"/>
        <v>1.5917092877224199E-3</v>
      </c>
      <c r="O89" s="61">
        <f t="shared" si="18"/>
        <v>4.2861336755696438E-3</v>
      </c>
      <c r="P89" s="61">
        <f>IF(OR(ISNA($E89), $E89&lt;&gt;'WB Country Groups'!H$1), 0, $N89/SUMIFS(Portfolio!$N$2:$N$195, Portfolio!$E$2:$E$195, 'WB Country Groups'!H$1))</f>
        <v>0</v>
      </c>
      <c r="Q89" s="61">
        <f>IF(OR(ISNA($E89), $E89&lt;&gt;'WB Country Groups'!I$1), 0, $N89/SUMIFS(Portfolio!$N$2:$N$195, Portfolio!$E$2:$E$195, 'WB Country Groups'!I$1))</f>
        <v>0</v>
      </c>
      <c r="R89" s="61">
        <f>IF(OR(ISNA($E89), $E89&lt;&gt;'WB Country Groups'!J$1), 0, $N89/SUMIFS(Portfolio!$N$2:$N$195, Portfolio!$E$2:$E$195, 'WB Country Groups'!J$1))</f>
        <v>0</v>
      </c>
      <c r="S89" s="61">
        <f>IF(OR(ISNA($E89), $E89&lt;&gt;'WB Country Groups'!K$1), 0, $N89/SUMIFS(Portfolio!$N$2:$N$195, Portfolio!$E$2:$E$195, 'WB Country Groups'!K$1))</f>
        <v>0</v>
      </c>
      <c r="T89" s="61">
        <f>IF(OR(ISNA($E89), $E89&lt;&gt;'WB Country Groups'!L$1), 0, $N89/SUMIFS(Portfolio!$N$2:$N$195, Portfolio!$E$2:$E$195, 'WB Country Groups'!L$1))</f>
        <v>0</v>
      </c>
      <c r="U89" s="61">
        <f>IF(OR(ISNA($E89), $E89&lt;&gt;'WB Country Groups'!M$1), 0, $N89/SUMIFS(Portfolio!$N$2:$N$195, Portfolio!$E$2:$E$195, 'WB Country Groups'!M$1))</f>
        <v>0</v>
      </c>
      <c r="V89" s="61">
        <f>IF(OR(ISNA($E89), $E89&lt;&gt;'WB Country Groups'!N$1), 0, $N89/SUMIFS(Portfolio!$N$2:$N$195, Portfolio!$E$2:$E$195, 'WB Country Groups'!N$1))</f>
        <v>0.17188723923639929</v>
      </c>
      <c r="W89" s="61">
        <f>SUMIFS(FM!$X:$X, FM!$N:$N, $A89)/100</f>
        <v>0</v>
      </c>
      <c r="X89" s="61">
        <f t="shared" si="19"/>
        <v>0</v>
      </c>
      <c r="Y89" s="61">
        <f>SUMIFS(World!$X:$X, World!$N:$N, $A89)/100</f>
        <v>1.7702361092359999E-3</v>
      </c>
      <c r="Z89" s="61">
        <f t="shared" si="20"/>
        <v>1.7768913393333915E-3</v>
      </c>
      <c r="AA89" s="5">
        <f>IF(INDEX('WB WDI Market Cap'!$T:$T, MATCH($B89, 'WB WDI Market Cap'!$C:$C, 0))=0, "", INDEX('WB WDI Market Cap'!$T:$T, MATCH($B89, 'WB WDI Market Cap'!$C:$C, 0)))</f>
        <v>2.610013866958168E-3</v>
      </c>
      <c r="AB89" s="5">
        <f t="shared" si="11"/>
        <v>2.6272699691852041E-3</v>
      </c>
      <c r="AC89">
        <f>SUMIFS(ACWI!$U:$U, ACWI!$N:$N, $A89)</f>
        <v>101192730028.04224</v>
      </c>
      <c r="AD89" s="5">
        <v>1.7100000000000001E-2</v>
      </c>
      <c r="AE89" s="115">
        <v>45504</v>
      </c>
    </row>
    <row r="90" spans="1:31">
      <c r="A90" t="str">
        <f>INDEX('ISO2-ISO3'!$C:$C, MATCH($B90, 'ISO2-ISO3'!$D:$D, 0))</f>
        <v>IT</v>
      </c>
      <c r="B90" t="str">
        <f>'ISO3s in META'!A89</f>
        <v>ITA</v>
      </c>
      <c r="C90" t="str">
        <f>INDEX('ISO3-Names'!$B$2:$B$275, MATCH($B90, 'ISO3-Names'!$A$2:$A$275, 0))</f>
        <v>Italy</v>
      </c>
      <c r="D90" t="str">
        <f>INDEX('WB Country Groups'!$C$2:$C$219, MATCH($B90, 'WB Country Groups'!$B$2:$B$219, 0))</f>
        <v>Europe &amp; Central Asia</v>
      </c>
      <c r="E90" t="str">
        <f t="shared" si="12"/>
        <v>Europe &amp; Central Asia</v>
      </c>
      <c r="F90" s="5">
        <f>INDEX('Damodaran CRPs'!$O:$O, MATCH($B90, 'Damodaran CRPs'!$N:$N, 0))</f>
        <v>2.6842585518924274E-2</v>
      </c>
      <c r="G90" s="5">
        <f t="shared" si="13"/>
        <v>2.6842585518924274E-2</v>
      </c>
      <c r="H90" s="5"/>
      <c r="I90" s="5" t="b">
        <f t="shared" si="14"/>
        <v>1</v>
      </c>
      <c r="J90" t="b">
        <f t="shared" si="15"/>
        <v>0</v>
      </c>
      <c r="K90" s="61">
        <f>SUMIFS(EM!$X:$X, EM!$N:$N, $A90)/100</f>
        <v>0</v>
      </c>
      <c r="L90" s="61">
        <f t="shared" si="16"/>
        <v>0</v>
      </c>
      <c r="M90" s="61">
        <f>SUMIFS(ACWI!$X:$X, ACWI!$N:$N, $A90)/100</f>
        <v>6.308111405118999E-3</v>
      </c>
      <c r="N90" s="61">
        <f t="shared" si="17"/>
        <v>6.3293552985711288E-3</v>
      </c>
      <c r="O90" s="61">
        <f t="shared" si="18"/>
        <v>1.704360406709007E-2</v>
      </c>
      <c r="P90" s="61">
        <f>IF(OR(ISNA($E90), $E90&lt;&gt;'WB Country Groups'!H$1), 0, $N90/SUMIFS(Portfolio!$N$2:$N$195, Portfolio!$E$2:$E$195, 'WB Country Groups'!H$1))</f>
        <v>0</v>
      </c>
      <c r="Q90" s="61">
        <f>IF(OR(ISNA($E90), $E90&lt;&gt;'WB Country Groups'!I$1), 0, $N90/SUMIFS(Portfolio!$N$2:$N$195, Portfolio!$E$2:$E$195, 'WB Country Groups'!I$1))</f>
        <v>3.9365072951589197E-2</v>
      </c>
      <c r="R90" s="61">
        <f>IF(OR(ISNA($E90), $E90&lt;&gt;'WB Country Groups'!J$1), 0, $N90/SUMIFS(Portfolio!$N$2:$N$195, Portfolio!$E$2:$E$195, 'WB Country Groups'!J$1))</f>
        <v>0</v>
      </c>
      <c r="S90" s="61">
        <f>IF(OR(ISNA($E90), $E90&lt;&gt;'WB Country Groups'!K$1), 0, $N90/SUMIFS(Portfolio!$N$2:$N$195, Portfolio!$E$2:$E$195, 'WB Country Groups'!K$1))</f>
        <v>0</v>
      </c>
      <c r="T90" s="61">
        <f>IF(OR(ISNA($E90), $E90&lt;&gt;'WB Country Groups'!L$1), 0, $N90/SUMIFS(Portfolio!$N$2:$N$195, Portfolio!$E$2:$E$195, 'WB Country Groups'!L$1))</f>
        <v>0</v>
      </c>
      <c r="U90" s="61">
        <f>IF(OR(ISNA($E90), $E90&lt;&gt;'WB Country Groups'!M$1), 0, $N90/SUMIFS(Portfolio!$N$2:$N$195, Portfolio!$E$2:$E$195, 'WB Country Groups'!M$1))</f>
        <v>0</v>
      </c>
      <c r="V90" s="61">
        <f>IF(OR(ISNA($E90), $E90&lt;&gt;'WB Country Groups'!N$1), 0, $N90/SUMIFS(Portfolio!$N$2:$N$195, Portfolio!$E$2:$E$195, 'WB Country Groups'!N$1))</f>
        <v>0</v>
      </c>
      <c r="W90" s="61">
        <f>SUMIFS(FM!$X:$X, FM!$N:$N, $A90)/100</f>
        <v>0</v>
      </c>
      <c r="X90" s="61">
        <f t="shared" si="19"/>
        <v>0</v>
      </c>
      <c r="Y90" s="61">
        <f>SUMIFS(World!$X:$X, World!$N:$N, $A90)/100</f>
        <v>7.0392586033970021E-3</v>
      </c>
      <c r="Z90" s="61">
        <f t="shared" si="20"/>
        <v>7.0657228052490749E-3</v>
      </c>
      <c r="AA90" s="5">
        <f>IF(INDEX('WB WDI Market Cap'!$T:$T, MATCH($B90, 'WB WDI Market Cap'!$C:$C, 0))=0, "", INDEX('WB WDI Market Cap'!$T:$T, MATCH($B90, 'WB WDI Market Cap'!$C:$C, 0)))</f>
        <v>5.849356566711551E-3</v>
      </c>
      <c r="AB90" s="5">
        <f t="shared" si="11"/>
        <v>5.8880295776696104E-3</v>
      </c>
      <c r="AC90">
        <f>SUMIFS(ACWI!$U:$U, ACWI!$N:$N, $A90)</f>
        <v>402388015776.40759</v>
      </c>
      <c r="AD90" s="5">
        <v>5.1299999999999998E-2</v>
      </c>
      <c r="AE90" s="115">
        <v>45504</v>
      </c>
    </row>
    <row r="91" spans="1:31">
      <c r="A91" t="str">
        <f>INDEX('ISO2-ISO3'!$C:$C, MATCH($B91, 'ISO2-ISO3'!$D:$D, 0))</f>
        <v>JM</v>
      </c>
      <c r="B91" t="str">
        <f>'ISO3s in META'!A90</f>
        <v>JAM</v>
      </c>
      <c r="C91" t="str">
        <f>INDEX('ISO3-Names'!$B$2:$B$275, MATCH($B91, 'ISO3-Names'!$A$2:$A$275, 0))</f>
        <v>Jamaica</v>
      </c>
      <c r="D91" t="str">
        <f>INDEX('WB Country Groups'!$C$2:$C$219, MATCH($B91, 'WB Country Groups'!$B$2:$B$219, 0))</f>
        <v>Latin America &amp; Caribbean</v>
      </c>
      <c r="E91" t="str">
        <f t="shared" si="12"/>
        <v>Latin America &amp; Caribbean</v>
      </c>
      <c r="F91" s="5">
        <f>INDEX('Damodaran CRPs'!$O:$O, MATCH($B91, 'Damodaran CRPs'!$N:$N, 0))</f>
        <v>5.4977060180470563E-2</v>
      </c>
      <c r="G91" s="5">
        <f t="shared" si="13"/>
        <v>5.4977060180470563E-2</v>
      </c>
      <c r="H91" s="5"/>
      <c r="I91" s="5" t="b">
        <f t="shared" si="14"/>
        <v>0</v>
      </c>
      <c r="J91" t="b">
        <f t="shared" si="15"/>
        <v>0</v>
      </c>
      <c r="K91" s="61">
        <f>SUMIFS(EM!$X:$X, EM!$N:$N, $A91)/100</f>
        <v>0</v>
      </c>
      <c r="L91" s="61">
        <f t="shared" si="16"/>
        <v>0</v>
      </c>
      <c r="M91" s="61">
        <f>SUMIFS(ACWI!$X:$X, ACWI!$N:$N, $A91)/100</f>
        <v>0</v>
      </c>
      <c r="N91" s="61">
        <f t="shared" si="17"/>
        <v>0</v>
      </c>
      <c r="O91" s="61">
        <f t="shared" si="18"/>
        <v>0</v>
      </c>
      <c r="P91" s="61">
        <f>IF(OR(ISNA($E91), $E91&lt;&gt;'WB Country Groups'!H$1), 0, $N91/SUMIFS(Portfolio!$N$2:$N$195, Portfolio!$E$2:$E$195, 'WB Country Groups'!H$1))</f>
        <v>0</v>
      </c>
      <c r="Q91" s="61">
        <f>IF(OR(ISNA($E91), $E91&lt;&gt;'WB Country Groups'!I$1), 0, $N91/SUMIFS(Portfolio!$N$2:$N$195, Portfolio!$E$2:$E$195, 'WB Country Groups'!I$1))</f>
        <v>0</v>
      </c>
      <c r="R91" s="61">
        <f>IF(OR(ISNA($E91), $E91&lt;&gt;'WB Country Groups'!J$1), 0, $N91/SUMIFS(Portfolio!$N$2:$N$195, Portfolio!$E$2:$E$195, 'WB Country Groups'!J$1))</f>
        <v>0</v>
      </c>
      <c r="S91" s="61">
        <f>IF(OR(ISNA($E91), $E91&lt;&gt;'WB Country Groups'!K$1), 0, $N91/SUMIFS(Portfolio!$N$2:$N$195, Portfolio!$E$2:$E$195, 'WB Country Groups'!K$1))</f>
        <v>0</v>
      </c>
      <c r="T91" s="61">
        <f>IF(OR(ISNA($E91), $E91&lt;&gt;'WB Country Groups'!L$1), 0, $N91/SUMIFS(Portfolio!$N$2:$N$195, Portfolio!$E$2:$E$195, 'WB Country Groups'!L$1))</f>
        <v>0</v>
      </c>
      <c r="U91" s="61">
        <f>IF(OR(ISNA($E91), $E91&lt;&gt;'WB Country Groups'!M$1), 0, $N91/SUMIFS(Portfolio!$N$2:$N$195, Portfolio!$E$2:$E$195, 'WB Country Groups'!M$1))</f>
        <v>0</v>
      </c>
      <c r="V91" s="61">
        <f>IF(OR(ISNA($E91), $E91&lt;&gt;'WB Country Groups'!N$1), 0, $N91/SUMIFS(Portfolio!$N$2:$N$195, Portfolio!$E$2:$E$195, 'WB Country Groups'!N$1))</f>
        <v>0</v>
      </c>
      <c r="W91" s="61">
        <f>SUMIFS(FM!$X:$X, FM!$N:$N, $A91)/100</f>
        <v>0</v>
      </c>
      <c r="X91" s="61">
        <f t="shared" si="19"/>
        <v>0</v>
      </c>
      <c r="Y91" s="61">
        <f>SUMIFS(World!$X:$X, World!$N:$N, $A91)/100</f>
        <v>0</v>
      </c>
      <c r="Z91" s="61">
        <f t="shared" si="20"/>
        <v>0</v>
      </c>
      <c r="AA91" s="5">
        <f>IF(INDEX('WB WDI Market Cap'!$T:$T, MATCH($B91, 'WB WDI Market Cap'!$C:$C, 0))=0, "", INDEX('WB WDI Market Cap'!$T:$T, MATCH($B91, 'WB WDI Market Cap'!$C:$C, 0)))</f>
        <v>1.165372712616426E-4</v>
      </c>
      <c r="AB91" s="5">
        <f t="shared" si="11"/>
        <v>1.1730775723170161E-4</v>
      </c>
      <c r="AC91">
        <f>SUMIFS(ACWI!$U:$U, ACWI!$N:$N, $A91)</f>
        <v>0</v>
      </c>
    </row>
    <row r="92" spans="1:31">
      <c r="A92" t="str">
        <f>INDEX('ISO2-ISO3'!$C:$C, MATCH($B92, 'ISO2-ISO3'!$D:$D, 0))</f>
        <v>JO</v>
      </c>
      <c r="B92" t="str">
        <f>'ISO3s in META'!A91</f>
        <v>JOR</v>
      </c>
      <c r="C92" t="str">
        <f>INDEX('ISO3-Names'!$B$2:$B$275, MATCH($B92, 'ISO3-Names'!$A$2:$A$275, 0))</f>
        <v>Jordan</v>
      </c>
      <c r="D92" t="str">
        <f>INDEX('WB Country Groups'!$C$2:$C$219, MATCH($B92, 'WB Country Groups'!$B$2:$B$219, 0))</f>
        <v>Middle East &amp; North Africa</v>
      </c>
      <c r="E92" t="str">
        <f t="shared" si="12"/>
        <v>Middle East &amp; North Africa</v>
      </c>
      <c r="F92" s="5">
        <f>INDEX('Damodaran CRPs'!$O:$O, MATCH($B92, 'Damodaran CRPs'!$N:$N, 0))</f>
        <v>4.3924230849148801E-2</v>
      </c>
      <c r="G92" s="5">
        <f t="shared" si="13"/>
        <v>4.3924230849148801E-2</v>
      </c>
      <c r="H92" s="5"/>
      <c r="I92" s="5" t="b">
        <f t="shared" si="14"/>
        <v>1</v>
      </c>
      <c r="J92" t="b">
        <f t="shared" si="15"/>
        <v>0</v>
      </c>
      <c r="K92" s="61">
        <f>SUMIFS(EM!$X:$X, EM!$N:$N, $A92)/100</f>
        <v>0</v>
      </c>
      <c r="L92" s="61">
        <f t="shared" si="16"/>
        <v>0</v>
      </c>
      <c r="M92" s="61">
        <f>SUMIFS(ACWI!$X:$X, ACWI!$N:$N, $A92)/100</f>
        <v>0</v>
      </c>
      <c r="N92" s="61">
        <f t="shared" si="17"/>
        <v>0</v>
      </c>
      <c r="O92" s="61">
        <f t="shared" si="18"/>
        <v>0</v>
      </c>
      <c r="P92" s="61">
        <f>IF(OR(ISNA($E92), $E92&lt;&gt;'WB Country Groups'!H$1), 0, $N92/SUMIFS(Portfolio!$N$2:$N$195, Portfolio!$E$2:$E$195, 'WB Country Groups'!H$1))</f>
        <v>0</v>
      </c>
      <c r="Q92" s="61">
        <f>IF(OR(ISNA($E92), $E92&lt;&gt;'WB Country Groups'!I$1), 0, $N92/SUMIFS(Portfolio!$N$2:$N$195, Portfolio!$E$2:$E$195, 'WB Country Groups'!I$1))</f>
        <v>0</v>
      </c>
      <c r="R92" s="61">
        <f>IF(OR(ISNA($E92), $E92&lt;&gt;'WB Country Groups'!J$1), 0, $N92/SUMIFS(Portfolio!$N$2:$N$195, Portfolio!$E$2:$E$195, 'WB Country Groups'!J$1))</f>
        <v>0</v>
      </c>
      <c r="S92" s="61">
        <f>IF(OR(ISNA($E92), $E92&lt;&gt;'WB Country Groups'!K$1), 0, $N92/SUMIFS(Portfolio!$N$2:$N$195, Portfolio!$E$2:$E$195, 'WB Country Groups'!K$1))</f>
        <v>0</v>
      </c>
      <c r="T92" s="61">
        <f>IF(OR(ISNA($E92), $E92&lt;&gt;'WB Country Groups'!L$1), 0, $N92/SUMIFS(Portfolio!$N$2:$N$195, Portfolio!$E$2:$E$195, 'WB Country Groups'!L$1))</f>
        <v>0</v>
      </c>
      <c r="U92" s="61">
        <f>IF(OR(ISNA($E92), $E92&lt;&gt;'WB Country Groups'!M$1), 0, $N92/SUMIFS(Portfolio!$N$2:$N$195, Portfolio!$E$2:$E$195, 'WB Country Groups'!M$1))</f>
        <v>0</v>
      </c>
      <c r="V92" s="61">
        <f>IF(OR(ISNA($E92), $E92&lt;&gt;'WB Country Groups'!N$1), 0, $N92/SUMIFS(Portfolio!$N$2:$N$195, Portfolio!$E$2:$E$195, 'WB Country Groups'!N$1))</f>
        <v>0</v>
      </c>
      <c r="W92" s="61">
        <f>SUMIFS(FM!$X:$X, FM!$N:$N, $A92)/100</f>
        <v>8.5272016520120016E-3</v>
      </c>
      <c r="X92" s="61">
        <f t="shared" si="19"/>
        <v>8.5272016520119478E-3</v>
      </c>
      <c r="Y92" s="61">
        <f>SUMIFS(World!$X:$X, World!$N:$N, $A92)/100</f>
        <v>0</v>
      </c>
      <c r="Z92" s="61">
        <f t="shared" si="20"/>
        <v>0</v>
      </c>
      <c r="AA92" s="5">
        <f>IF(INDEX('WB WDI Market Cap'!$T:$T, MATCH($B92, 'WB WDI Market Cap'!$C:$C, 0))=0, "", INDEX('WB WDI Market Cap'!$T:$T, MATCH($B92, 'WB WDI Market Cap'!$C:$C, 0)))</f>
        <v>1.8131983867448442E-4</v>
      </c>
      <c r="AB92" s="5">
        <f t="shared" si="11"/>
        <v>1.8251863447843282E-4</v>
      </c>
      <c r="AC92">
        <f>SUMIFS(ACWI!$U:$U, ACWI!$N:$N, $A92)</f>
        <v>0</v>
      </c>
    </row>
    <row r="93" spans="1:31">
      <c r="A93" t="str">
        <f>INDEX('ISO2-ISO3'!$C:$C, MATCH($B93, 'ISO2-ISO3'!$D:$D, 0))</f>
        <v>JP</v>
      </c>
      <c r="B93" t="str">
        <f>'ISO3s in META'!A92</f>
        <v>JPN</v>
      </c>
      <c r="C93" t="str">
        <f>INDEX('ISO3-Names'!$B$2:$B$275, MATCH($B93, 'ISO3-Names'!$A$2:$A$275, 0))</f>
        <v>Japan</v>
      </c>
      <c r="D93" t="str">
        <f>INDEX('WB Country Groups'!$C$2:$C$219, MATCH($B93, 'WB Country Groups'!$B$2:$B$219, 0))</f>
        <v>East Asia &amp; Pacific</v>
      </c>
      <c r="E93" t="str">
        <f t="shared" si="12"/>
        <v>East Asia &amp; Pacific</v>
      </c>
      <c r="F93" s="5">
        <f>INDEX('Damodaran CRPs'!$O:$O, MATCH($B93, 'Damodaran CRPs'!$N:$N, 0))</f>
        <v>8.6125942841468253E-3</v>
      </c>
      <c r="G93" s="5">
        <f t="shared" si="13"/>
        <v>8.6125942841468253E-3</v>
      </c>
      <c r="H93" s="5"/>
      <c r="I93" s="5" t="b">
        <f t="shared" si="14"/>
        <v>1</v>
      </c>
      <c r="J93" t="b">
        <f t="shared" si="15"/>
        <v>0</v>
      </c>
      <c r="K93" s="61">
        <f>SUMIFS(EM!$X:$X, EM!$N:$N, $A93)/100</f>
        <v>0</v>
      </c>
      <c r="L93" s="61">
        <f t="shared" si="16"/>
        <v>0</v>
      </c>
      <c r="M93" s="61">
        <f>SUMIFS(ACWI!$X:$X, ACWI!$N:$N, $A93)/100</f>
        <v>5.4928768912698024E-2</v>
      </c>
      <c r="N93" s="61">
        <f t="shared" si="17"/>
        <v>5.5113753108330818E-2</v>
      </c>
      <c r="O93" s="61">
        <f t="shared" si="18"/>
        <v>0.14840958396533738</v>
      </c>
      <c r="P93" s="61">
        <f>IF(OR(ISNA($E93), $E93&lt;&gt;'WB Country Groups'!H$1), 0, $N93/SUMIFS(Portfolio!$N$2:$N$195, Portfolio!$E$2:$E$195, 'WB Country Groups'!H$1))</f>
        <v>0</v>
      </c>
      <c r="Q93" s="61">
        <f>IF(OR(ISNA($E93), $E93&lt;&gt;'WB Country Groups'!I$1), 0, $N93/SUMIFS(Portfolio!$N$2:$N$195, Portfolio!$E$2:$E$195, 'WB Country Groups'!I$1))</f>
        <v>0</v>
      </c>
      <c r="R93" s="61">
        <f>IF(OR(ISNA($E93), $E93&lt;&gt;'WB Country Groups'!J$1), 0, $N93/SUMIFS(Portfolio!$N$2:$N$195, Portfolio!$E$2:$E$195, 'WB Country Groups'!J$1))</f>
        <v>0.38059048944767576</v>
      </c>
      <c r="S93" s="61">
        <f>IF(OR(ISNA($E93), $E93&lt;&gt;'WB Country Groups'!K$1), 0, $N93/SUMIFS(Portfolio!$N$2:$N$195, Portfolio!$E$2:$E$195, 'WB Country Groups'!K$1))</f>
        <v>0</v>
      </c>
      <c r="T93" s="61">
        <f>IF(OR(ISNA($E93), $E93&lt;&gt;'WB Country Groups'!L$1), 0, $N93/SUMIFS(Portfolio!$N$2:$N$195, Portfolio!$E$2:$E$195, 'WB Country Groups'!L$1))</f>
        <v>0</v>
      </c>
      <c r="U93" s="61">
        <f>IF(OR(ISNA($E93), $E93&lt;&gt;'WB Country Groups'!M$1), 0, $N93/SUMIFS(Portfolio!$N$2:$N$195, Portfolio!$E$2:$E$195, 'WB Country Groups'!M$1))</f>
        <v>0</v>
      </c>
      <c r="V93" s="61">
        <f>IF(OR(ISNA($E93), $E93&lt;&gt;'WB Country Groups'!N$1), 0, $N93/SUMIFS(Portfolio!$N$2:$N$195, Portfolio!$E$2:$E$195, 'WB Country Groups'!N$1))</f>
        <v>0</v>
      </c>
      <c r="W93" s="61">
        <f>SUMIFS(FM!$X:$X, FM!$N:$N, $A93)/100</f>
        <v>0</v>
      </c>
      <c r="X93" s="61">
        <f t="shared" si="19"/>
        <v>0</v>
      </c>
      <c r="Y93" s="61">
        <f>SUMIFS(World!$X:$X, World!$N:$N, $A93)/100</f>
        <v>6.1295336164955E-2</v>
      </c>
      <c r="Z93" s="61">
        <f t="shared" si="20"/>
        <v>6.1525776931554657E-2</v>
      </c>
      <c r="AA93" s="5">
        <f>IF(INDEX('WB WDI Market Cap'!$T:$T, MATCH($B93, 'WB WDI Market Cap'!$C:$C, 0))=0, "", INDEX('WB WDI Market Cap'!$T:$T, MATCH($B93, 'WB WDI Market Cap'!$C:$C, 0)))</f>
        <v>6.6910317175305226E-2</v>
      </c>
      <c r="AB93" s="5">
        <f t="shared" si="11"/>
        <v>6.735269462311784E-2</v>
      </c>
      <c r="AC93">
        <f>SUMIFS(ACWI!$U:$U, ACWI!$N:$N, $A93)</f>
        <v>3503850346379.5361</v>
      </c>
      <c r="AD93" s="5">
        <v>2.1000000000000001E-2</v>
      </c>
      <c r="AE93" s="115">
        <v>45504</v>
      </c>
    </row>
    <row r="94" spans="1:31">
      <c r="A94" t="str">
        <f>INDEX('ISO2-ISO3'!$C:$C, MATCH($B94, 'ISO2-ISO3'!$D:$D, 0))</f>
        <v>KZ</v>
      </c>
      <c r="B94" t="str">
        <f>'ISO3s in META'!A93</f>
        <v>KAZ</v>
      </c>
      <c r="C94" t="str">
        <f>INDEX('ISO3-Names'!$B$2:$B$275, MATCH($B94, 'ISO3-Names'!$A$2:$A$275, 0))</f>
        <v>Kazakhstan</v>
      </c>
      <c r="D94" t="str">
        <f>INDEX('WB Country Groups'!$C$2:$C$219, MATCH($B94, 'WB Country Groups'!$B$2:$B$219, 0))</f>
        <v>Europe &amp; Central Asia</v>
      </c>
      <c r="E94" t="str">
        <f t="shared" si="12"/>
        <v>Europe &amp; Central Asia</v>
      </c>
      <c r="F94" s="5">
        <f>INDEX('Damodaran CRPs'!$O:$O, MATCH($B94, 'Damodaran CRPs'!$N:$N, 0))</f>
        <v>2.325400456719643E-2</v>
      </c>
      <c r="G94" s="5">
        <f t="shared" si="13"/>
        <v>2.325400456719643E-2</v>
      </c>
      <c r="H94" s="5"/>
      <c r="I94" s="5" t="b">
        <f t="shared" si="14"/>
        <v>1</v>
      </c>
      <c r="J94" t="b">
        <f t="shared" si="15"/>
        <v>0</v>
      </c>
      <c r="K94" s="61">
        <f>SUMIFS(EM!$X:$X, EM!$N:$N, $A94)/100</f>
        <v>0</v>
      </c>
      <c r="L94" s="61">
        <f t="shared" si="16"/>
        <v>0</v>
      </c>
      <c r="M94" s="61">
        <f>SUMIFS(ACWI!$X:$X, ACWI!$N:$N, $A94)/100</f>
        <v>0</v>
      </c>
      <c r="N94" s="61">
        <f t="shared" si="17"/>
        <v>0</v>
      </c>
      <c r="O94" s="61">
        <f t="shared" si="18"/>
        <v>0</v>
      </c>
      <c r="P94" s="61">
        <f>IF(OR(ISNA($E94), $E94&lt;&gt;'WB Country Groups'!H$1), 0, $N94/SUMIFS(Portfolio!$N$2:$N$195, Portfolio!$E$2:$E$195, 'WB Country Groups'!H$1))</f>
        <v>0</v>
      </c>
      <c r="Q94" s="61">
        <f>IF(OR(ISNA($E94), $E94&lt;&gt;'WB Country Groups'!I$1), 0, $N94/SUMIFS(Portfolio!$N$2:$N$195, Portfolio!$E$2:$E$195, 'WB Country Groups'!I$1))</f>
        <v>0</v>
      </c>
      <c r="R94" s="61">
        <f>IF(OR(ISNA($E94), $E94&lt;&gt;'WB Country Groups'!J$1), 0, $N94/SUMIFS(Portfolio!$N$2:$N$195, Portfolio!$E$2:$E$195, 'WB Country Groups'!J$1))</f>
        <v>0</v>
      </c>
      <c r="S94" s="61">
        <f>IF(OR(ISNA($E94), $E94&lt;&gt;'WB Country Groups'!K$1), 0, $N94/SUMIFS(Portfolio!$N$2:$N$195, Portfolio!$E$2:$E$195, 'WB Country Groups'!K$1))</f>
        <v>0</v>
      </c>
      <c r="T94" s="61">
        <f>IF(OR(ISNA($E94), $E94&lt;&gt;'WB Country Groups'!L$1), 0, $N94/SUMIFS(Portfolio!$N$2:$N$195, Portfolio!$E$2:$E$195, 'WB Country Groups'!L$1))</f>
        <v>0</v>
      </c>
      <c r="U94" s="61">
        <f>IF(OR(ISNA($E94), $E94&lt;&gt;'WB Country Groups'!M$1), 0, $N94/SUMIFS(Portfolio!$N$2:$N$195, Portfolio!$E$2:$E$195, 'WB Country Groups'!M$1))</f>
        <v>0</v>
      </c>
      <c r="V94" s="61">
        <f>IF(OR(ISNA($E94), $E94&lt;&gt;'WB Country Groups'!N$1), 0, $N94/SUMIFS(Portfolio!$N$2:$N$195, Portfolio!$E$2:$E$195, 'WB Country Groups'!N$1))</f>
        <v>0</v>
      </c>
      <c r="W94" s="61">
        <f>SUMIFS(FM!$X:$X, FM!$N:$N, $A94)/100</f>
        <v>4.7011226296559003E-2</v>
      </c>
      <c r="X94" s="61">
        <f t="shared" si="19"/>
        <v>4.7011226296558711E-2</v>
      </c>
      <c r="Y94" s="61">
        <f>SUMIFS(World!$X:$X, World!$N:$N, $A94)/100</f>
        <v>0</v>
      </c>
      <c r="Z94" s="61">
        <f t="shared" si="20"/>
        <v>0</v>
      </c>
      <c r="AA94" s="5">
        <f>IF(INDEX('WB WDI Market Cap'!$T:$T, MATCH($B94, 'WB WDI Market Cap'!$C:$C, 0))=0, "", INDEX('WB WDI Market Cap'!$T:$T, MATCH($B94, 'WB WDI Market Cap'!$C:$C, 0)))</f>
        <v>4.5019481243184267E-4</v>
      </c>
      <c r="AB94" s="5">
        <f t="shared" si="11"/>
        <v>4.5317127466591468E-4</v>
      </c>
      <c r="AC94">
        <f>SUMIFS(ACWI!$U:$U, ACWI!$N:$N, $A94)</f>
        <v>0</v>
      </c>
    </row>
    <row r="95" spans="1:31">
      <c r="A95" t="str">
        <f>INDEX('ISO2-ISO3'!$C:$C, MATCH($B95, 'ISO2-ISO3'!$D:$D, 0))</f>
        <v>KE</v>
      </c>
      <c r="B95" t="str">
        <f>'ISO3s in META'!A94</f>
        <v>KEN</v>
      </c>
      <c r="C95" t="str">
        <f>INDEX('ISO3-Names'!$B$2:$B$275, MATCH($B95, 'ISO3-Names'!$A$2:$A$275, 0))</f>
        <v>Kenya</v>
      </c>
      <c r="D95" t="str">
        <f>INDEX('WB Country Groups'!$C$2:$C$219, MATCH($B95, 'WB Country Groups'!$B$2:$B$219, 0))</f>
        <v>Sub-Saharan Africa</v>
      </c>
      <c r="E95" t="str">
        <f t="shared" si="12"/>
        <v>Sub-Saharan Africa</v>
      </c>
      <c r="F95" s="5">
        <f>INDEX('Damodaran CRPs'!$O:$O, MATCH($B95, 'Damodaran CRPs'!$N:$N, 0))</f>
        <v>7.9379410652219901E-2</v>
      </c>
      <c r="G95" s="5">
        <f t="shared" si="13"/>
        <v>7.9379410652219901E-2</v>
      </c>
      <c r="H95" s="5"/>
      <c r="I95" s="5" t="b">
        <f t="shared" si="14"/>
        <v>1</v>
      </c>
      <c r="J95" t="b">
        <f t="shared" si="15"/>
        <v>0</v>
      </c>
      <c r="K95" s="61">
        <f>SUMIFS(EM!$X:$X, EM!$N:$N, $A95)/100</f>
        <v>0</v>
      </c>
      <c r="L95" s="61">
        <f t="shared" si="16"/>
        <v>0</v>
      </c>
      <c r="M95" s="61">
        <f>SUMIFS(ACWI!$X:$X, ACWI!$N:$N, $A95)/100</f>
        <v>0</v>
      </c>
      <c r="N95" s="61">
        <f t="shared" si="17"/>
        <v>0</v>
      </c>
      <c r="O95" s="61">
        <f t="shared" si="18"/>
        <v>0</v>
      </c>
      <c r="P95" s="61">
        <f>IF(OR(ISNA($E95), $E95&lt;&gt;'WB Country Groups'!H$1), 0, $N95/SUMIFS(Portfolio!$N$2:$N$195, Portfolio!$E$2:$E$195, 'WB Country Groups'!H$1))</f>
        <v>0</v>
      </c>
      <c r="Q95" s="61">
        <f>IF(OR(ISNA($E95), $E95&lt;&gt;'WB Country Groups'!I$1), 0, $N95/SUMIFS(Portfolio!$N$2:$N$195, Portfolio!$E$2:$E$195, 'WB Country Groups'!I$1))</f>
        <v>0</v>
      </c>
      <c r="R95" s="61">
        <f>IF(OR(ISNA($E95), $E95&lt;&gt;'WB Country Groups'!J$1), 0, $N95/SUMIFS(Portfolio!$N$2:$N$195, Portfolio!$E$2:$E$195, 'WB Country Groups'!J$1))</f>
        <v>0</v>
      </c>
      <c r="S95" s="61">
        <f>IF(OR(ISNA($E95), $E95&lt;&gt;'WB Country Groups'!K$1), 0, $N95/SUMIFS(Portfolio!$N$2:$N$195, Portfolio!$E$2:$E$195, 'WB Country Groups'!K$1))</f>
        <v>0</v>
      </c>
      <c r="T95" s="61">
        <f>IF(OR(ISNA($E95), $E95&lt;&gt;'WB Country Groups'!L$1), 0, $N95/SUMIFS(Portfolio!$N$2:$N$195, Portfolio!$E$2:$E$195, 'WB Country Groups'!L$1))</f>
        <v>0</v>
      </c>
      <c r="U95" s="61">
        <f>IF(OR(ISNA($E95), $E95&lt;&gt;'WB Country Groups'!M$1), 0, $N95/SUMIFS(Portfolio!$N$2:$N$195, Portfolio!$E$2:$E$195, 'WB Country Groups'!M$1))</f>
        <v>0</v>
      </c>
      <c r="V95" s="61">
        <f>IF(OR(ISNA($E95), $E95&lt;&gt;'WB Country Groups'!N$1), 0, $N95/SUMIFS(Portfolio!$N$2:$N$195, Portfolio!$E$2:$E$195, 'WB Country Groups'!N$1))</f>
        <v>0</v>
      </c>
      <c r="W95" s="61">
        <f>SUMIFS(FM!$X:$X, FM!$N:$N, $A95)/100</f>
        <v>1.5774271662852998E-2</v>
      </c>
      <c r="X95" s="61">
        <f t="shared" si="19"/>
        <v>1.57742716628529E-2</v>
      </c>
      <c r="Y95" s="61">
        <f>SUMIFS(World!$X:$X, World!$N:$N, $A95)/100</f>
        <v>0</v>
      </c>
      <c r="Z95" s="61">
        <f t="shared" si="20"/>
        <v>0</v>
      </c>
      <c r="AA95" s="5">
        <f>IF(INDEX('WB WDI Market Cap'!$T:$T, MATCH($B95, 'WB WDI Market Cap'!$C:$C, 0))=0, "", INDEX('WB WDI Market Cap'!$T:$T, MATCH($B95, 'WB WDI Market Cap'!$C:$C, 0)))</f>
        <v>2.1311733513112847E-4</v>
      </c>
      <c r="AB95" s="5">
        <f t="shared" si="11"/>
        <v>2.1452636002863306E-4</v>
      </c>
      <c r="AC95">
        <f>SUMIFS(ACWI!$U:$U, ACWI!$N:$N, $A95)</f>
        <v>0</v>
      </c>
    </row>
    <row r="96" spans="1:31">
      <c r="A96" t="str">
        <f>INDEX('ISO2-ISO3'!$C:$C, MATCH($B96, 'ISO2-ISO3'!$D:$D, 0))</f>
        <v>KG</v>
      </c>
      <c r="B96" t="str">
        <f>'ISO3s in META'!A95</f>
        <v>KGZ</v>
      </c>
      <c r="C96" t="str">
        <f>INDEX('ISO3-Names'!$B$2:$B$275, MATCH($B96, 'ISO3-Names'!$A$2:$A$275, 0))</f>
        <v>Kyrgyzstan</v>
      </c>
      <c r="D96" t="str">
        <f>INDEX('WB Country Groups'!$C$2:$C$219, MATCH($B96, 'WB Country Groups'!$B$2:$B$219, 0))</f>
        <v>Europe &amp; Central Asia</v>
      </c>
      <c r="E96" t="str">
        <f t="shared" si="12"/>
        <v>Europe &amp; Central Asia</v>
      </c>
      <c r="F96" s="5">
        <f>INDEX('Damodaran CRPs'!$O:$O, MATCH($B96, 'Damodaran CRPs'!$N:$N, 0))</f>
        <v>7.9379410652219901E-2</v>
      </c>
      <c r="G96" s="5">
        <f t="shared" si="13"/>
        <v>7.9379410652219901E-2</v>
      </c>
      <c r="H96" s="5"/>
      <c r="I96" s="5" t="b">
        <f t="shared" si="14"/>
        <v>0</v>
      </c>
      <c r="J96" t="b">
        <f t="shared" si="15"/>
        <v>0</v>
      </c>
      <c r="K96" s="61">
        <f>SUMIFS(EM!$X:$X, EM!$N:$N, $A96)/100</f>
        <v>0</v>
      </c>
      <c r="L96" s="61">
        <f t="shared" si="16"/>
        <v>0</v>
      </c>
      <c r="M96" s="61">
        <f>SUMIFS(ACWI!$X:$X, ACWI!$N:$N, $A96)/100</f>
        <v>0</v>
      </c>
      <c r="N96" s="61">
        <f t="shared" si="17"/>
        <v>0</v>
      </c>
      <c r="O96" s="61">
        <f t="shared" si="18"/>
        <v>0</v>
      </c>
      <c r="P96" s="61">
        <f>IF(OR(ISNA($E96), $E96&lt;&gt;'WB Country Groups'!H$1), 0, $N96/SUMIFS(Portfolio!$N$2:$N$195, Portfolio!$E$2:$E$195, 'WB Country Groups'!H$1))</f>
        <v>0</v>
      </c>
      <c r="Q96" s="61">
        <f>IF(OR(ISNA($E96), $E96&lt;&gt;'WB Country Groups'!I$1), 0, $N96/SUMIFS(Portfolio!$N$2:$N$195, Portfolio!$E$2:$E$195, 'WB Country Groups'!I$1))</f>
        <v>0</v>
      </c>
      <c r="R96" s="61">
        <f>IF(OR(ISNA($E96), $E96&lt;&gt;'WB Country Groups'!J$1), 0, $N96/SUMIFS(Portfolio!$N$2:$N$195, Portfolio!$E$2:$E$195, 'WB Country Groups'!J$1))</f>
        <v>0</v>
      </c>
      <c r="S96" s="61">
        <f>IF(OR(ISNA($E96), $E96&lt;&gt;'WB Country Groups'!K$1), 0, $N96/SUMIFS(Portfolio!$N$2:$N$195, Portfolio!$E$2:$E$195, 'WB Country Groups'!K$1))</f>
        <v>0</v>
      </c>
      <c r="T96" s="61">
        <f>IF(OR(ISNA($E96), $E96&lt;&gt;'WB Country Groups'!L$1), 0, $N96/SUMIFS(Portfolio!$N$2:$N$195, Portfolio!$E$2:$E$195, 'WB Country Groups'!L$1))</f>
        <v>0</v>
      </c>
      <c r="U96" s="61">
        <f>IF(OR(ISNA($E96), $E96&lt;&gt;'WB Country Groups'!M$1), 0, $N96/SUMIFS(Portfolio!$N$2:$N$195, Portfolio!$E$2:$E$195, 'WB Country Groups'!M$1))</f>
        <v>0</v>
      </c>
      <c r="V96" s="61">
        <f>IF(OR(ISNA($E96), $E96&lt;&gt;'WB Country Groups'!N$1), 0, $N96/SUMIFS(Portfolio!$N$2:$N$195, Portfolio!$E$2:$E$195, 'WB Country Groups'!N$1))</f>
        <v>0</v>
      </c>
      <c r="W96" s="61">
        <f>SUMIFS(FM!$X:$X, FM!$N:$N, $A96)/100</f>
        <v>0</v>
      </c>
      <c r="X96" s="61">
        <f t="shared" si="19"/>
        <v>0</v>
      </c>
      <c r="Y96" s="61">
        <f>SUMIFS(World!$X:$X, World!$N:$N, $A96)/100</f>
        <v>0</v>
      </c>
      <c r="Z96" s="61">
        <f t="shared" si="20"/>
        <v>0</v>
      </c>
      <c r="AA96" s="5" t="str">
        <f>IF(INDEX('WB WDI Market Cap'!$T:$T, MATCH($B96, 'WB WDI Market Cap'!$C:$C, 0))=0, "", INDEX('WB WDI Market Cap'!$T:$T, MATCH($B96, 'WB WDI Market Cap'!$C:$C, 0)))</f>
        <v/>
      </c>
      <c r="AB96" s="5" t="str">
        <f t="shared" si="11"/>
        <v/>
      </c>
      <c r="AC96">
        <f>SUMIFS(ACWI!$U:$U, ACWI!$N:$N, $A96)</f>
        <v>0</v>
      </c>
    </row>
    <row r="97" spans="1:31">
      <c r="A97" t="str">
        <f>INDEX('ISO2-ISO3'!$C:$C, MATCH($B97, 'ISO2-ISO3'!$D:$D, 0))</f>
        <v>KH</v>
      </c>
      <c r="B97" t="str">
        <f>'ISO3s in META'!A96</f>
        <v>KHM</v>
      </c>
      <c r="C97" t="str">
        <f>INDEX('ISO3-Names'!$B$2:$B$275, MATCH($B97, 'ISO3-Names'!$A$2:$A$275, 0))</f>
        <v>Cambodia</v>
      </c>
      <c r="D97" t="str">
        <f>INDEX('WB Country Groups'!$C$2:$C$219, MATCH($B97, 'WB Country Groups'!$B$2:$B$219, 0))</f>
        <v>East Asia &amp; Pacific</v>
      </c>
      <c r="E97" t="str">
        <f t="shared" si="12"/>
        <v>East Asia &amp; Pacific</v>
      </c>
      <c r="F97" s="5">
        <f>INDEX('Damodaran CRPs'!$O:$O, MATCH($B97, 'Damodaran CRPs'!$N:$N, 0))</f>
        <v>6.7178235416345239E-2</v>
      </c>
      <c r="G97" s="5">
        <f t="shared" si="13"/>
        <v>6.7178235416345239E-2</v>
      </c>
      <c r="H97" s="5"/>
      <c r="I97" s="5" t="b">
        <f t="shared" si="14"/>
        <v>0</v>
      </c>
      <c r="J97" t="b">
        <f t="shared" si="15"/>
        <v>0</v>
      </c>
      <c r="K97" s="61">
        <f>SUMIFS(EM!$X:$X, EM!$N:$N, $A97)/100</f>
        <v>0</v>
      </c>
      <c r="L97" s="61">
        <f t="shared" si="16"/>
        <v>0</v>
      </c>
      <c r="M97" s="61">
        <f>SUMIFS(ACWI!$X:$X, ACWI!$N:$N, $A97)/100</f>
        <v>0</v>
      </c>
      <c r="N97" s="61">
        <f t="shared" si="17"/>
        <v>0</v>
      </c>
      <c r="O97" s="61">
        <f t="shared" si="18"/>
        <v>0</v>
      </c>
      <c r="P97" s="61">
        <f>IF(OR(ISNA($E97), $E97&lt;&gt;'WB Country Groups'!H$1), 0, $N97/SUMIFS(Portfolio!$N$2:$N$195, Portfolio!$E$2:$E$195, 'WB Country Groups'!H$1))</f>
        <v>0</v>
      </c>
      <c r="Q97" s="61">
        <f>IF(OR(ISNA($E97), $E97&lt;&gt;'WB Country Groups'!I$1), 0, $N97/SUMIFS(Portfolio!$N$2:$N$195, Portfolio!$E$2:$E$195, 'WB Country Groups'!I$1))</f>
        <v>0</v>
      </c>
      <c r="R97" s="61">
        <f>IF(OR(ISNA($E97), $E97&lt;&gt;'WB Country Groups'!J$1), 0, $N97/SUMIFS(Portfolio!$N$2:$N$195, Portfolio!$E$2:$E$195, 'WB Country Groups'!J$1))</f>
        <v>0</v>
      </c>
      <c r="S97" s="61">
        <f>IF(OR(ISNA($E97), $E97&lt;&gt;'WB Country Groups'!K$1), 0, $N97/SUMIFS(Portfolio!$N$2:$N$195, Portfolio!$E$2:$E$195, 'WB Country Groups'!K$1))</f>
        <v>0</v>
      </c>
      <c r="T97" s="61">
        <f>IF(OR(ISNA($E97), $E97&lt;&gt;'WB Country Groups'!L$1), 0, $N97/SUMIFS(Portfolio!$N$2:$N$195, Portfolio!$E$2:$E$195, 'WB Country Groups'!L$1))</f>
        <v>0</v>
      </c>
      <c r="U97" s="61">
        <f>IF(OR(ISNA($E97), $E97&lt;&gt;'WB Country Groups'!M$1), 0, $N97/SUMIFS(Portfolio!$N$2:$N$195, Portfolio!$E$2:$E$195, 'WB Country Groups'!M$1))</f>
        <v>0</v>
      </c>
      <c r="V97" s="61">
        <f>IF(OR(ISNA($E97), $E97&lt;&gt;'WB Country Groups'!N$1), 0, $N97/SUMIFS(Portfolio!$N$2:$N$195, Portfolio!$E$2:$E$195, 'WB Country Groups'!N$1))</f>
        <v>0</v>
      </c>
      <c r="W97" s="61">
        <f>SUMIFS(FM!$X:$X, FM!$N:$N, $A97)/100</f>
        <v>0</v>
      </c>
      <c r="X97" s="61">
        <f t="shared" si="19"/>
        <v>0</v>
      </c>
      <c r="Y97" s="61">
        <f>SUMIFS(World!$X:$X, World!$N:$N, $A97)/100</f>
        <v>0</v>
      </c>
      <c r="Z97" s="61">
        <f t="shared" si="20"/>
        <v>0</v>
      </c>
      <c r="AA97" s="5" t="str">
        <f>IF(INDEX('WB WDI Market Cap'!$T:$T, MATCH($B97, 'WB WDI Market Cap'!$C:$C, 0))=0, "", INDEX('WB WDI Market Cap'!$T:$T, MATCH($B97, 'WB WDI Market Cap'!$C:$C, 0)))</f>
        <v/>
      </c>
      <c r="AB97" s="5" t="str">
        <f t="shared" si="11"/>
        <v/>
      </c>
      <c r="AC97">
        <f>SUMIFS(ACWI!$U:$U, ACWI!$N:$N, $A97)</f>
        <v>0</v>
      </c>
    </row>
    <row r="98" spans="1:31">
      <c r="A98" t="str">
        <f>INDEX('ISO2-ISO3'!$C:$C, MATCH($B98, 'ISO2-ISO3'!$D:$D, 0))</f>
        <v>KN</v>
      </c>
      <c r="B98" t="str">
        <f>'ISO3s in META'!A97</f>
        <v>KNA</v>
      </c>
      <c r="C98" t="str">
        <f>INDEX('ISO3-Names'!$B$2:$B$275, MATCH($B98, 'ISO3-Names'!$A$2:$A$275, 0))</f>
        <v>Saint Kitts and Nevis</v>
      </c>
      <c r="D98" t="str">
        <f>INDEX('WB Country Groups'!$C$2:$C$219, MATCH($B98, 'WB Country Groups'!$B$2:$B$219, 0))</f>
        <v>Latin America &amp; Caribbean</v>
      </c>
      <c r="E98" t="str">
        <f t="shared" si="12"/>
        <v>Latin America &amp; Caribbean</v>
      </c>
      <c r="F98" s="5" t="e">
        <f>INDEX('Damodaran CRPs'!$O:$O, MATCH($B98, 'Damodaran CRPs'!$N:$N, 0))</f>
        <v>#N/A</v>
      </c>
      <c r="G98" s="5" t="str">
        <f t="shared" si="13"/>
        <v/>
      </c>
      <c r="H98" s="5"/>
      <c r="I98" s="5" t="b">
        <f t="shared" si="14"/>
        <v>0</v>
      </c>
      <c r="J98" t="b">
        <f t="shared" si="15"/>
        <v>0</v>
      </c>
      <c r="K98" s="61">
        <f>SUMIFS(EM!$X:$X, EM!$N:$N, $A98)/100</f>
        <v>0</v>
      </c>
      <c r="L98" s="61">
        <f t="shared" si="16"/>
        <v>0</v>
      </c>
      <c r="M98" s="61">
        <f>SUMIFS(ACWI!$X:$X, ACWI!$N:$N, $A98)/100</f>
        <v>0</v>
      </c>
      <c r="N98" s="61">
        <f t="shared" si="17"/>
        <v>0</v>
      </c>
      <c r="O98" s="61">
        <f t="shared" si="18"/>
        <v>0</v>
      </c>
      <c r="P98" s="61">
        <f>IF(OR(ISNA($E98), $E98&lt;&gt;'WB Country Groups'!H$1), 0, $N98/SUMIFS(Portfolio!$N$2:$N$195, Portfolio!$E$2:$E$195, 'WB Country Groups'!H$1))</f>
        <v>0</v>
      </c>
      <c r="Q98" s="61">
        <f>IF(OR(ISNA($E98), $E98&lt;&gt;'WB Country Groups'!I$1), 0, $N98/SUMIFS(Portfolio!$N$2:$N$195, Portfolio!$E$2:$E$195, 'WB Country Groups'!I$1))</f>
        <v>0</v>
      </c>
      <c r="R98" s="61">
        <f>IF(OR(ISNA($E98), $E98&lt;&gt;'WB Country Groups'!J$1), 0, $N98/SUMIFS(Portfolio!$N$2:$N$195, Portfolio!$E$2:$E$195, 'WB Country Groups'!J$1))</f>
        <v>0</v>
      </c>
      <c r="S98" s="61">
        <f>IF(OR(ISNA($E98), $E98&lt;&gt;'WB Country Groups'!K$1), 0, $N98/SUMIFS(Portfolio!$N$2:$N$195, Portfolio!$E$2:$E$195, 'WB Country Groups'!K$1))</f>
        <v>0</v>
      </c>
      <c r="T98" s="61">
        <f>IF(OR(ISNA($E98), $E98&lt;&gt;'WB Country Groups'!L$1), 0, $N98/SUMIFS(Portfolio!$N$2:$N$195, Portfolio!$E$2:$E$195, 'WB Country Groups'!L$1))</f>
        <v>0</v>
      </c>
      <c r="U98" s="61">
        <f>IF(OR(ISNA($E98), $E98&lt;&gt;'WB Country Groups'!M$1), 0, $N98/SUMIFS(Portfolio!$N$2:$N$195, Portfolio!$E$2:$E$195, 'WB Country Groups'!M$1))</f>
        <v>0</v>
      </c>
      <c r="V98" s="61">
        <f>IF(OR(ISNA($E98), $E98&lt;&gt;'WB Country Groups'!N$1), 0, $N98/SUMIFS(Portfolio!$N$2:$N$195, Portfolio!$E$2:$E$195, 'WB Country Groups'!N$1))</f>
        <v>0</v>
      </c>
      <c r="W98" s="61">
        <f>SUMIFS(FM!$X:$X, FM!$N:$N, $A98)/100</f>
        <v>0</v>
      </c>
      <c r="X98" s="61">
        <f t="shared" si="19"/>
        <v>0</v>
      </c>
      <c r="Y98" s="61">
        <f>SUMIFS(World!$X:$X, World!$N:$N, $A98)/100</f>
        <v>0</v>
      </c>
      <c r="Z98" s="61">
        <f t="shared" si="20"/>
        <v>0</v>
      </c>
      <c r="AA98" s="5" t="str">
        <f>IF(INDEX('WB WDI Market Cap'!$T:$T, MATCH($B98, 'WB WDI Market Cap'!$C:$C, 0))=0, "", INDEX('WB WDI Market Cap'!$T:$T, MATCH($B98, 'WB WDI Market Cap'!$C:$C, 0)))</f>
        <v/>
      </c>
      <c r="AB98" s="5" t="str">
        <f t="shared" ref="AB98:AB129" si="21">IF(ISNUMBER($AA98),$AA98/$AA$198,"")</f>
        <v/>
      </c>
      <c r="AC98">
        <f>SUMIFS(ACWI!$U:$U, ACWI!$N:$N, $A98)</f>
        <v>0</v>
      </c>
    </row>
    <row r="99" spans="1:31">
      <c r="A99" t="str">
        <f>INDEX('ISO2-ISO3'!$C:$C, MATCH($B99, 'ISO2-ISO3'!$D:$D, 0))</f>
        <v>KR</v>
      </c>
      <c r="B99" t="str">
        <f>'ISO3s in META'!A98</f>
        <v>KOR</v>
      </c>
      <c r="C99" t="str">
        <f>INDEX('ISO3-Names'!$B$2:$B$275, MATCH($B99, 'ISO3-Names'!$A$2:$A$275, 0))</f>
        <v>Republic of Korea</v>
      </c>
      <c r="D99" t="str">
        <f>INDEX('WB Country Groups'!$C$2:$C$219, MATCH($B99, 'WB Country Groups'!$B$2:$B$219, 0))</f>
        <v>East Asia &amp; Pacific</v>
      </c>
      <c r="E99" t="str">
        <f t="shared" si="12"/>
        <v>East Asia &amp; Pacific</v>
      </c>
      <c r="F99" s="5">
        <f>INDEX('Damodaran CRPs'!$O:$O, MATCH($B99, 'Damodaran CRPs'!$N:$N, 0))</f>
        <v>6.0288159989027772E-3</v>
      </c>
      <c r="G99" s="5">
        <f t="shared" si="13"/>
        <v>6.0288159989027772E-3</v>
      </c>
      <c r="H99" s="5"/>
      <c r="I99" s="5" t="b">
        <f t="shared" si="14"/>
        <v>1</v>
      </c>
      <c r="J99" t="b">
        <f t="shared" si="15"/>
        <v>0</v>
      </c>
      <c r="K99" s="61">
        <f>SUMIFS(EM!$X:$X, EM!$N:$N, $A99)/100</f>
        <v>0.12231528525563</v>
      </c>
      <c r="L99" s="61">
        <f t="shared" si="16"/>
        <v>0.12231528525562986</v>
      </c>
      <c r="M99" s="61">
        <f>SUMIFS(ACWI!$X:$X, ACWI!$N:$N, $A99)/100</f>
        <v>1.2704530854716005E-2</v>
      </c>
      <c r="N99" s="61">
        <f t="shared" si="17"/>
        <v>1.2747316037555018E-2</v>
      </c>
      <c r="O99" s="61">
        <f t="shared" si="18"/>
        <v>3.432580368986432E-2</v>
      </c>
      <c r="P99" s="61">
        <f>IF(OR(ISNA($E99), $E99&lt;&gt;'WB Country Groups'!H$1), 0, $N99/SUMIFS(Portfolio!$N$2:$N$195, Portfolio!$E$2:$E$195, 'WB Country Groups'!H$1))</f>
        <v>0</v>
      </c>
      <c r="Q99" s="61">
        <f>IF(OR(ISNA($E99), $E99&lt;&gt;'WB Country Groups'!I$1), 0, $N99/SUMIFS(Portfolio!$N$2:$N$195, Portfolio!$E$2:$E$195, 'WB Country Groups'!I$1))</f>
        <v>0</v>
      </c>
      <c r="R99" s="61">
        <f>IF(OR(ISNA($E99), $E99&lt;&gt;'WB Country Groups'!J$1), 0, $N99/SUMIFS(Portfolio!$N$2:$N$195, Portfolio!$E$2:$E$195, 'WB Country Groups'!J$1))</f>
        <v>8.8027161575101168E-2</v>
      </c>
      <c r="S99" s="61">
        <f>IF(OR(ISNA($E99), $E99&lt;&gt;'WB Country Groups'!K$1), 0, $N99/SUMIFS(Portfolio!$N$2:$N$195, Portfolio!$E$2:$E$195, 'WB Country Groups'!K$1))</f>
        <v>0</v>
      </c>
      <c r="T99" s="61">
        <f>IF(OR(ISNA($E99), $E99&lt;&gt;'WB Country Groups'!L$1), 0, $N99/SUMIFS(Portfolio!$N$2:$N$195, Portfolio!$E$2:$E$195, 'WB Country Groups'!L$1))</f>
        <v>0</v>
      </c>
      <c r="U99" s="61">
        <f>IF(OR(ISNA($E99), $E99&lt;&gt;'WB Country Groups'!M$1), 0, $N99/SUMIFS(Portfolio!$N$2:$N$195, Portfolio!$E$2:$E$195, 'WB Country Groups'!M$1))</f>
        <v>0</v>
      </c>
      <c r="V99" s="61">
        <f>IF(OR(ISNA($E99), $E99&lt;&gt;'WB Country Groups'!N$1), 0, $N99/SUMIFS(Portfolio!$N$2:$N$195, Portfolio!$E$2:$E$195, 'WB Country Groups'!N$1))</f>
        <v>0</v>
      </c>
      <c r="W99" s="61">
        <f>SUMIFS(FM!$X:$X, FM!$N:$N, $A99)/100</f>
        <v>0</v>
      </c>
      <c r="X99" s="61">
        <f t="shared" si="19"/>
        <v>0</v>
      </c>
      <c r="Y99" s="61">
        <f>SUMIFS(World!$X:$X, World!$N:$N, $A99)/100</f>
        <v>0</v>
      </c>
      <c r="Z99" s="61">
        <f t="shared" si="20"/>
        <v>0</v>
      </c>
      <c r="AA99" s="5">
        <f>IF(INDEX('WB WDI Market Cap'!$T:$T, MATCH($B99, 'WB WDI Market Cap'!$C:$C, 0))=0, "", INDEX('WB WDI Market Cap'!$T:$T, MATCH($B99, 'WB WDI Market Cap'!$C:$C, 0)))</f>
        <v>2.1673827208961768E-2</v>
      </c>
      <c r="AB99" s="5">
        <f t="shared" si="21"/>
        <v>2.1817123680564366E-2</v>
      </c>
      <c r="AC99">
        <f>SUMIFS(ACWI!$U:$U, ACWI!$N:$N, $A99)</f>
        <v>810409111965.63196</v>
      </c>
      <c r="AD99" s="5">
        <v>1.9300000000000001E-2</v>
      </c>
      <c r="AE99" s="115">
        <v>45504</v>
      </c>
    </row>
    <row r="100" spans="1:31">
      <c r="A100" t="str">
        <f>INDEX('ISO2-ISO3'!$C:$C, MATCH($B100, 'ISO2-ISO3'!$D:$D, 0))</f>
        <v>KW</v>
      </c>
      <c r="B100" t="str">
        <f>'ISO3s in META'!A99</f>
        <v>KWT</v>
      </c>
      <c r="C100" t="str">
        <f>INDEX('ISO3-Names'!$B$2:$B$275, MATCH($B100, 'ISO3-Names'!$A$2:$A$275, 0))</f>
        <v>Kuwait</v>
      </c>
      <c r="D100" t="str">
        <f>INDEX('WB Country Groups'!$C$2:$C$219, MATCH($B100, 'WB Country Groups'!$B$2:$B$219, 0))</f>
        <v>Middle East &amp; North Africa</v>
      </c>
      <c r="E100" t="str">
        <f t="shared" si="12"/>
        <v>Middle East &amp; North Africa</v>
      </c>
      <c r="F100" s="5">
        <f>INDEX('Damodaran CRPs'!$O:$O, MATCH($B100, 'Damodaran CRPs'!$N:$N, 0))</f>
        <v>8.6125942841468253E-3</v>
      </c>
      <c r="G100" s="5">
        <f t="shared" si="13"/>
        <v>8.6125942841468253E-3</v>
      </c>
      <c r="H100" s="5"/>
      <c r="I100" s="5" t="b">
        <f t="shared" si="14"/>
        <v>1</v>
      </c>
      <c r="J100" t="b">
        <f t="shared" si="15"/>
        <v>0</v>
      </c>
      <c r="K100" s="61">
        <f>SUMIFS(EM!$X:$X, EM!$N:$N, $A100)/100</f>
        <v>8.2057473995659994E-3</v>
      </c>
      <c r="L100" s="61">
        <f t="shared" si="16"/>
        <v>8.2057473995659908E-3</v>
      </c>
      <c r="M100" s="61">
        <f>SUMIFS(ACWI!$X:$X, ACWI!$N:$N, $A100)/100</f>
        <v>8.52306977055E-4</v>
      </c>
      <c r="N100" s="61">
        <f t="shared" si="17"/>
        <v>8.5517730027002276E-4</v>
      </c>
      <c r="O100" s="61">
        <f t="shared" si="18"/>
        <v>2.3028101007784604E-3</v>
      </c>
      <c r="P100" s="61">
        <f>IF(OR(ISNA($E100), $E100&lt;&gt;'WB Country Groups'!H$1), 0, $N100/SUMIFS(Portfolio!$N$2:$N$195, Portfolio!$E$2:$E$195, 'WB Country Groups'!H$1))</f>
        <v>0</v>
      </c>
      <c r="Q100" s="61">
        <f>IF(OR(ISNA($E100), $E100&lt;&gt;'WB Country Groups'!I$1), 0, $N100/SUMIFS(Portfolio!$N$2:$N$195, Portfolio!$E$2:$E$195, 'WB Country Groups'!I$1))</f>
        <v>0</v>
      </c>
      <c r="R100" s="61">
        <f>IF(OR(ISNA($E100), $E100&lt;&gt;'WB Country Groups'!J$1), 0, $N100/SUMIFS(Portfolio!$N$2:$N$195, Portfolio!$E$2:$E$195, 'WB Country Groups'!J$1))</f>
        <v>0</v>
      </c>
      <c r="S100" s="61">
        <f>IF(OR(ISNA($E100), $E100&lt;&gt;'WB Country Groups'!K$1), 0, $N100/SUMIFS(Portfolio!$N$2:$N$195, Portfolio!$E$2:$E$195, 'WB Country Groups'!K$1))</f>
        <v>0</v>
      </c>
      <c r="T100" s="61">
        <f>IF(OR(ISNA($E100), $E100&lt;&gt;'WB Country Groups'!L$1), 0, $N100/SUMIFS(Portfolio!$N$2:$N$195, Portfolio!$E$2:$E$195, 'WB Country Groups'!L$1))</f>
        <v>0</v>
      </c>
      <c r="U100" s="61">
        <f>IF(OR(ISNA($E100), $E100&lt;&gt;'WB Country Groups'!M$1), 0, $N100/SUMIFS(Portfolio!$N$2:$N$195, Portfolio!$E$2:$E$195, 'WB Country Groups'!M$1))</f>
        <v>0</v>
      </c>
      <c r="V100" s="61">
        <f>IF(OR(ISNA($E100), $E100&lt;&gt;'WB Country Groups'!N$1), 0, $N100/SUMIFS(Portfolio!$N$2:$N$195, Portfolio!$E$2:$E$195, 'WB Country Groups'!N$1))</f>
        <v>9.2349819363927679E-2</v>
      </c>
      <c r="W100" s="61">
        <f>SUMIFS(FM!$X:$X, FM!$N:$N, $A100)/100</f>
        <v>0</v>
      </c>
      <c r="X100" s="61">
        <f t="shared" si="19"/>
        <v>0</v>
      </c>
      <c r="Y100" s="61">
        <f>SUMIFS(World!$X:$X, World!$N:$N, $A100)/100</f>
        <v>0</v>
      </c>
      <c r="Z100" s="61">
        <f t="shared" si="20"/>
        <v>0</v>
      </c>
      <c r="AA100" s="5">
        <f>IF(INDEX('WB WDI Market Cap'!$T:$T, MATCH($B100, 'WB WDI Market Cap'!$C:$C, 0))=0, "", INDEX('WB WDI Market Cap'!$T:$T, MATCH($B100, 'WB WDI Market Cap'!$C:$C, 0)))</f>
        <v>1.0555792391167577E-3</v>
      </c>
      <c r="AB100" s="5">
        <f t="shared" si="21"/>
        <v>1.0625581994546829E-3</v>
      </c>
      <c r="AC100">
        <f>SUMIFS(ACWI!$U:$U, ACWI!$N:$N, $A100)</f>
        <v>54367795890.74173</v>
      </c>
      <c r="AD100" s="5">
        <v>3.3700000000000001E-2</v>
      </c>
      <c r="AE100" s="115">
        <v>45504</v>
      </c>
    </row>
    <row r="101" spans="1:31">
      <c r="A101" t="str">
        <f>INDEX('ISO2-ISO3'!$C:$C, MATCH($B101, 'ISO2-ISO3'!$D:$D, 0))</f>
        <v>LA</v>
      </c>
      <c r="B101" t="str">
        <f>'ISO3s in META'!A100</f>
        <v>LAO</v>
      </c>
      <c r="C101" t="str">
        <f>INDEX('ISO3-Names'!$B$2:$B$275, MATCH($B101, 'ISO3-Names'!$A$2:$A$275, 0))</f>
        <v>Lao People's Democratic Republic</v>
      </c>
      <c r="D101" t="str">
        <f>INDEX('WB Country Groups'!$C$2:$C$219, MATCH($B101, 'WB Country Groups'!$B$2:$B$219, 0))</f>
        <v>East Asia &amp; Pacific</v>
      </c>
      <c r="E101" t="str">
        <f t="shared" si="12"/>
        <v>East Asia &amp; Pacific</v>
      </c>
      <c r="F101" s="5">
        <f>INDEX('Damodaran CRPs'!$O:$O, MATCH($B101, 'Damodaran CRPs'!$N:$N, 0))</f>
        <v>0.12215529559681582</v>
      </c>
      <c r="G101" s="5">
        <f t="shared" si="13"/>
        <v>0.12215529559681582</v>
      </c>
      <c r="H101" s="5"/>
      <c r="I101" s="5" t="b">
        <f t="shared" si="14"/>
        <v>0</v>
      </c>
      <c r="J101" t="b">
        <f t="shared" si="15"/>
        <v>0</v>
      </c>
      <c r="K101" s="61">
        <f>SUMIFS(EM!$X:$X, EM!$N:$N, $A101)/100</f>
        <v>0</v>
      </c>
      <c r="L101" s="61">
        <f t="shared" si="16"/>
        <v>0</v>
      </c>
      <c r="M101" s="61">
        <f>SUMIFS(ACWI!$X:$X, ACWI!$N:$N, $A101)/100</f>
        <v>0</v>
      </c>
      <c r="N101" s="61">
        <f t="shared" si="17"/>
        <v>0</v>
      </c>
      <c r="O101" s="61">
        <f t="shared" si="18"/>
        <v>0</v>
      </c>
      <c r="P101" s="61">
        <f>IF(OR(ISNA($E101), $E101&lt;&gt;'WB Country Groups'!H$1), 0, $N101/SUMIFS(Portfolio!$N$2:$N$195, Portfolio!$E$2:$E$195, 'WB Country Groups'!H$1))</f>
        <v>0</v>
      </c>
      <c r="Q101" s="61">
        <f>IF(OR(ISNA($E101), $E101&lt;&gt;'WB Country Groups'!I$1), 0, $N101/SUMIFS(Portfolio!$N$2:$N$195, Portfolio!$E$2:$E$195, 'WB Country Groups'!I$1))</f>
        <v>0</v>
      </c>
      <c r="R101" s="61">
        <f>IF(OR(ISNA($E101), $E101&lt;&gt;'WB Country Groups'!J$1), 0, $N101/SUMIFS(Portfolio!$N$2:$N$195, Portfolio!$E$2:$E$195, 'WB Country Groups'!J$1))</f>
        <v>0</v>
      </c>
      <c r="S101" s="61">
        <f>IF(OR(ISNA($E101), $E101&lt;&gt;'WB Country Groups'!K$1), 0, $N101/SUMIFS(Portfolio!$N$2:$N$195, Portfolio!$E$2:$E$195, 'WB Country Groups'!K$1))</f>
        <v>0</v>
      </c>
      <c r="T101" s="61">
        <f>IF(OR(ISNA($E101), $E101&lt;&gt;'WB Country Groups'!L$1), 0, $N101/SUMIFS(Portfolio!$N$2:$N$195, Portfolio!$E$2:$E$195, 'WB Country Groups'!L$1))</f>
        <v>0</v>
      </c>
      <c r="U101" s="61">
        <f>IF(OR(ISNA($E101), $E101&lt;&gt;'WB Country Groups'!M$1), 0, $N101/SUMIFS(Portfolio!$N$2:$N$195, Portfolio!$E$2:$E$195, 'WB Country Groups'!M$1))</f>
        <v>0</v>
      </c>
      <c r="V101" s="61">
        <f>IF(OR(ISNA($E101), $E101&lt;&gt;'WB Country Groups'!N$1), 0, $N101/SUMIFS(Portfolio!$N$2:$N$195, Portfolio!$E$2:$E$195, 'WB Country Groups'!N$1))</f>
        <v>0</v>
      </c>
      <c r="W101" s="61">
        <f>SUMIFS(FM!$X:$X, FM!$N:$N, $A101)/100</f>
        <v>0</v>
      </c>
      <c r="X101" s="61">
        <f t="shared" si="19"/>
        <v>0</v>
      </c>
      <c r="Y101" s="61">
        <f>SUMIFS(World!$X:$X, World!$N:$N, $A101)/100</f>
        <v>0</v>
      </c>
      <c r="Z101" s="61">
        <f t="shared" si="20"/>
        <v>0</v>
      </c>
      <c r="AA101" s="5" t="str">
        <f>IF(INDEX('WB WDI Market Cap'!$T:$T, MATCH($B101, 'WB WDI Market Cap'!$C:$C, 0))=0, "", INDEX('WB WDI Market Cap'!$T:$T, MATCH($B101, 'WB WDI Market Cap'!$C:$C, 0)))</f>
        <v/>
      </c>
      <c r="AB101" s="5" t="str">
        <f t="shared" si="21"/>
        <v/>
      </c>
      <c r="AC101">
        <f>SUMIFS(ACWI!$U:$U, ACWI!$N:$N, $A101)</f>
        <v>0</v>
      </c>
    </row>
    <row r="102" spans="1:31">
      <c r="A102" t="str">
        <f>INDEX('ISO2-ISO3'!$C:$C, MATCH($B102, 'ISO2-ISO3'!$D:$D, 0))</f>
        <v>LB</v>
      </c>
      <c r="B102" t="str">
        <f>'ISO3s in META'!A101</f>
        <v>LBN</v>
      </c>
      <c r="C102" t="str">
        <f>INDEX('ISO3-Names'!$B$2:$B$275, MATCH($B102, 'ISO3-Names'!$A$2:$A$275, 0))</f>
        <v>Lebanon</v>
      </c>
      <c r="D102" t="str">
        <f>INDEX('WB Country Groups'!$C$2:$C$219, MATCH($B102, 'WB Country Groups'!$B$2:$B$219, 0))</f>
        <v>Middle East &amp; North Africa</v>
      </c>
      <c r="E102" t="str">
        <f t="shared" si="12"/>
        <v>Middle East &amp; North Africa</v>
      </c>
      <c r="F102" s="5">
        <f>INDEX('Damodaran CRPs'!$O:$O, MATCH($B102, 'Damodaran CRPs'!$N:$N, 0))</f>
        <v>0.22715816495844784</v>
      </c>
      <c r="G102" s="5">
        <f t="shared" si="13"/>
        <v>0.22715816495844784</v>
      </c>
      <c r="H102" s="5"/>
      <c r="I102" s="5" t="b">
        <f t="shared" si="14"/>
        <v>0</v>
      </c>
      <c r="J102" t="b">
        <f t="shared" si="15"/>
        <v>0</v>
      </c>
      <c r="K102" s="61">
        <f>SUMIFS(EM!$X:$X, EM!$N:$N, $A102)/100</f>
        <v>0</v>
      </c>
      <c r="L102" s="61">
        <f t="shared" si="16"/>
        <v>0</v>
      </c>
      <c r="M102" s="61">
        <f>SUMIFS(ACWI!$X:$X, ACWI!$N:$N, $A102)/100</f>
        <v>0</v>
      </c>
      <c r="N102" s="61">
        <f t="shared" si="17"/>
        <v>0</v>
      </c>
      <c r="O102" s="61">
        <f t="shared" si="18"/>
        <v>0</v>
      </c>
      <c r="P102" s="61">
        <f>IF(OR(ISNA($E102), $E102&lt;&gt;'WB Country Groups'!H$1), 0, $N102/SUMIFS(Portfolio!$N$2:$N$195, Portfolio!$E$2:$E$195, 'WB Country Groups'!H$1))</f>
        <v>0</v>
      </c>
      <c r="Q102" s="61">
        <f>IF(OR(ISNA($E102), $E102&lt;&gt;'WB Country Groups'!I$1), 0, $N102/SUMIFS(Portfolio!$N$2:$N$195, Portfolio!$E$2:$E$195, 'WB Country Groups'!I$1))</f>
        <v>0</v>
      </c>
      <c r="R102" s="61">
        <f>IF(OR(ISNA($E102), $E102&lt;&gt;'WB Country Groups'!J$1), 0, $N102/SUMIFS(Portfolio!$N$2:$N$195, Portfolio!$E$2:$E$195, 'WB Country Groups'!J$1))</f>
        <v>0</v>
      </c>
      <c r="S102" s="61">
        <f>IF(OR(ISNA($E102), $E102&lt;&gt;'WB Country Groups'!K$1), 0, $N102/SUMIFS(Portfolio!$N$2:$N$195, Portfolio!$E$2:$E$195, 'WB Country Groups'!K$1))</f>
        <v>0</v>
      </c>
      <c r="T102" s="61">
        <f>IF(OR(ISNA($E102), $E102&lt;&gt;'WB Country Groups'!L$1), 0, $N102/SUMIFS(Portfolio!$N$2:$N$195, Portfolio!$E$2:$E$195, 'WB Country Groups'!L$1))</f>
        <v>0</v>
      </c>
      <c r="U102" s="61">
        <f>IF(OR(ISNA($E102), $E102&lt;&gt;'WB Country Groups'!M$1), 0, $N102/SUMIFS(Portfolio!$N$2:$N$195, Portfolio!$E$2:$E$195, 'WB Country Groups'!M$1))</f>
        <v>0</v>
      </c>
      <c r="V102" s="61">
        <f>IF(OR(ISNA($E102), $E102&lt;&gt;'WB Country Groups'!N$1), 0, $N102/SUMIFS(Portfolio!$N$2:$N$195, Portfolio!$E$2:$E$195, 'WB Country Groups'!N$1))</f>
        <v>0</v>
      </c>
      <c r="W102" s="61">
        <f>SUMIFS(FM!$X:$X, FM!$N:$N, $A102)/100</f>
        <v>0</v>
      </c>
      <c r="X102" s="61">
        <f t="shared" si="19"/>
        <v>0</v>
      </c>
      <c r="Y102" s="61">
        <f>SUMIFS(World!$X:$X, World!$N:$N, $A102)/100</f>
        <v>0</v>
      </c>
      <c r="Z102" s="61">
        <f t="shared" si="20"/>
        <v>0</v>
      </c>
      <c r="AA102" s="5">
        <f>IF(INDEX('WB WDI Market Cap'!$T:$T, MATCH($B102, 'WB WDI Market Cap'!$C:$C, 0))=0, "", INDEX('WB WDI Market Cap'!$T:$T, MATCH($B102, 'WB WDI Market Cap'!$C:$C, 0)))</f>
        <v>6.6756446900149397E-5</v>
      </c>
      <c r="AB102" s="5">
        <f t="shared" si="21"/>
        <v>6.7197807034900415E-5</v>
      </c>
      <c r="AC102">
        <f>SUMIFS(ACWI!$U:$U, ACWI!$N:$N, $A102)</f>
        <v>0</v>
      </c>
    </row>
    <row r="103" spans="1:31">
      <c r="A103" t="str">
        <f>INDEX('ISO2-ISO3'!$C:$C, MATCH($B103, 'ISO2-ISO3'!$D:$D, 0))</f>
        <v>LR</v>
      </c>
      <c r="B103" t="str">
        <f>'ISO3s in META'!A102</f>
        <v>LBR</v>
      </c>
      <c r="C103" t="str">
        <f>INDEX('ISO3-Names'!$B$2:$B$275, MATCH($B103, 'ISO3-Names'!$A$2:$A$275, 0))</f>
        <v>Liberia</v>
      </c>
      <c r="D103" t="str">
        <f>INDEX('WB Country Groups'!$C$2:$C$219, MATCH($B103, 'WB Country Groups'!$B$2:$B$219, 0))</f>
        <v>Sub-Saharan Africa</v>
      </c>
      <c r="E103" t="str">
        <f t="shared" si="12"/>
        <v>Sub-Saharan Africa</v>
      </c>
      <c r="F103" s="5">
        <f>INDEX('Damodaran CRPs'!$O:$O, MATCH($B103, 'Damodaran CRPs'!$N:$N, 0))</f>
        <v>9.1580585888094548E-2</v>
      </c>
      <c r="G103" s="5">
        <f t="shared" si="13"/>
        <v>9.1580585888094548E-2</v>
      </c>
      <c r="H103" s="5"/>
      <c r="I103" s="5" t="b">
        <f t="shared" si="14"/>
        <v>0</v>
      </c>
      <c r="J103" t="b">
        <f t="shared" si="15"/>
        <v>0</v>
      </c>
      <c r="K103" s="61">
        <f>SUMIFS(EM!$X:$X, EM!$N:$N, $A103)/100</f>
        <v>0</v>
      </c>
      <c r="L103" s="61">
        <f t="shared" si="16"/>
        <v>0</v>
      </c>
      <c r="M103" s="61">
        <f>SUMIFS(ACWI!$X:$X, ACWI!$N:$N, $A103)/100</f>
        <v>0</v>
      </c>
      <c r="N103" s="61">
        <f t="shared" si="17"/>
        <v>0</v>
      </c>
      <c r="O103" s="61">
        <f t="shared" si="18"/>
        <v>0</v>
      </c>
      <c r="P103" s="61">
        <f>IF(OR(ISNA($E103), $E103&lt;&gt;'WB Country Groups'!H$1), 0, $N103/SUMIFS(Portfolio!$N$2:$N$195, Portfolio!$E$2:$E$195, 'WB Country Groups'!H$1))</f>
        <v>0</v>
      </c>
      <c r="Q103" s="61">
        <f>IF(OR(ISNA($E103), $E103&lt;&gt;'WB Country Groups'!I$1), 0, $N103/SUMIFS(Portfolio!$N$2:$N$195, Portfolio!$E$2:$E$195, 'WB Country Groups'!I$1))</f>
        <v>0</v>
      </c>
      <c r="R103" s="61">
        <f>IF(OR(ISNA($E103), $E103&lt;&gt;'WB Country Groups'!J$1), 0, $N103/SUMIFS(Portfolio!$N$2:$N$195, Portfolio!$E$2:$E$195, 'WB Country Groups'!J$1))</f>
        <v>0</v>
      </c>
      <c r="S103" s="61">
        <f>IF(OR(ISNA($E103), $E103&lt;&gt;'WB Country Groups'!K$1), 0, $N103/SUMIFS(Portfolio!$N$2:$N$195, Portfolio!$E$2:$E$195, 'WB Country Groups'!K$1))</f>
        <v>0</v>
      </c>
      <c r="T103" s="61">
        <f>IF(OR(ISNA($E103), $E103&lt;&gt;'WB Country Groups'!L$1), 0, $N103/SUMIFS(Portfolio!$N$2:$N$195, Portfolio!$E$2:$E$195, 'WB Country Groups'!L$1))</f>
        <v>0</v>
      </c>
      <c r="U103" s="61">
        <f>IF(OR(ISNA($E103), $E103&lt;&gt;'WB Country Groups'!M$1), 0, $N103/SUMIFS(Portfolio!$N$2:$N$195, Portfolio!$E$2:$E$195, 'WB Country Groups'!M$1))</f>
        <v>0</v>
      </c>
      <c r="V103" s="61">
        <f>IF(OR(ISNA($E103), $E103&lt;&gt;'WB Country Groups'!N$1), 0, $N103/SUMIFS(Portfolio!$N$2:$N$195, Portfolio!$E$2:$E$195, 'WB Country Groups'!N$1))</f>
        <v>0</v>
      </c>
      <c r="W103" s="61">
        <f>SUMIFS(FM!$X:$X, FM!$N:$N, $A103)/100</f>
        <v>0</v>
      </c>
      <c r="X103" s="61">
        <f t="shared" si="19"/>
        <v>0</v>
      </c>
      <c r="Y103" s="61">
        <f>SUMIFS(World!$X:$X, World!$N:$N, $A103)/100</f>
        <v>0</v>
      </c>
      <c r="Z103" s="61">
        <f t="shared" si="20"/>
        <v>0</v>
      </c>
      <c r="AA103" s="5" t="str">
        <f>IF(INDEX('WB WDI Market Cap'!$T:$T, MATCH($B103, 'WB WDI Market Cap'!$C:$C, 0))=0, "", INDEX('WB WDI Market Cap'!$T:$T, MATCH($B103, 'WB WDI Market Cap'!$C:$C, 0)))</f>
        <v/>
      </c>
      <c r="AB103" s="5" t="str">
        <f t="shared" si="21"/>
        <v/>
      </c>
      <c r="AC103">
        <f>SUMIFS(ACWI!$U:$U, ACWI!$N:$N, $A103)</f>
        <v>0</v>
      </c>
    </row>
    <row r="104" spans="1:31">
      <c r="A104" t="str">
        <f>INDEX('ISO2-ISO3'!$C:$C, MATCH($B104, 'ISO2-ISO3'!$D:$D, 0))</f>
        <v>LY</v>
      </c>
      <c r="B104" t="str">
        <f>'ISO3s in META'!A103</f>
        <v>LBY</v>
      </c>
      <c r="C104" t="str">
        <f>INDEX('ISO3-Names'!$B$2:$B$275, MATCH($B104, 'ISO3-Names'!$A$2:$A$275, 0))</f>
        <v>Libya</v>
      </c>
      <c r="D104" t="str">
        <f>INDEX('WB Country Groups'!$C$2:$C$219, MATCH($B104, 'WB Country Groups'!$B$2:$B$219, 0))</f>
        <v>Middle East &amp; North Africa</v>
      </c>
      <c r="E104" t="str">
        <f t="shared" si="12"/>
        <v>Middle East &amp; North Africa</v>
      </c>
      <c r="F104" s="5">
        <f>INDEX('Damodaran CRPs'!$O:$O, MATCH($B104, 'Damodaran CRPs'!$N:$N, 0))</f>
        <v>1.9521880377399464E-2</v>
      </c>
      <c r="G104" s="5">
        <f t="shared" si="13"/>
        <v>1.9521880377399464E-2</v>
      </c>
      <c r="H104" s="5"/>
      <c r="I104" s="5" t="b">
        <f t="shared" si="14"/>
        <v>0</v>
      </c>
      <c r="J104" t="b">
        <f t="shared" si="15"/>
        <v>0</v>
      </c>
      <c r="K104" s="61">
        <f>SUMIFS(EM!$X:$X, EM!$N:$N, $A104)/100</f>
        <v>0</v>
      </c>
      <c r="L104" s="61">
        <f t="shared" si="16"/>
        <v>0</v>
      </c>
      <c r="M104" s="61">
        <f>SUMIFS(ACWI!$X:$X, ACWI!$N:$N, $A104)/100</f>
        <v>0</v>
      </c>
      <c r="N104" s="61">
        <f t="shared" si="17"/>
        <v>0</v>
      </c>
      <c r="O104" s="61">
        <f t="shared" si="18"/>
        <v>0</v>
      </c>
      <c r="P104" s="61">
        <f>IF(OR(ISNA($E104), $E104&lt;&gt;'WB Country Groups'!H$1), 0, $N104/SUMIFS(Portfolio!$N$2:$N$195, Portfolio!$E$2:$E$195, 'WB Country Groups'!H$1))</f>
        <v>0</v>
      </c>
      <c r="Q104" s="61">
        <f>IF(OR(ISNA($E104), $E104&lt;&gt;'WB Country Groups'!I$1), 0, $N104/SUMIFS(Portfolio!$N$2:$N$195, Portfolio!$E$2:$E$195, 'WB Country Groups'!I$1))</f>
        <v>0</v>
      </c>
      <c r="R104" s="61">
        <f>IF(OR(ISNA($E104), $E104&lt;&gt;'WB Country Groups'!J$1), 0, $N104/SUMIFS(Portfolio!$N$2:$N$195, Portfolio!$E$2:$E$195, 'WB Country Groups'!J$1))</f>
        <v>0</v>
      </c>
      <c r="S104" s="61">
        <f>IF(OR(ISNA($E104), $E104&lt;&gt;'WB Country Groups'!K$1), 0, $N104/SUMIFS(Portfolio!$N$2:$N$195, Portfolio!$E$2:$E$195, 'WB Country Groups'!K$1))</f>
        <v>0</v>
      </c>
      <c r="T104" s="61">
        <f>IF(OR(ISNA($E104), $E104&lt;&gt;'WB Country Groups'!L$1), 0, $N104/SUMIFS(Portfolio!$N$2:$N$195, Portfolio!$E$2:$E$195, 'WB Country Groups'!L$1))</f>
        <v>0</v>
      </c>
      <c r="U104" s="61">
        <f>IF(OR(ISNA($E104), $E104&lt;&gt;'WB Country Groups'!M$1), 0, $N104/SUMIFS(Portfolio!$N$2:$N$195, Portfolio!$E$2:$E$195, 'WB Country Groups'!M$1))</f>
        <v>0</v>
      </c>
      <c r="V104" s="61">
        <f>IF(OR(ISNA($E104), $E104&lt;&gt;'WB Country Groups'!N$1), 0, $N104/SUMIFS(Portfolio!$N$2:$N$195, Portfolio!$E$2:$E$195, 'WB Country Groups'!N$1))</f>
        <v>0</v>
      </c>
      <c r="W104" s="61">
        <f>SUMIFS(FM!$X:$X, FM!$N:$N, $A104)/100</f>
        <v>0</v>
      </c>
      <c r="X104" s="61">
        <f t="shared" si="19"/>
        <v>0</v>
      </c>
      <c r="Y104" s="61">
        <f>SUMIFS(World!$X:$X, World!$N:$N, $A104)/100</f>
        <v>0</v>
      </c>
      <c r="Z104" s="61">
        <f t="shared" si="20"/>
        <v>0</v>
      </c>
      <c r="AA104" s="5" t="str">
        <f>IF(INDEX('WB WDI Market Cap'!$T:$T, MATCH($B104, 'WB WDI Market Cap'!$C:$C, 0))=0, "", INDEX('WB WDI Market Cap'!$T:$T, MATCH($B104, 'WB WDI Market Cap'!$C:$C, 0)))</f>
        <v/>
      </c>
      <c r="AB104" s="5" t="str">
        <f t="shared" si="21"/>
        <v/>
      </c>
      <c r="AC104">
        <f>SUMIFS(ACWI!$U:$U, ACWI!$N:$N, $A104)</f>
        <v>0</v>
      </c>
    </row>
    <row r="105" spans="1:31">
      <c r="A105" t="str">
        <f>INDEX('ISO2-ISO3'!$C:$C, MATCH($B105, 'ISO2-ISO3'!$D:$D, 0))</f>
        <v>LI</v>
      </c>
      <c r="B105" t="str">
        <f>'ISO3s in META'!A104</f>
        <v>LIE</v>
      </c>
      <c r="C105" t="str">
        <f>INDEX('ISO3-Names'!$B$2:$B$275, MATCH($B105, 'ISO3-Names'!$A$2:$A$275, 0))</f>
        <v>Liechtenstein</v>
      </c>
      <c r="D105" t="str">
        <f>INDEX('WB Country Groups'!$C$2:$C$219, MATCH($B105, 'WB Country Groups'!$B$2:$B$219, 0))</f>
        <v>Europe &amp; Central Asia</v>
      </c>
      <c r="E105" t="str">
        <f t="shared" si="12"/>
        <v>Europe &amp; Central Asia</v>
      </c>
      <c r="F105" s="5">
        <f>INDEX('Damodaran CRPs'!$O:$O, MATCH($B105, 'Damodaran CRPs'!$N:$N, 0))</f>
        <v>0</v>
      </c>
      <c r="G105" s="5">
        <f t="shared" si="13"/>
        <v>0</v>
      </c>
      <c r="H105" s="5"/>
      <c r="I105" s="5" t="b">
        <f t="shared" si="14"/>
        <v>0</v>
      </c>
      <c r="J105" t="b">
        <f t="shared" si="15"/>
        <v>0</v>
      </c>
      <c r="K105" s="61">
        <f>SUMIFS(EM!$X:$X, EM!$N:$N, $A105)/100</f>
        <v>0</v>
      </c>
      <c r="L105" s="61">
        <f t="shared" si="16"/>
        <v>0</v>
      </c>
      <c r="M105" s="61">
        <f>SUMIFS(ACWI!$X:$X, ACWI!$N:$N, $A105)/100</f>
        <v>0</v>
      </c>
      <c r="N105" s="61">
        <f t="shared" si="17"/>
        <v>0</v>
      </c>
      <c r="O105" s="61">
        <f t="shared" si="18"/>
        <v>0</v>
      </c>
      <c r="P105" s="61">
        <f>IF(OR(ISNA($E105), $E105&lt;&gt;'WB Country Groups'!H$1), 0, $N105/SUMIFS(Portfolio!$N$2:$N$195, Portfolio!$E$2:$E$195, 'WB Country Groups'!H$1))</f>
        <v>0</v>
      </c>
      <c r="Q105" s="61">
        <f>IF(OR(ISNA($E105), $E105&lt;&gt;'WB Country Groups'!I$1), 0, $N105/SUMIFS(Portfolio!$N$2:$N$195, Portfolio!$E$2:$E$195, 'WB Country Groups'!I$1))</f>
        <v>0</v>
      </c>
      <c r="R105" s="61">
        <f>IF(OR(ISNA($E105), $E105&lt;&gt;'WB Country Groups'!J$1), 0, $N105/SUMIFS(Portfolio!$N$2:$N$195, Portfolio!$E$2:$E$195, 'WB Country Groups'!J$1))</f>
        <v>0</v>
      </c>
      <c r="S105" s="61">
        <f>IF(OR(ISNA($E105), $E105&lt;&gt;'WB Country Groups'!K$1), 0, $N105/SUMIFS(Portfolio!$N$2:$N$195, Portfolio!$E$2:$E$195, 'WB Country Groups'!K$1))</f>
        <v>0</v>
      </c>
      <c r="T105" s="61">
        <f>IF(OR(ISNA($E105), $E105&lt;&gt;'WB Country Groups'!L$1), 0, $N105/SUMIFS(Portfolio!$N$2:$N$195, Portfolio!$E$2:$E$195, 'WB Country Groups'!L$1))</f>
        <v>0</v>
      </c>
      <c r="U105" s="61">
        <f>IF(OR(ISNA($E105), $E105&lt;&gt;'WB Country Groups'!M$1), 0, $N105/SUMIFS(Portfolio!$N$2:$N$195, Portfolio!$E$2:$E$195, 'WB Country Groups'!M$1))</f>
        <v>0</v>
      </c>
      <c r="V105" s="61">
        <f>IF(OR(ISNA($E105), $E105&lt;&gt;'WB Country Groups'!N$1), 0, $N105/SUMIFS(Portfolio!$N$2:$N$195, Portfolio!$E$2:$E$195, 'WB Country Groups'!N$1))</f>
        <v>0</v>
      </c>
      <c r="W105" s="61">
        <f>SUMIFS(FM!$X:$X, FM!$N:$N, $A105)/100</f>
        <v>0</v>
      </c>
      <c r="X105" s="61">
        <f t="shared" si="19"/>
        <v>0</v>
      </c>
      <c r="Y105" s="61">
        <f>SUMIFS(World!$X:$X, World!$N:$N, $A105)/100</f>
        <v>0</v>
      </c>
      <c r="Z105" s="61">
        <f t="shared" si="20"/>
        <v>0</v>
      </c>
      <c r="AA105" s="5" t="str">
        <f>IF(INDEX('WB WDI Market Cap'!$T:$T, MATCH($B105, 'WB WDI Market Cap'!$C:$C, 0))=0, "", INDEX('WB WDI Market Cap'!$T:$T, MATCH($B105, 'WB WDI Market Cap'!$C:$C, 0)))</f>
        <v/>
      </c>
      <c r="AB105" s="5" t="str">
        <f t="shared" si="21"/>
        <v/>
      </c>
      <c r="AC105">
        <f>SUMIFS(ACWI!$U:$U, ACWI!$N:$N, $A105)</f>
        <v>0</v>
      </c>
    </row>
    <row r="106" spans="1:31">
      <c r="A106" t="str">
        <f>INDEX('ISO2-ISO3'!$C:$C, MATCH($B106, 'ISO2-ISO3'!$D:$D, 0))</f>
        <v>LK</v>
      </c>
      <c r="B106" t="str">
        <f>'ISO3s in META'!A105</f>
        <v>LKA</v>
      </c>
      <c r="C106" t="str">
        <f>INDEX('ISO3-Names'!$B$2:$B$275, MATCH($B106, 'ISO3-Names'!$A$2:$A$275, 0))</f>
        <v>Sri Lanka</v>
      </c>
      <c r="D106" t="str">
        <f>INDEX('WB Country Groups'!$C$2:$C$219, MATCH($B106, 'WB Country Groups'!$B$2:$B$219, 0))</f>
        <v>South Asia</v>
      </c>
      <c r="E106" t="str">
        <f t="shared" si="12"/>
        <v>South Asia</v>
      </c>
      <c r="F106" s="5">
        <f>INDEX('Damodaran CRPs'!$O:$O, MATCH($B106, 'Damodaran CRPs'!$N:$N, 0))</f>
        <v>0.14655764606856517</v>
      </c>
      <c r="G106" s="5">
        <f t="shared" si="13"/>
        <v>0.14655764606856517</v>
      </c>
      <c r="H106" s="5"/>
      <c r="I106" s="5" t="b">
        <f t="shared" si="14"/>
        <v>1</v>
      </c>
      <c r="J106" t="b">
        <f t="shared" si="15"/>
        <v>0</v>
      </c>
      <c r="K106" s="61">
        <f>SUMIFS(EM!$X:$X, EM!$N:$N, $A106)/100</f>
        <v>0</v>
      </c>
      <c r="L106" s="61">
        <f t="shared" si="16"/>
        <v>0</v>
      </c>
      <c r="M106" s="61">
        <f>SUMIFS(ACWI!$X:$X, ACWI!$N:$N, $A106)/100</f>
        <v>0</v>
      </c>
      <c r="N106" s="61">
        <f t="shared" si="17"/>
        <v>0</v>
      </c>
      <c r="O106" s="61">
        <f t="shared" si="18"/>
        <v>0</v>
      </c>
      <c r="P106" s="61">
        <f>IF(OR(ISNA($E106), $E106&lt;&gt;'WB Country Groups'!H$1), 0, $N106/SUMIFS(Portfolio!$N$2:$N$195, Portfolio!$E$2:$E$195, 'WB Country Groups'!H$1))</f>
        <v>0</v>
      </c>
      <c r="Q106" s="61">
        <f>IF(OR(ISNA($E106), $E106&lt;&gt;'WB Country Groups'!I$1), 0, $N106/SUMIFS(Portfolio!$N$2:$N$195, Portfolio!$E$2:$E$195, 'WB Country Groups'!I$1))</f>
        <v>0</v>
      </c>
      <c r="R106" s="61">
        <f>IF(OR(ISNA($E106), $E106&lt;&gt;'WB Country Groups'!J$1), 0, $N106/SUMIFS(Portfolio!$N$2:$N$195, Portfolio!$E$2:$E$195, 'WB Country Groups'!J$1))</f>
        <v>0</v>
      </c>
      <c r="S106" s="61">
        <f>IF(OR(ISNA($E106), $E106&lt;&gt;'WB Country Groups'!K$1), 0, $N106/SUMIFS(Portfolio!$N$2:$N$195, Portfolio!$E$2:$E$195, 'WB Country Groups'!K$1))</f>
        <v>0</v>
      </c>
      <c r="T106" s="61">
        <f>IF(OR(ISNA($E106), $E106&lt;&gt;'WB Country Groups'!L$1), 0, $N106/SUMIFS(Portfolio!$N$2:$N$195, Portfolio!$E$2:$E$195, 'WB Country Groups'!L$1))</f>
        <v>0</v>
      </c>
      <c r="U106" s="61">
        <f>IF(OR(ISNA($E106), $E106&lt;&gt;'WB Country Groups'!M$1), 0, $N106/SUMIFS(Portfolio!$N$2:$N$195, Portfolio!$E$2:$E$195, 'WB Country Groups'!M$1))</f>
        <v>0</v>
      </c>
      <c r="V106" s="61">
        <f>IF(OR(ISNA($E106), $E106&lt;&gt;'WB Country Groups'!N$1), 0, $N106/SUMIFS(Portfolio!$N$2:$N$195, Portfolio!$E$2:$E$195, 'WB Country Groups'!N$1))</f>
        <v>0</v>
      </c>
      <c r="W106" s="61">
        <f>SUMIFS(FM!$X:$X, FM!$N:$N, $A106)/100</f>
        <v>4.0001180088449998E-3</v>
      </c>
      <c r="X106" s="61">
        <f t="shared" si="19"/>
        <v>4.0001180088449747E-3</v>
      </c>
      <c r="Y106" s="61">
        <f>SUMIFS(World!$X:$X, World!$N:$N, $A106)/100</f>
        <v>0</v>
      </c>
      <c r="Z106" s="61">
        <f t="shared" si="20"/>
        <v>0</v>
      </c>
      <c r="AA106" s="5">
        <f>IF(INDEX('WB WDI Market Cap'!$T:$T, MATCH($B106, 'WB WDI Market Cap'!$C:$C, 0))=0, "", INDEX('WB WDI Market Cap'!$T:$T, MATCH($B106, 'WB WDI Market Cap'!$C:$C, 0)))</f>
        <v>1.5917233118217791E-4</v>
      </c>
      <c r="AB106" s="5">
        <f t="shared" si="21"/>
        <v>1.6022469877813878E-4</v>
      </c>
      <c r="AC106">
        <f>SUMIFS(ACWI!$U:$U, ACWI!$N:$N, $A106)</f>
        <v>0</v>
      </c>
    </row>
    <row r="107" spans="1:31">
      <c r="A107" t="str">
        <f>INDEX('ISO2-ISO3'!$C:$C, MATCH($B107, 'ISO2-ISO3'!$D:$D, 0))</f>
        <v>LS</v>
      </c>
      <c r="B107" t="str">
        <f>'ISO3s in META'!A106</f>
        <v>LSO</v>
      </c>
      <c r="C107" t="str">
        <f>INDEX('ISO3-Names'!$B$2:$B$275, MATCH($B107, 'ISO3-Names'!$A$2:$A$275, 0))</f>
        <v>Lesotho</v>
      </c>
      <c r="D107" t="str">
        <f>INDEX('WB Country Groups'!$C$2:$C$219, MATCH($B107, 'WB Country Groups'!$B$2:$B$219, 0))</f>
        <v>Sub-Saharan Africa</v>
      </c>
      <c r="E107" t="str">
        <f t="shared" si="12"/>
        <v>Sub-Saharan Africa</v>
      </c>
      <c r="F107" s="5" t="e">
        <f>INDEX('Damodaran CRPs'!$O:$O, MATCH($B107, 'Damodaran CRPs'!$N:$N, 0))</f>
        <v>#N/A</v>
      </c>
      <c r="G107" s="5" t="str">
        <f t="shared" si="13"/>
        <v/>
      </c>
      <c r="H107" s="5"/>
      <c r="I107" s="5" t="b">
        <f t="shared" si="14"/>
        <v>0</v>
      </c>
      <c r="J107" t="b">
        <f t="shared" si="15"/>
        <v>0</v>
      </c>
      <c r="K107" s="61">
        <f>SUMIFS(EM!$X:$X, EM!$N:$N, $A107)/100</f>
        <v>0</v>
      </c>
      <c r="L107" s="61">
        <f t="shared" si="16"/>
        <v>0</v>
      </c>
      <c r="M107" s="61">
        <f>SUMIFS(ACWI!$X:$X, ACWI!$N:$N, $A107)/100</f>
        <v>0</v>
      </c>
      <c r="N107" s="61">
        <f t="shared" si="17"/>
        <v>0</v>
      </c>
      <c r="O107" s="61">
        <f t="shared" si="18"/>
        <v>0</v>
      </c>
      <c r="P107" s="61">
        <f>IF(OR(ISNA($E107), $E107&lt;&gt;'WB Country Groups'!H$1), 0, $N107/SUMIFS(Portfolio!$N$2:$N$195, Portfolio!$E$2:$E$195, 'WB Country Groups'!H$1))</f>
        <v>0</v>
      </c>
      <c r="Q107" s="61">
        <f>IF(OR(ISNA($E107), $E107&lt;&gt;'WB Country Groups'!I$1), 0, $N107/SUMIFS(Portfolio!$N$2:$N$195, Portfolio!$E$2:$E$195, 'WB Country Groups'!I$1))</f>
        <v>0</v>
      </c>
      <c r="R107" s="61">
        <f>IF(OR(ISNA($E107), $E107&lt;&gt;'WB Country Groups'!J$1), 0, $N107/SUMIFS(Portfolio!$N$2:$N$195, Portfolio!$E$2:$E$195, 'WB Country Groups'!J$1))</f>
        <v>0</v>
      </c>
      <c r="S107" s="61">
        <f>IF(OR(ISNA($E107), $E107&lt;&gt;'WB Country Groups'!K$1), 0, $N107/SUMIFS(Portfolio!$N$2:$N$195, Portfolio!$E$2:$E$195, 'WB Country Groups'!K$1))</f>
        <v>0</v>
      </c>
      <c r="T107" s="61">
        <f>IF(OR(ISNA($E107), $E107&lt;&gt;'WB Country Groups'!L$1), 0, $N107/SUMIFS(Portfolio!$N$2:$N$195, Portfolio!$E$2:$E$195, 'WB Country Groups'!L$1))</f>
        <v>0</v>
      </c>
      <c r="U107" s="61">
        <f>IF(OR(ISNA($E107), $E107&lt;&gt;'WB Country Groups'!M$1), 0, $N107/SUMIFS(Portfolio!$N$2:$N$195, Portfolio!$E$2:$E$195, 'WB Country Groups'!M$1))</f>
        <v>0</v>
      </c>
      <c r="V107" s="61">
        <f>IF(OR(ISNA($E107), $E107&lt;&gt;'WB Country Groups'!N$1), 0, $N107/SUMIFS(Portfolio!$N$2:$N$195, Portfolio!$E$2:$E$195, 'WB Country Groups'!N$1))</f>
        <v>0</v>
      </c>
      <c r="W107" s="61">
        <f>SUMIFS(FM!$X:$X, FM!$N:$N, $A107)/100</f>
        <v>0</v>
      </c>
      <c r="X107" s="61">
        <f t="shared" si="19"/>
        <v>0</v>
      </c>
      <c r="Y107" s="61">
        <f>SUMIFS(World!$X:$X, World!$N:$N, $A107)/100</f>
        <v>0</v>
      </c>
      <c r="Z107" s="61">
        <f t="shared" si="20"/>
        <v>0</v>
      </c>
      <c r="AA107" s="5" t="str">
        <f>IF(INDEX('WB WDI Market Cap'!$T:$T, MATCH($B107, 'WB WDI Market Cap'!$C:$C, 0))=0, "", INDEX('WB WDI Market Cap'!$T:$T, MATCH($B107, 'WB WDI Market Cap'!$C:$C, 0)))</f>
        <v/>
      </c>
      <c r="AB107" s="5" t="str">
        <f t="shared" si="21"/>
        <v/>
      </c>
      <c r="AC107">
        <f>SUMIFS(ACWI!$U:$U, ACWI!$N:$N, $A107)</f>
        <v>0</v>
      </c>
    </row>
    <row r="108" spans="1:31">
      <c r="A108" t="str">
        <f>INDEX('ISO2-ISO3'!$C:$C, MATCH($B108, 'ISO2-ISO3'!$D:$D, 0))</f>
        <v>LT</v>
      </c>
      <c r="B108" t="str">
        <f>'ISO3s in META'!A107</f>
        <v>LTU</v>
      </c>
      <c r="C108" t="str">
        <f>INDEX('ISO3-Names'!$B$2:$B$275, MATCH($B108, 'ISO3-Names'!$A$2:$A$275, 0))</f>
        <v>Lithuania</v>
      </c>
      <c r="D108" t="str">
        <f>INDEX('WB Country Groups'!$C$2:$C$219, MATCH($B108, 'WB Country Groups'!$B$2:$B$219, 0))</f>
        <v>Europe &amp; Central Asia</v>
      </c>
      <c r="E108" t="str">
        <f t="shared" si="12"/>
        <v>Europe &amp; Central Asia</v>
      </c>
      <c r="F108" s="5">
        <f>INDEX('Damodaran CRPs'!$O:$O, MATCH($B108, 'Damodaran CRPs'!$N:$N, 0))</f>
        <v>1.0335113140976191E-2</v>
      </c>
      <c r="G108" s="5">
        <f t="shared" si="13"/>
        <v>1.0335113140976191E-2</v>
      </c>
      <c r="H108" s="5"/>
      <c r="I108" s="5" t="b">
        <f t="shared" si="14"/>
        <v>1</v>
      </c>
      <c r="J108" t="b">
        <f t="shared" si="15"/>
        <v>0</v>
      </c>
      <c r="K108" s="61">
        <f>SUMIFS(EM!$X:$X, EM!$N:$N, $A108)/100</f>
        <v>0</v>
      </c>
      <c r="L108" s="61">
        <f t="shared" si="16"/>
        <v>0</v>
      </c>
      <c r="M108" s="61">
        <f>SUMIFS(ACWI!$X:$X, ACWI!$N:$N, $A108)/100</f>
        <v>0</v>
      </c>
      <c r="N108" s="61">
        <f t="shared" si="17"/>
        <v>0</v>
      </c>
      <c r="O108" s="61">
        <f t="shared" si="18"/>
        <v>0</v>
      </c>
      <c r="P108" s="61">
        <f>IF(OR(ISNA($E108), $E108&lt;&gt;'WB Country Groups'!H$1), 0, $N108/SUMIFS(Portfolio!$N$2:$N$195, Portfolio!$E$2:$E$195, 'WB Country Groups'!H$1))</f>
        <v>0</v>
      </c>
      <c r="Q108" s="61">
        <f>IF(OR(ISNA($E108), $E108&lt;&gt;'WB Country Groups'!I$1), 0, $N108/SUMIFS(Portfolio!$N$2:$N$195, Portfolio!$E$2:$E$195, 'WB Country Groups'!I$1))</f>
        <v>0</v>
      </c>
      <c r="R108" s="61">
        <f>IF(OR(ISNA($E108), $E108&lt;&gt;'WB Country Groups'!J$1), 0, $N108/SUMIFS(Portfolio!$N$2:$N$195, Portfolio!$E$2:$E$195, 'WB Country Groups'!J$1))</f>
        <v>0</v>
      </c>
      <c r="S108" s="61">
        <f>IF(OR(ISNA($E108), $E108&lt;&gt;'WB Country Groups'!K$1), 0, $N108/SUMIFS(Portfolio!$N$2:$N$195, Portfolio!$E$2:$E$195, 'WB Country Groups'!K$1))</f>
        <v>0</v>
      </c>
      <c r="T108" s="61">
        <f>IF(OR(ISNA($E108), $E108&lt;&gt;'WB Country Groups'!L$1), 0, $N108/SUMIFS(Portfolio!$N$2:$N$195, Portfolio!$E$2:$E$195, 'WB Country Groups'!L$1))</f>
        <v>0</v>
      </c>
      <c r="U108" s="61">
        <f>IF(OR(ISNA($E108), $E108&lt;&gt;'WB Country Groups'!M$1), 0, $N108/SUMIFS(Portfolio!$N$2:$N$195, Portfolio!$E$2:$E$195, 'WB Country Groups'!M$1))</f>
        <v>0</v>
      </c>
      <c r="V108" s="61">
        <f>IF(OR(ISNA($E108), $E108&lt;&gt;'WB Country Groups'!N$1), 0, $N108/SUMIFS(Portfolio!$N$2:$N$195, Portfolio!$E$2:$E$195, 'WB Country Groups'!N$1))</f>
        <v>0</v>
      </c>
      <c r="W108" s="61">
        <f>SUMIFS(FM!$X:$X, FM!$N:$N, $A108)/100</f>
        <v>3.9997816050519998E-3</v>
      </c>
      <c r="X108" s="61">
        <f t="shared" si="19"/>
        <v>3.9997816050519747E-3</v>
      </c>
      <c r="Y108" s="61">
        <f>SUMIFS(World!$X:$X, World!$N:$N, $A108)/100</f>
        <v>0</v>
      </c>
      <c r="Z108" s="61">
        <f t="shared" si="20"/>
        <v>0</v>
      </c>
      <c r="AA108" s="5" t="str">
        <f>IF(INDEX('WB WDI Market Cap'!$T:$T, MATCH($B108, 'WB WDI Market Cap'!$C:$C, 0))=0, "", INDEX('WB WDI Market Cap'!$T:$T, MATCH($B108, 'WB WDI Market Cap'!$C:$C, 0)))</f>
        <v/>
      </c>
      <c r="AB108" s="5" t="str">
        <f t="shared" si="21"/>
        <v/>
      </c>
      <c r="AC108">
        <f>SUMIFS(ACWI!$U:$U, ACWI!$N:$N, $A108)</f>
        <v>0</v>
      </c>
    </row>
    <row r="109" spans="1:31">
      <c r="A109" t="str">
        <f>INDEX('ISO2-ISO3'!$C:$C, MATCH($B109, 'ISO2-ISO3'!$D:$D, 0))</f>
        <v>LU</v>
      </c>
      <c r="B109" t="str">
        <f>'ISO3s in META'!A108</f>
        <v>LUX</v>
      </c>
      <c r="C109" t="str">
        <f>INDEX('ISO3-Names'!$B$2:$B$275, MATCH($B109, 'ISO3-Names'!$A$2:$A$275, 0))</f>
        <v>Luxembourg</v>
      </c>
      <c r="D109" t="str">
        <f>INDEX('WB Country Groups'!$C$2:$C$219, MATCH($B109, 'WB Country Groups'!$B$2:$B$219, 0))</f>
        <v>Europe &amp; Central Asia</v>
      </c>
      <c r="E109" t="str">
        <f t="shared" si="12"/>
        <v>Europe &amp; Central Asia</v>
      </c>
      <c r="F109" s="5">
        <f>INDEX('Damodaran CRPs'!$O:$O, MATCH($B109, 'Damodaran CRPs'!$N:$N, 0))</f>
        <v>0</v>
      </c>
      <c r="G109" s="5">
        <f t="shared" si="13"/>
        <v>0</v>
      </c>
      <c r="H109" s="5"/>
      <c r="I109" s="5" t="b">
        <f t="shared" si="14"/>
        <v>0</v>
      </c>
      <c r="J109" t="b">
        <f t="shared" si="15"/>
        <v>0</v>
      </c>
      <c r="K109" s="61">
        <f>SUMIFS(EM!$X:$X, EM!$N:$N, $A109)/100</f>
        <v>0</v>
      </c>
      <c r="L109" s="61">
        <f t="shared" si="16"/>
        <v>0</v>
      </c>
      <c r="M109" s="61">
        <f>SUMIFS(ACWI!$X:$X, ACWI!$N:$N, $A109)/100</f>
        <v>0</v>
      </c>
      <c r="N109" s="61">
        <f t="shared" si="17"/>
        <v>0</v>
      </c>
      <c r="O109" s="61">
        <f t="shared" si="18"/>
        <v>0</v>
      </c>
      <c r="P109" s="61">
        <f>IF(OR(ISNA($E109), $E109&lt;&gt;'WB Country Groups'!H$1), 0, $N109/SUMIFS(Portfolio!$N$2:$N$195, Portfolio!$E$2:$E$195, 'WB Country Groups'!H$1))</f>
        <v>0</v>
      </c>
      <c r="Q109" s="61">
        <f>IF(OR(ISNA($E109), $E109&lt;&gt;'WB Country Groups'!I$1), 0, $N109/SUMIFS(Portfolio!$N$2:$N$195, Portfolio!$E$2:$E$195, 'WB Country Groups'!I$1))</f>
        <v>0</v>
      </c>
      <c r="R109" s="61">
        <f>IF(OR(ISNA($E109), $E109&lt;&gt;'WB Country Groups'!J$1), 0, $N109/SUMIFS(Portfolio!$N$2:$N$195, Portfolio!$E$2:$E$195, 'WB Country Groups'!J$1))</f>
        <v>0</v>
      </c>
      <c r="S109" s="61">
        <f>IF(OR(ISNA($E109), $E109&lt;&gt;'WB Country Groups'!K$1), 0, $N109/SUMIFS(Portfolio!$N$2:$N$195, Portfolio!$E$2:$E$195, 'WB Country Groups'!K$1))</f>
        <v>0</v>
      </c>
      <c r="T109" s="61">
        <f>IF(OR(ISNA($E109), $E109&lt;&gt;'WB Country Groups'!L$1), 0, $N109/SUMIFS(Portfolio!$N$2:$N$195, Portfolio!$E$2:$E$195, 'WB Country Groups'!L$1))</f>
        <v>0</v>
      </c>
      <c r="U109" s="61">
        <f>IF(OR(ISNA($E109), $E109&lt;&gt;'WB Country Groups'!M$1), 0, $N109/SUMIFS(Portfolio!$N$2:$N$195, Portfolio!$E$2:$E$195, 'WB Country Groups'!M$1))</f>
        <v>0</v>
      </c>
      <c r="V109" s="61">
        <f>IF(OR(ISNA($E109), $E109&lt;&gt;'WB Country Groups'!N$1), 0, $N109/SUMIFS(Portfolio!$N$2:$N$195, Portfolio!$E$2:$E$195, 'WB Country Groups'!N$1))</f>
        <v>0</v>
      </c>
      <c r="W109" s="61">
        <f>SUMIFS(FM!$X:$X, FM!$N:$N, $A109)/100</f>
        <v>0</v>
      </c>
      <c r="X109" s="61">
        <f t="shared" si="19"/>
        <v>0</v>
      </c>
      <c r="Y109" s="61">
        <f>SUMIFS(World!$X:$X, World!$N:$N, $A109)/100</f>
        <v>0</v>
      </c>
      <c r="Z109" s="61">
        <f t="shared" si="20"/>
        <v>0</v>
      </c>
      <c r="AA109" s="5">
        <f>IF(INDEX('WB WDI Market Cap'!$T:$T, MATCH($B109, 'WB WDI Market Cap'!$C:$C, 0))=0, "", INDEX('WB WDI Market Cap'!$T:$T, MATCH($B109, 'WB WDI Market Cap'!$C:$C, 0)))</f>
        <v>5.1358971836344648E-4</v>
      </c>
      <c r="AB109" s="5">
        <f t="shared" si="21"/>
        <v>5.1698531590989294E-4</v>
      </c>
      <c r="AC109">
        <f>SUMIFS(ACWI!$U:$U, ACWI!$N:$N, $A109)</f>
        <v>0</v>
      </c>
    </row>
    <row r="110" spans="1:31">
      <c r="A110" t="str">
        <f>INDEX('ISO2-ISO3'!$C:$C, MATCH($B110, 'ISO2-ISO3'!$D:$D, 0))</f>
        <v>LV</v>
      </c>
      <c r="B110" t="str">
        <f>'ISO3s in META'!A109</f>
        <v>LVA</v>
      </c>
      <c r="C110" t="str">
        <f>INDEX('ISO3-Names'!$B$2:$B$275, MATCH($B110, 'ISO3-Names'!$A$2:$A$275, 0))</f>
        <v>Latvia</v>
      </c>
      <c r="D110" t="str">
        <f>INDEX('WB Country Groups'!$C$2:$C$219, MATCH($B110, 'WB Country Groups'!$B$2:$B$219, 0))</f>
        <v>Europe &amp; Central Asia</v>
      </c>
      <c r="E110" t="str">
        <f t="shared" si="12"/>
        <v>Europe &amp; Central Asia</v>
      </c>
      <c r="F110" s="5">
        <f>INDEX('Damodaran CRPs'!$O:$O, MATCH($B110, 'Damodaran CRPs'!$N:$N, 0))</f>
        <v>1.4641410283049603E-2</v>
      </c>
      <c r="G110" s="5">
        <f t="shared" si="13"/>
        <v>1.4641410283049603E-2</v>
      </c>
      <c r="H110" s="5"/>
      <c r="I110" s="5" t="b">
        <f t="shared" si="14"/>
        <v>0</v>
      </c>
      <c r="J110" t="b">
        <f t="shared" si="15"/>
        <v>0</v>
      </c>
      <c r="K110" s="61">
        <f>SUMIFS(EM!$X:$X, EM!$N:$N, $A110)/100</f>
        <v>0</v>
      </c>
      <c r="L110" s="61">
        <f t="shared" si="16"/>
        <v>0</v>
      </c>
      <c r="M110" s="61">
        <f>SUMIFS(ACWI!$X:$X, ACWI!$N:$N, $A110)/100</f>
        <v>0</v>
      </c>
      <c r="N110" s="61">
        <f t="shared" si="17"/>
        <v>0</v>
      </c>
      <c r="O110" s="61">
        <f t="shared" si="18"/>
        <v>0</v>
      </c>
      <c r="P110" s="61">
        <f>IF(OR(ISNA($E110), $E110&lt;&gt;'WB Country Groups'!H$1), 0, $N110/SUMIFS(Portfolio!$N$2:$N$195, Portfolio!$E$2:$E$195, 'WB Country Groups'!H$1))</f>
        <v>0</v>
      </c>
      <c r="Q110" s="61">
        <f>IF(OR(ISNA($E110), $E110&lt;&gt;'WB Country Groups'!I$1), 0, $N110/SUMIFS(Portfolio!$N$2:$N$195, Portfolio!$E$2:$E$195, 'WB Country Groups'!I$1))</f>
        <v>0</v>
      </c>
      <c r="R110" s="61">
        <f>IF(OR(ISNA($E110), $E110&lt;&gt;'WB Country Groups'!J$1), 0, $N110/SUMIFS(Portfolio!$N$2:$N$195, Portfolio!$E$2:$E$195, 'WB Country Groups'!J$1))</f>
        <v>0</v>
      </c>
      <c r="S110" s="61">
        <f>IF(OR(ISNA($E110), $E110&lt;&gt;'WB Country Groups'!K$1), 0, $N110/SUMIFS(Portfolio!$N$2:$N$195, Portfolio!$E$2:$E$195, 'WB Country Groups'!K$1))</f>
        <v>0</v>
      </c>
      <c r="T110" s="61">
        <f>IF(OR(ISNA($E110), $E110&lt;&gt;'WB Country Groups'!L$1), 0, $N110/SUMIFS(Portfolio!$N$2:$N$195, Portfolio!$E$2:$E$195, 'WB Country Groups'!L$1))</f>
        <v>0</v>
      </c>
      <c r="U110" s="61">
        <f>IF(OR(ISNA($E110), $E110&lt;&gt;'WB Country Groups'!M$1), 0, $N110/SUMIFS(Portfolio!$N$2:$N$195, Portfolio!$E$2:$E$195, 'WB Country Groups'!M$1))</f>
        <v>0</v>
      </c>
      <c r="V110" s="61">
        <f>IF(OR(ISNA($E110), $E110&lt;&gt;'WB Country Groups'!N$1), 0, $N110/SUMIFS(Portfolio!$N$2:$N$195, Portfolio!$E$2:$E$195, 'WB Country Groups'!N$1))</f>
        <v>0</v>
      </c>
      <c r="W110" s="61">
        <f>SUMIFS(FM!$X:$X, FM!$N:$N, $A110)/100</f>
        <v>0</v>
      </c>
      <c r="X110" s="61">
        <f t="shared" si="19"/>
        <v>0</v>
      </c>
      <c r="Y110" s="61">
        <f>SUMIFS(World!$X:$X, World!$N:$N, $A110)/100</f>
        <v>0</v>
      </c>
      <c r="Z110" s="61">
        <f t="shared" si="20"/>
        <v>0</v>
      </c>
      <c r="AA110" s="5" t="str">
        <f>IF(INDEX('WB WDI Market Cap'!$T:$T, MATCH($B110, 'WB WDI Market Cap'!$C:$C, 0))=0, "", INDEX('WB WDI Market Cap'!$T:$T, MATCH($B110, 'WB WDI Market Cap'!$C:$C, 0)))</f>
        <v/>
      </c>
      <c r="AB110" s="5" t="str">
        <f t="shared" si="21"/>
        <v/>
      </c>
      <c r="AC110">
        <f>SUMIFS(ACWI!$U:$U, ACWI!$N:$N, $A110)</f>
        <v>0</v>
      </c>
    </row>
    <row r="111" spans="1:31">
      <c r="A111" t="str">
        <f>INDEX('ISO2-ISO3'!$C:$C, MATCH($B111, 'ISO2-ISO3'!$D:$D, 0))</f>
        <v>MA</v>
      </c>
      <c r="B111" t="str">
        <f>'ISO3s in META'!A110</f>
        <v>MAR</v>
      </c>
      <c r="C111" t="str">
        <f>INDEX('ISO3-Names'!$B$2:$B$275, MATCH($B111, 'ISO3-Names'!$A$2:$A$275, 0))</f>
        <v>Morocco</v>
      </c>
      <c r="D111" t="str">
        <f>INDEX('WB Country Groups'!$C$2:$C$219, MATCH($B111, 'WB Country Groups'!$B$2:$B$219, 0))</f>
        <v>Middle East &amp; North Africa</v>
      </c>
      <c r="E111" t="str">
        <f t="shared" si="12"/>
        <v>Middle East &amp; North Africa</v>
      </c>
      <c r="F111" s="5">
        <f>INDEX('Damodaran CRPs'!$O:$O, MATCH($B111, 'Damodaran CRPs'!$N:$N, 0))</f>
        <v>3.0574709708721233E-2</v>
      </c>
      <c r="G111" s="5">
        <f t="shared" si="13"/>
        <v>3.0574709708721233E-2</v>
      </c>
      <c r="H111" s="5"/>
      <c r="I111" s="5" t="b">
        <f t="shared" si="14"/>
        <v>1</v>
      </c>
      <c r="J111" t="b">
        <f t="shared" si="15"/>
        <v>0</v>
      </c>
      <c r="K111" s="61">
        <f>SUMIFS(EM!$X:$X, EM!$N:$N, $A111)/100</f>
        <v>0</v>
      </c>
      <c r="L111" s="61">
        <f t="shared" si="16"/>
        <v>0</v>
      </c>
      <c r="M111" s="61">
        <f>SUMIFS(ACWI!$X:$X, ACWI!$N:$N, $A111)/100</f>
        <v>0</v>
      </c>
      <c r="N111" s="61">
        <f t="shared" si="17"/>
        <v>0</v>
      </c>
      <c r="O111" s="61">
        <f t="shared" si="18"/>
        <v>0</v>
      </c>
      <c r="P111" s="61">
        <f>IF(OR(ISNA($E111), $E111&lt;&gt;'WB Country Groups'!H$1), 0, $N111/SUMIFS(Portfolio!$N$2:$N$195, Portfolio!$E$2:$E$195, 'WB Country Groups'!H$1))</f>
        <v>0</v>
      </c>
      <c r="Q111" s="61">
        <f>IF(OR(ISNA($E111), $E111&lt;&gt;'WB Country Groups'!I$1), 0, $N111/SUMIFS(Portfolio!$N$2:$N$195, Portfolio!$E$2:$E$195, 'WB Country Groups'!I$1))</f>
        <v>0</v>
      </c>
      <c r="R111" s="61">
        <f>IF(OR(ISNA($E111), $E111&lt;&gt;'WB Country Groups'!J$1), 0, $N111/SUMIFS(Portfolio!$N$2:$N$195, Portfolio!$E$2:$E$195, 'WB Country Groups'!J$1))</f>
        <v>0</v>
      </c>
      <c r="S111" s="61">
        <f>IF(OR(ISNA($E111), $E111&lt;&gt;'WB Country Groups'!K$1), 0, $N111/SUMIFS(Portfolio!$N$2:$N$195, Portfolio!$E$2:$E$195, 'WB Country Groups'!K$1))</f>
        <v>0</v>
      </c>
      <c r="T111" s="61">
        <f>IF(OR(ISNA($E111), $E111&lt;&gt;'WB Country Groups'!L$1), 0, $N111/SUMIFS(Portfolio!$N$2:$N$195, Portfolio!$E$2:$E$195, 'WB Country Groups'!L$1))</f>
        <v>0</v>
      </c>
      <c r="U111" s="61">
        <f>IF(OR(ISNA($E111), $E111&lt;&gt;'WB Country Groups'!M$1), 0, $N111/SUMIFS(Portfolio!$N$2:$N$195, Portfolio!$E$2:$E$195, 'WB Country Groups'!M$1))</f>
        <v>0</v>
      </c>
      <c r="V111" s="61">
        <f>IF(OR(ISNA($E111), $E111&lt;&gt;'WB Country Groups'!N$1), 0, $N111/SUMIFS(Portfolio!$N$2:$N$195, Portfolio!$E$2:$E$195, 'WB Country Groups'!N$1))</f>
        <v>0</v>
      </c>
      <c r="W111" s="61">
        <f>SUMIFS(FM!$X:$X, FM!$N:$N, $A111)/100</f>
        <v>5.8879290451819007E-2</v>
      </c>
      <c r="X111" s="61">
        <f t="shared" si="19"/>
        <v>5.8879290451818639E-2</v>
      </c>
      <c r="Y111" s="61">
        <f>SUMIFS(World!$X:$X, World!$N:$N, $A111)/100</f>
        <v>0</v>
      </c>
      <c r="Z111" s="61">
        <f t="shared" si="20"/>
        <v>0</v>
      </c>
      <c r="AA111" s="5">
        <f>IF(INDEX('WB WDI Market Cap'!$T:$T, MATCH($B111, 'WB WDI Market Cap'!$C:$C, 0))=0, "", INDEX('WB WDI Market Cap'!$T:$T, MATCH($B111, 'WB WDI Market Cap'!$C:$C, 0)))</f>
        <v>6.5309436572527266E-4</v>
      </c>
      <c r="AB111" s="5">
        <f t="shared" si="21"/>
        <v>6.5741229800966741E-4</v>
      </c>
      <c r="AC111">
        <f>SUMIFS(ACWI!$U:$U, ACWI!$N:$N, $A111)</f>
        <v>0</v>
      </c>
    </row>
    <row r="112" spans="1:31">
      <c r="A112" t="str">
        <f>INDEX('ISO2-ISO3'!$C:$C, MATCH($B112, 'ISO2-ISO3'!$D:$D, 0))</f>
        <v>MD</v>
      </c>
      <c r="B112" t="str">
        <f>'ISO3s in META'!A111</f>
        <v>MDA</v>
      </c>
      <c r="C112" t="str">
        <f>INDEX('ISO3-Names'!$B$2:$B$275, MATCH($B112, 'ISO3-Names'!$A$2:$A$275, 0))</f>
        <v>Republic of Moldova</v>
      </c>
      <c r="D112" t="str">
        <f>INDEX('WB Country Groups'!$C$2:$C$219, MATCH($B112, 'WB Country Groups'!$B$2:$B$219, 0))</f>
        <v>Europe &amp; Central Asia</v>
      </c>
      <c r="E112" t="str">
        <f t="shared" si="12"/>
        <v>Europe &amp; Central Asia</v>
      </c>
      <c r="F112" s="5">
        <f>INDEX('Damodaran CRPs'!$O:$O, MATCH($B112, 'Damodaran CRPs'!$N:$N, 0))</f>
        <v>7.9379410652219901E-2</v>
      </c>
      <c r="G112" s="5">
        <f t="shared" si="13"/>
        <v>7.9379410652219901E-2</v>
      </c>
      <c r="H112" s="5"/>
      <c r="I112" s="5" t="b">
        <f t="shared" si="14"/>
        <v>0</v>
      </c>
      <c r="J112" t="b">
        <f t="shared" si="15"/>
        <v>0</v>
      </c>
      <c r="K112" s="61">
        <f>SUMIFS(EM!$X:$X, EM!$N:$N, $A112)/100</f>
        <v>0</v>
      </c>
      <c r="L112" s="61">
        <f t="shared" si="16"/>
        <v>0</v>
      </c>
      <c r="M112" s="61">
        <f>SUMIFS(ACWI!$X:$X, ACWI!$N:$N, $A112)/100</f>
        <v>0</v>
      </c>
      <c r="N112" s="61">
        <f t="shared" si="17"/>
        <v>0</v>
      </c>
      <c r="O112" s="61">
        <f t="shared" si="18"/>
        <v>0</v>
      </c>
      <c r="P112" s="61">
        <f>IF(OR(ISNA($E112), $E112&lt;&gt;'WB Country Groups'!H$1), 0, $N112/SUMIFS(Portfolio!$N$2:$N$195, Portfolio!$E$2:$E$195, 'WB Country Groups'!H$1))</f>
        <v>0</v>
      </c>
      <c r="Q112" s="61">
        <f>IF(OR(ISNA($E112), $E112&lt;&gt;'WB Country Groups'!I$1), 0, $N112/SUMIFS(Portfolio!$N$2:$N$195, Portfolio!$E$2:$E$195, 'WB Country Groups'!I$1))</f>
        <v>0</v>
      </c>
      <c r="R112" s="61">
        <f>IF(OR(ISNA($E112), $E112&lt;&gt;'WB Country Groups'!J$1), 0, $N112/SUMIFS(Portfolio!$N$2:$N$195, Portfolio!$E$2:$E$195, 'WB Country Groups'!J$1))</f>
        <v>0</v>
      </c>
      <c r="S112" s="61">
        <f>IF(OR(ISNA($E112), $E112&lt;&gt;'WB Country Groups'!K$1), 0, $N112/SUMIFS(Portfolio!$N$2:$N$195, Portfolio!$E$2:$E$195, 'WB Country Groups'!K$1))</f>
        <v>0</v>
      </c>
      <c r="T112" s="61">
        <f>IF(OR(ISNA($E112), $E112&lt;&gt;'WB Country Groups'!L$1), 0, $N112/SUMIFS(Portfolio!$N$2:$N$195, Portfolio!$E$2:$E$195, 'WB Country Groups'!L$1))</f>
        <v>0</v>
      </c>
      <c r="U112" s="61">
        <f>IF(OR(ISNA($E112), $E112&lt;&gt;'WB Country Groups'!M$1), 0, $N112/SUMIFS(Portfolio!$N$2:$N$195, Portfolio!$E$2:$E$195, 'WB Country Groups'!M$1))</f>
        <v>0</v>
      </c>
      <c r="V112" s="61">
        <f>IF(OR(ISNA($E112), $E112&lt;&gt;'WB Country Groups'!N$1), 0, $N112/SUMIFS(Portfolio!$N$2:$N$195, Portfolio!$E$2:$E$195, 'WB Country Groups'!N$1))</f>
        <v>0</v>
      </c>
      <c r="W112" s="61">
        <f>SUMIFS(FM!$X:$X, FM!$N:$N, $A112)/100</f>
        <v>0</v>
      </c>
      <c r="X112" s="61">
        <f t="shared" si="19"/>
        <v>0</v>
      </c>
      <c r="Y112" s="61">
        <f>SUMIFS(World!$X:$X, World!$N:$N, $A112)/100</f>
        <v>0</v>
      </c>
      <c r="Z112" s="61">
        <f t="shared" si="20"/>
        <v>0</v>
      </c>
      <c r="AA112" s="5" t="str">
        <f>IF(INDEX('WB WDI Market Cap'!$T:$T, MATCH($B112, 'WB WDI Market Cap'!$C:$C, 0))=0, "", INDEX('WB WDI Market Cap'!$T:$T, MATCH($B112, 'WB WDI Market Cap'!$C:$C, 0)))</f>
        <v/>
      </c>
      <c r="AB112" s="5" t="str">
        <f t="shared" si="21"/>
        <v/>
      </c>
      <c r="AC112">
        <f>SUMIFS(ACWI!$U:$U, ACWI!$N:$N, $A112)</f>
        <v>0</v>
      </c>
    </row>
    <row r="113" spans="1:31">
      <c r="A113" t="str">
        <f>INDEX('ISO2-ISO3'!$C:$C, MATCH($B113, 'ISO2-ISO3'!$D:$D, 0))</f>
        <v>MG</v>
      </c>
      <c r="B113" t="str">
        <f>'ISO3s in META'!A112</f>
        <v>MDG</v>
      </c>
      <c r="C113" t="str">
        <f>INDEX('ISO3-Names'!$B$2:$B$275, MATCH($B113, 'ISO3-Names'!$A$2:$A$275, 0))</f>
        <v>Madagascar</v>
      </c>
      <c r="D113" t="str">
        <f>INDEX('WB Country Groups'!$C$2:$C$219, MATCH($B113, 'WB Country Groups'!$B$2:$B$219, 0))</f>
        <v>Sub-Saharan Africa</v>
      </c>
      <c r="E113" t="str">
        <f t="shared" si="12"/>
        <v>Sub-Saharan Africa</v>
      </c>
      <c r="F113" s="5">
        <f>INDEX('Damodaran CRPs'!$O:$O, MATCH($B113, 'Damodaran CRPs'!$N:$N, 0))</f>
        <v>7.9379410652219901E-2</v>
      </c>
      <c r="G113" s="5">
        <f t="shared" si="13"/>
        <v>7.9379410652219901E-2</v>
      </c>
      <c r="H113" s="5"/>
      <c r="I113" s="5" t="b">
        <f t="shared" si="14"/>
        <v>0</v>
      </c>
      <c r="J113" t="b">
        <f t="shared" si="15"/>
        <v>0</v>
      </c>
      <c r="K113" s="61">
        <f>SUMIFS(EM!$X:$X, EM!$N:$N, $A113)/100</f>
        <v>0</v>
      </c>
      <c r="L113" s="61">
        <f t="shared" si="16"/>
        <v>0</v>
      </c>
      <c r="M113" s="61">
        <f>SUMIFS(ACWI!$X:$X, ACWI!$N:$N, $A113)/100</f>
        <v>0</v>
      </c>
      <c r="N113" s="61">
        <f t="shared" si="17"/>
        <v>0</v>
      </c>
      <c r="O113" s="61">
        <f t="shared" si="18"/>
        <v>0</v>
      </c>
      <c r="P113" s="61">
        <f>IF(OR(ISNA($E113), $E113&lt;&gt;'WB Country Groups'!H$1), 0, $N113/SUMIFS(Portfolio!$N$2:$N$195, Portfolio!$E$2:$E$195, 'WB Country Groups'!H$1))</f>
        <v>0</v>
      </c>
      <c r="Q113" s="61">
        <f>IF(OR(ISNA($E113), $E113&lt;&gt;'WB Country Groups'!I$1), 0, $N113/SUMIFS(Portfolio!$N$2:$N$195, Portfolio!$E$2:$E$195, 'WB Country Groups'!I$1))</f>
        <v>0</v>
      </c>
      <c r="R113" s="61">
        <f>IF(OR(ISNA($E113), $E113&lt;&gt;'WB Country Groups'!J$1), 0, $N113/SUMIFS(Portfolio!$N$2:$N$195, Portfolio!$E$2:$E$195, 'WB Country Groups'!J$1))</f>
        <v>0</v>
      </c>
      <c r="S113" s="61">
        <f>IF(OR(ISNA($E113), $E113&lt;&gt;'WB Country Groups'!K$1), 0, $N113/SUMIFS(Portfolio!$N$2:$N$195, Portfolio!$E$2:$E$195, 'WB Country Groups'!K$1))</f>
        <v>0</v>
      </c>
      <c r="T113" s="61">
        <f>IF(OR(ISNA($E113), $E113&lt;&gt;'WB Country Groups'!L$1), 0, $N113/SUMIFS(Portfolio!$N$2:$N$195, Portfolio!$E$2:$E$195, 'WB Country Groups'!L$1))</f>
        <v>0</v>
      </c>
      <c r="U113" s="61">
        <f>IF(OR(ISNA($E113), $E113&lt;&gt;'WB Country Groups'!M$1), 0, $N113/SUMIFS(Portfolio!$N$2:$N$195, Portfolio!$E$2:$E$195, 'WB Country Groups'!M$1))</f>
        <v>0</v>
      </c>
      <c r="V113" s="61">
        <f>IF(OR(ISNA($E113), $E113&lt;&gt;'WB Country Groups'!N$1), 0, $N113/SUMIFS(Portfolio!$N$2:$N$195, Portfolio!$E$2:$E$195, 'WB Country Groups'!N$1))</f>
        <v>0</v>
      </c>
      <c r="W113" s="61">
        <f>SUMIFS(FM!$X:$X, FM!$N:$N, $A113)/100</f>
        <v>0</v>
      </c>
      <c r="X113" s="61">
        <f t="shared" si="19"/>
        <v>0</v>
      </c>
      <c r="Y113" s="61">
        <f>SUMIFS(World!$X:$X, World!$N:$N, $A113)/100</f>
        <v>0</v>
      </c>
      <c r="Z113" s="61">
        <f t="shared" si="20"/>
        <v>0</v>
      </c>
      <c r="AA113" s="5" t="str">
        <f>IF(INDEX('WB WDI Market Cap'!$T:$T, MATCH($B113, 'WB WDI Market Cap'!$C:$C, 0))=0, "", INDEX('WB WDI Market Cap'!$T:$T, MATCH($B113, 'WB WDI Market Cap'!$C:$C, 0)))</f>
        <v/>
      </c>
      <c r="AB113" s="5" t="str">
        <f t="shared" si="21"/>
        <v/>
      </c>
      <c r="AC113">
        <f>SUMIFS(ACWI!$U:$U, ACWI!$N:$N, $A113)</f>
        <v>0</v>
      </c>
    </row>
    <row r="114" spans="1:31">
      <c r="A114" t="str">
        <f>INDEX('ISO2-ISO3'!$C:$C, MATCH($B114, 'ISO2-ISO3'!$D:$D, 0))</f>
        <v>MX</v>
      </c>
      <c r="B114" t="str">
        <f>'ISO3s in META'!A113</f>
        <v>MEX</v>
      </c>
      <c r="C114" t="str">
        <f>INDEX('ISO3-Names'!$B$2:$B$275, MATCH($B114, 'ISO3-Names'!$A$2:$A$275, 0))</f>
        <v>Mexico</v>
      </c>
      <c r="D114" t="str">
        <f>INDEX('WB Country Groups'!$C$2:$C$219, MATCH($B114, 'WB Country Groups'!$B$2:$B$219, 0))</f>
        <v>Latin America &amp; Caribbean</v>
      </c>
      <c r="E114" t="str">
        <f t="shared" si="12"/>
        <v>Latin America &amp; Caribbean</v>
      </c>
      <c r="F114" s="5">
        <f>INDEX('Damodaran CRPs'!$O:$O, MATCH($B114, 'Damodaran CRPs'!$N:$N, 0))</f>
        <v>2.325400456719643E-2</v>
      </c>
      <c r="G114" s="5">
        <f t="shared" si="13"/>
        <v>2.325400456719643E-2</v>
      </c>
      <c r="H114" s="5"/>
      <c r="I114" s="5" t="b">
        <f t="shared" si="14"/>
        <v>1</v>
      </c>
      <c r="J114" t="b">
        <f t="shared" si="15"/>
        <v>0</v>
      </c>
      <c r="K114" s="61">
        <f>SUMIFS(EM!$X:$X, EM!$N:$N, $A114)/100</f>
        <v>2.8135455999015999E-2</v>
      </c>
      <c r="L114" s="61">
        <f t="shared" si="16"/>
        <v>2.8135455999015967E-2</v>
      </c>
      <c r="M114" s="61">
        <f>SUMIFS(ACWI!$X:$X, ACWI!$N:$N, $A114)/100</f>
        <v>2.9223475063129994E-3</v>
      </c>
      <c r="N114" s="61">
        <f t="shared" si="17"/>
        <v>2.9321891268975424E-3</v>
      </c>
      <c r="O114" s="61">
        <f t="shared" si="18"/>
        <v>7.895760021553894E-3</v>
      </c>
      <c r="P114" s="61">
        <f>IF(OR(ISNA($E114), $E114&lt;&gt;'WB Country Groups'!H$1), 0, $N114/SUMIFS(Portfolio!$N$2:$N$195, Portfolio!$E$2:$E$195, 'WB Country Groups'!H$1))</f>
        <v>0</v>
      </c>
      <c r="Q114" s="61">
        <f>IF(OR(ISNA($E114), $E114&lt;&gt;'WB Country Groups'!I$1), 0, $N114/SUMIFS(Portfolio!$N$2:$N$195, Portfolio!$E$2:$E$195, 'WB Country Groups'!I$1))</f>
        <v>0</v>
      </c>
      <c r="R114" s="61">
        <f>IF(OR(ISNA($E114), $E114&lt;&gt;'WB Country Groups'!J$1), 0, $N114/SUMIFS(Portfolio!$N$2:$N$195, Portfolio!$E$2:$E$195, 'WB Country Groups'!J$1))</f>
        <v>0</v>
      </c>
      <c r="S114" s="61">
        <f>IF(OR(ISNA($E114), $E114&lt;&gt;'WB Country Groups'!K$1), 0, $N114/SUMIFS(Portfolio!$N$2:$N$195, Portfolio!$E$2:$E$195, 'WB Country Groups'!K$1))</f>
        <v>0.3113986428916512</v>
      </c>
      <c r="T114" s="61">
        <f>IF(OR(ISNA($E114), $E114&lt;&gt;'WB Country Groups'!L$1), 0, $N114/SUMIFS(Portfolio!$N$2:$N$195, Portfolio!$E$2:$E$195, 'WB Country Groups'!L$1))</f>
        <v>0</v>
      </c>
      <c r="U114" s="61">
        <f>IF(OR(ISNA($E114), $E114&lt;&gt;'WB Country Groups'!M$1), 0, $N114/SUMIFS(Portfolio!$N$2:$N$195, Portfolio!$E$2:$E$195, 'WB Country Groups'!M$1))</f>
        <v>0</v>
      </c>
      <c r="V114" s="61">
        <f>IF(OR(ISNA($E114), $E114&lt;&gt;'WB Country Groups'!N$1), 0, $N114/SUMIFS(Portfolio!$N$2:$N$195, Portfolio!$E$2:$E$195, 'WB Country Groups'!N$1))</f>
        <v>0</v>
      </c>
      <c r="W114" s="61">
        <f>SUMIFS(FM!$X:$X, FM!$N:$N, $A114)/100</f>
        <v>0</v>
      </c>
      <c r="X114" s="61">
        <f t="shared" si="19"/>
        <v>0</v>
      </c>
      <c r="Y114" s="61">
        <f>SUMIFS(World!$X:$X, World!$N:$N, $A114)/100</f>
        <v>0</v>
      </c>
      <c r="Z114" s="61">
        <f t="shared" si="20"/>
        <v>0</v>
      </c>
      <c r="AA114" s="5">
        <f>IF(INDEX('WB WDI Market Cap'!$T:$T, MATCH($B114, 'WB WDI Market Cap'!$C:$C, 0))=0, "", INDEX('WB WDI Market Cap'!$T:$T, MATCH($B114, 'WB WDI Market Cap'!$C:$C, 0)))</f>
        <v>3.9799949892302634E-3</v>
      </c>
      <c r="AB114" s="5">
        <f t="shared" si="21"/>
        <v>4.0063087193091349E-3</v>
      </c>
      <c r="AC114">
        <f>SUMIFS(ACWI!$U:$U, ACWI!$N:$N, $A114)</f>
        <v>186413577528.40588</v>
      </c>
      <c r="AD114" s="5">
        <v>3.6900000000000002E-2</v>
      </c>
      <c r="AE114" s="115">
        <v>45504</v>
      </c>
    </row>
    <row r="115" spans="1:31">
      <c r="A115" t="str">
        <f>INDEX('ISO2-ISO3'!$C:$C, MATCH($B115, 'ISO2-ISO3'!$D:$D, 0))</f>
        <v>MK</v>
      </c>
      <c r="B115" t="str">
        <f>'ISO3s in META'!A114</f>
        <v>MKD</v>
      </c>
      <c r="C115" t="str">
        <f>INDEX('ISO3-Names'!$B$2:$B$275, MATCH($B115, 'ISO3-Names'!$A$2:$A$275, 0))</f>
        <v>North Macedonia</v>
      </c>
      <c r="D115" t="str">
        <f>INDEX('WB Country Groups'!$C$2:$C$219, MATCH($B115, 'WB Country Groups'!$B$2:$B$219, 0))</f>
        <v>Europe &amp; Central Asia</v>
      </c>
      <c r="E115" t="str">
        <f t="shared" si="12"/>
        <v>Europe &amp; Central Asia</v>
      </c>
      <c r="F115" s="5" t="e">
        <f>INDEX('Damodaran CRPs'!$O:$O, MATCH($B115, 'Damodaran CRPs'!$N:$N, 0))</f>
        <v>#N/A</v>
      </c>
      <c r="G115" s="5" t="str">
        <f t="shared" si="13"/>
        <v/>
      </c>
      <c r="H115" s="5"/>
      <c r="I115" s="5" t="b">
        <f t="shared" si="14"/>
        <v>0</v>
      </c>
      <c r="J115" t="b">
        <f t="shared" si="15"/>
        <v>0</v>
      </c>
      <c r="K115" s="61">
        <f>SUMIFS(EM!$X:$X, EM!$N:$N, $A115)/100</f>
        <v>0</v>
      </c>
      <c r="L115" s="61">
        <f t="shared" si="16"/>
        <v>0</v>
      </c>
      <c r="M115" s="61">
        <f>SUMIFS(ACWI!$X:$X, ACWI!$N:$N, $A115)/100</f>
        <v>0</v>
      </c>
      <c r="N115" s="61">
        <f t="shared" si="17"/>
        <v>0</v>
      </c>
      <c r="O115" s="61">
        <f t="shared" si="18"/>
        <v>0</v>
      </c>
      <c r="P115" s="61">
        <f>IF(OR(ISNA($E115), $E115&lt;&gt;'WB Country Groups'!H$1), 0, $N115/SUMIFS(Portfolio!$N$2:$N$195, Portfolio!$E$2:$E$195, 'WB Country Groups'!H$1))</f>
        <v>0</v>
      </c>
      <c r="Q115" s="61">
        <f>IF(OR(ISNA($E115), $E115&lt;&gt;'WB Country Groups'!I$1), 0, $N115/SUMIFS(Portfolio!$N$2:$N$195, Portfolio!$E$2:$E$195, 'WB Country Groups'!I$1))</f>
        <v>0</v>
      </c>
      <c r="R115" s="61">
        <f>IF(OR(ISNA($E115), $E115&lt;&gt;'WB Country Groups'!J$1), 0, $N115/SUMIFS(Portfolio!$N$2:$N$195, Portfolio!$E$2:$E$195, 'WB Country Groups'!J$1))</f>
        <v>0</v>
      </c>
      <c r="S115" s="61">
        <f>IF(OR(ISNA($E115), $E115&lt;&gt;'WB Country Groups'!K$1), 0, $N115/SUMIFS(Portfolio!$N$2:$N$195, Portfolio!$E$2:$E$195, 'WB Country Groups'!K$1))</f>
        <v>0</v>
      </c>
      <c r="T115" s="61">
        <f>IF(OR(ISNA($E115), $E115&lt;&gt;'WB Country Groups'!L$1), 0, $N115/SUMIFS(Portfolio!$N$2:$N$195, Portfolio!$E$2:$E$195, 'WB Country Groups'!L$1))</f>
        <v>0</v>
      </c>
      <c r="U115" s="61">
        <f>IF(OR(ISNA($E115), $E115&lt;&gt;'WB Country Groups'!M$1), 0, $N115/SUMIFS(Portfolio!$N$2:$N$195, Portfolio!$E$2:$E$195, 'WB Country Groups'!M$1))</f>
        <v>0</v>
      </c>
      <c r="V115" s="61">
        <f>IF(OR(ISNA($E115), $E115&lt;&gt;'WB Country Groups'!N$1), 0, $N115/SUMIFS(Portfolio!$N$2:$N$195, Portfolio!$E$2:$E$195, 'WB Country Groups'!N$1))</f>
        <v>0</v>
      </c>
      <c r="W115" s="61">
        <f>SUMIFS(FM!$X:$X, FM!$N:$N, $A115)/100</f>
        <v>0</v>
      </c>
      <c r="X115" s="61">
        <f t="shared" si="19"/>
        <v>0</v>
      </c>
      <c r="Y115" s="61">
        <f>SUMIFS(World!$X:$X, World!$N:$N, $A115)/100</f>
        <v>0</v>
      </c>
      <c r="Z115" s="61">
        <f t="shared" si="20"/>
        <v>0</v>
      </c>
      <c r="AA115" s="5" t="str">
        <f>IF(INDEX('WB WDI Market Cap'!$T:$T, MATCH($B115, 'WB WDI Market Cap'!$C:$C, 0))=0, "", INDEX('WB WDI Market Cap'!$T:$T, MATCH($B115, 'WB WDI Market Cap'!$C:$C, 0)))</f>
        <v/>
      </c>
      <c r="AB115" s="5" t="str">
        <f t="shared" si="21"/>
        <v/>
      </c>
      <c r="AC115">
        <f>SUMIFS(ACWI!$U:$U, ACWI!$N:$N, $A115)</f>
        <v>0</v>
      </c>
    </row>
    <row r="116" spans="1:31">
      <c r="A116" t="str">
        <f>INDEX('ISO2-ISO3'!$C:$C, MATCH($B116, 'ISO2-ISO3'!$D:$D, 0))</f>
        <v>ML</v>
      </c>
      <c r="B116" t="str">
        <f>'ISO3s in META'!A115</f>
        <v>MLI</v>
      </c>
      <c r="C116" t="str">
        <f>INDEX('ISO3-Names'!$B$2:$B$275, MATCH($B116, 'ISO3-Names'!$A$2:$A$275, 0))</f>
        <v>Mali</v>
      </c>
      <c r="D116" t="str">
        <f>INDEX('WB Country Groups'!$C$2:$C$219, MATCH($B116, 'WB Country Groups'!$B$2:$B$219, 0))</f>
        <v>Sub-Saharan Africa</v>
      </c>
      <c r="E116" t="str">
        <f t="shared" si="12"/>
        <v>Sub-Saharan Africa</v>
      </c>
      <c r="F116" s="5">
        <f>INDEX('Damodaran CRPs'!$O:$O, MATCH($B116, 'Damodaran CRPs'!$N:$N, 0))</f>
        <v>0.10995412036094113</v>
      </c>
      <c r="G116" s="5">
        <f t="shared" si="13"/>
        <v>0.10995412036094113</v>
      </c>
      <c r="H116" s="5"/>
      <c r="I116" s="5" t="b">
        <f t="shared" si="14"/>
        <v>0</v>
      </c>
      <c r="J116" t="b">
        <f t="shared" si="15"/>
        <v>0</v>
      </c>
      <c r="K116" s="61">
        <f>SUMIFS(EM!$X:$X, EM!$N:$N, $A116)/100</f>
        <v>0</v>
      </c>
      <c r="L116" s="61">
        <f t="shared" si="16"/>
        <v>0</v>
      </c>
      <c r="M116" s="61">
        <f>SUMIFS(ACWI!$X:$X, ACWI!$N:$N, $A116)/100</f>
        <v>0</v>
      </c>
      <c r="N116" s="61">
        <f t="shared" si="17"/>
        <v>0</v>
      </c>
      <c r="O116" s="61">
        <f t="shared" si="18"/>
        <v>0</v>
      </c>
      <c r="P116" s="61">
        <f>IF(OR(ISNA($E116), $E116&lt;&gt;'WB Country Groups'!H$1), 0, $N116/SUMIFS(Portfolio!$N$2:$N$195, Portfolio!$E$2:$E$195, 'WB Country Groups'!H$1))</f>
        <v>0</v>
      </c>
      <c r="Q116" s="61">
        <f>IF(OR(ISNA($E116), $E116&lt;&gt;'WB Country Groups'!I$1), 0, $N116/SUMIFS(Portfolio!$N$2:$N$195, Portfolio!$E$2:$E$195, 'WB Country Groups'!I$1))</f>
        <v>0</v>
      </c>
      <c r="R116" s="61">
        <f>IF(OR(ISNA($E116), $E116&lt;&gt;'WB Country Groups'!J$1), 0, $N116/SUMIFS(Portfolio!$N$2:$N$195, Portfolio!$E$2:$E$195, 'WB Country Groups'!J$1))</f>
        <v>0</v>
      </c>
      <c r="S116" s="61">
        <f>IF(OR(ISNA($E116), $E116&lt;&gt;'WB Country Groups'!K$1), 0, $N116/SUMIFS(Portfolio!$N$2:$N$195, Portfolio!$E$2:$E$195, 'WB Country Groups'!K$1))</f>
        <v>0</v>
      </c>
      <c r="T116" s="61">
        <f>IF(OR(ISNA($E116), $E116&lt;&gt;'WB Country Groups'!L$1), 0, $N116/SUMIFS(Portfolio!$N$2:$N$195, Portfolio!$E$2:$E$195, 'WB Country Groups'!L$1))</f>
        <v>0</v>
      </c>
      <c r="U116" s="61">
        <f>IF(OR(ISNA($E116), $E116&lt;&gt;'WB Country Groups'!M$1), 0, $N116/SUMIFS(Portfolio!$N$2:$N$195, Portfolio!$E$2:$E$195, 'WB Country Groups'!M$1))</f>
        <v>0</v>
      </c>
      <c r="V116" s="61">
        <f>IF(OR(ISNA($E116), $E116&lt;&gt;'WB Country Groups'!N$1), 0, $N116/SUMIFS(Portfolio!$N$2:$N$195, Portfolio!$E$2:$E$195, 'WB Country Groups'!N$1))</f>
        <v>0</v>
      </c>
      <c r="W116" s="61">
        <f>SUMIFS(FM!$X:$X, FM!$N:$N, $A116)/100</f>
        <v>0</v>
      </c>
      <c r="X116" s="61">
        <f t="shared" si="19"/>
        <v>0</v>
      </c>
      <c r="Y116" s="61">
        <f>SUMIFS(World!$X:$X, World!$N:$N, $A116)/100</f>
        <v>0</v>
      </c>
      <c r="Z116" s="61">
        <f t="shared" si="20"/>
        <v>0</v>
      </c>
      <c r="AA116" s="5" t="str">
        <f>IF(INDEX('WB WDI Market Cap'!$T:$T, MATCH($B116, 'WB WDI Market Cap'!$C:$C, 0))=0, "", INDEX('WB WDI Market Cap'!$T:$T, MATCH($B116, 'WB WDI Market Cap'!$C:$C, 0)))</f>
        <v/>
      </c>
      <c r="AB116" s="5" t="str">
        <f t="shared" si="21"/>
        <v/>
      </c>
      <c r="AC116">
        <f>SUMIFS(ACWI!$U:$U, ACWI!$N:$N, $A116)</f>
        <v>0</v>
      </c>
    </row>
    <row r="117" spans="1:31">
      <c r="A117" t="str">
        <f>INDEX('ISO2-ISO3'!$C:$C, MATCH($B117, 'ISO2-ISO3'!$D:$D, 0))</f>
        <v>MM</v>
      </c>
      <c r="B117" t="str">
        <f>'ISO3s in META'!A116</f>
        <v>MMR</v>
      </c>
      <c r="C117" t="str">
        <f>INDEX('ISO3-Names'!$B$2:$B$275, MATCH($B117, 'ISO3-Names'!$A$2:$A$275, 0))</f>
        <v>Myanmar</v>
      </c>
      <c r="D117" t="str">
        <f>INDEX('WB Country Groups'!$C$2:$C$219, MATCH($B117, 'WB Country Groups'!$B$2:$B$219, 0))</f>
        <v>East Asia &amp; Pacific</v>
      </c>
      <c r="E117" t="str">
        <f t="shared" si="12"/>
        <v>East Asia &amp; Pacific</v>
      </c>
      <c r="F117" s="5">
        <f>INDEX('Damodaran CRPs'!$O:$O, MATCH($B117, 'Damodaran CRPs'!$N:$N, 0))</f>
        <v>0.10995412036094111</v>
      </c>
      <c r="G117" s="5">
        <f t="shared" si="13"/>
        <v>0.10995412036094111</v>
      </c>
      <c r="H117" s="5"/>
      <c r="I117" s="5" t="b">
        <f t="shared" si="14"/>
        <v>0</v>
      </c>
      <c r="J117" t="b">
        <f t="shared" si="15"/>
        <v>0</v>
      </c>
      <c r="K117" s="61">
        <f>SUMIFS(EM!$X:$X, EM!$N:$N, $A117)/100</f>
        <v>0</v>
      </c>
      <c r="L117" s="61">
        <f t="shared" si="16"/>
        <v>0</v>
      </c>
      <c r="M117" s="61">
        <f>SUMIFS(ACWI!$X:$X, ACWI!$N:$N, $A117)/100</f>
        <v>0</v>
      </c>
      <c r="N117" s="61">
        <f t="shared" si="17"/>
        <v>0</v>
      </c>
      <c r="O117" s="61">
        <f t="shared" si="18"/>
        <v>0</v>
      </c>
      <c r="P117" s="61">
        <f>IF(OR(ISNA($E117), $E117&lt;&gt;'WB Country Groups'!H$1), 0, $N117/SUMIFS(Portfolio!$N$2:$N$195, Portfolio!$E$2:$E$195, 'WB Country Groups'!H$1))</f>
        <v>0</v>
      </c>
      <c r="Q117" s="61">
        <f>IF(OR(ISNA($E117), $E117&lt;&gt;'WB Country Groups'!I$1), 0, $N117/SUMIFS(Portfolio!$N$2:$N$195, Portfolio!$E$2:$E$195, 'WB Country Groups'!I$1))</f>
        <v>0</v>
      </c>
      <c r="R117" s="61">
        <f>IF(OR(ISNA($E117), $E117&lt;&gt;'WB Country Groups'!J$1), 0, $N117/SUMIFS(Portfolio!$N$2:$N$195, Portfolio!$E$2:$E$195, 'WB Country Groups'!J$1))</f>
        <v>0</v>
      </c>
      <c r="S117" s="61">
        <f>IF(OR(ISNA($E117), $E117&lt;&gt;'WB Country Groups'!K$1), 0, $N117/SUMIFS(Portfolio!$N$2:$N$195, Portfolio!$E$2:$E$195, 'WB Country Groups'!K$1))</f>
        <v>0</v>
      </c>
      <c r="T117" s="61">
        <f>IF(OR(ISNA($E117), $E117&lt;&gt;'WB Country Groups'!L$1), 0, $N117/SUMIFS(Portfolio!$N$2:$N$195, Portfolio!$E$2:$E$195, 'WB Country Groups'!L$1))</f>
        <v>0</v>
      </c>
      <c r="U117" s="61">
        <f>IF(OR(ISNA($E117), $E117&lt;&gt;'WB Country Groups'!M$1), 0, $N117/SUMIFS(Portfolio!$N$2:$N$195, Portfolio!$E$2:$E$195, 'WB Country Groups'!M$1))</f>
        <v>0</v>
      </c>
      <c r="V117" s="61">
        <f>IF(OR(ISNA($E117), $E117&lt;&gt;'WB Country Groups'!N$1), 0, $N117/SUMIFS(Portfolio!$N$2:$N$195, Portfolio!$E$2:$E$195, 'WB Country Groups'!N$1))</f>
        <v>0</v>
      </c>
      <c r="W117" s="61">
        <f>SUMIFS(FM!$X:$X, FM!$N:$N, $A117)/100</f>
        <v>0</v>
      </c>
      <c r="X117" s="61">
        <f t="shared" si="19"/>
        <v>0</v>
      </c>
      <c r="Y117" s="61">
        <f>SUMIFS(World!$X:$X, World!$N:$N, $A117)/100</f>
        <v>0</v>
      </c>
      <c r="Z117" s="61">
        <f t="shared" si="20"/>
        <v>0</v>
      </c>
      <c r="AA117" s="5" t="str">
        <f>IF(INDEX('WB WDI Market Cap'!$T:$T, MATCH($B117, 'WB WDI Market Cap'!$C:$C, 0))=0, "", INDEX('WB WDI Market Cap'!$T:$T, MATCH($B117, 'WB WDI Market Cap'!$C:$C, 0)))</f>
        <v/>
      </c>
      <c r="AB117" s="5" t="str">
        <f t="shared" si="21"/>
        <v/>
      </c>
      <c r="AC117">
        <f>SUMIFS(ACWI!$U:$U, ACWI!$N:$N, $A117)</f>
        <v>0</v>
      </c>
    </row>
    <row r="118" spans="1:31">
      <c r="A118" t="str">
        <f>INDEX('ISO2-ISO3'!$C:$C, MATCH($B118, 'ISO2-ISO3'!$D:$D, 0))</f>
        <v>ME</v>
      </c>
      <c r="B118" t="str">
        <f>'ISO3s in META'!A117</f>
        <v>MNE</v>
      </c>
      <c r="C118" t="str">
        <f>INDEX('ISO3-Names'!$B$2:$B$275, MATCH($B118, 'ISO3-Names'!$A$2:$A$275, 0))</f>
        <v>Montenegro</v>
      </c>
      <c r="D118" t="str">
        <f>INDEX('WB Country Groups'!$C$2:$C$219, MATCH($B118, 'WB Country Groups'!$B$2:$B$219, 0))</f>
        <v>Europe &amp; Central Asia</v>
      </c>
      <c r="E118" t="str">
        <f t="shared" si="12"/>
        <v>Europe &amp; Central Asia</v>
      </c>
      <c r="F118" s="5">
        <f>INDEX('Damodaran CRPs'!$O:$O, MATCH($B118, 'Damodaran CRPs'!$N:$N, 0))</f>
        <v>5.4977060180470563E-2</v>
      </c>
      <c r="G118" s="5">
        <f t="shared" si="13"/>
        <v>5.4977060180470563E-2</v>
      </c>
      <c r="H118" s="5"/>
      <c r="I118" s="5" t="b">
        <f t="shared" si="14"/>
        <v>0</v>
      </c>
      <c r="J118" t="b">
        <f t="shared" si="15"/>
        <v>0</v>
      </c>
      <c r="K118" s="61">
        <f>SUMIFS(EM!$X:$X, EM!$N:$N, $A118)/100</f>
        <v>0</v>
      </c>
      <c r="L118" s="61">
        <f t="shared" si="16"/>
        <v>0</v>
      </c>
      <c r="M118" s="61">
        <f>SUMIFS(ACWI!$X:$X, ACWI!$N:$N, $A118)/100</f>
        <v>0</v>
      </c>
      <c r="N118" s="61">
        <f t="shared" si="17"/>
        <v>0</v>
      </c>
      <c r="O118" s="61">
        <f t="shared" si="18"/>
        <v>0</v>
      </c>
      <c r="P118" s="61">
        <f>IF(OR(ISNA($E118), $E118&lt;&gt;'WB Country Groups'!H$1), 0, $N118/SUMIFS(Portfolio!$N$2:$N$195, Portfolio!$E$2:$E$195, 'WB Country Groups'!H$1))</f>
        <v>0</v>
      </c>
      <c r="Q118" s="61">
        <f>IF(OR(ISNA($E118), $E118&lt;&gt;'WB Country Groups'!I$1), 0, $N118/SUMIFS(Portfolio!$N$2:$N$195, Portfolio!$E$2:$E$195, 'WB Country Groups'!I$1))</f>
        <v>0</v>
      </c>
      <c r="R118" s="61">
        <f>IF(OR(ISNA($E118), $E118&lt;&gt;'WB Country Groups'!J$1), 0, $N118/SUMIFS(Portfolio!$N$2:$N$195, Portfolio!$E$2:$E$195, 'WB Country Groups'!J$1))</f>
        <v>0</v>
      </c>
      <c r="S118" s="61">
        <f>IF(OR(ISNA($E118), $E118&lt;&gt;'WB Country Groups'!K$1), 0, $N118/SUMIFS(Portfolio!$N$2:$N$195, Portfolio!$E$2:$E$195, 'WB Country Groups'!K$1))</f>
        <v>0</v>
      </c>
      <c r="T118" s="61">
        <f>IF(OR(ISNA($E118), $E118&lt;&gt;'WB Country Groups'!L$1), 0, $N118/SUMIFS(Portfolio!$N$2:$N$195, Portfolio!$E$2:$E$195, 'WB Country Groups'!L$1))</f>
        <v>0</v>
      </c>
      <c r="U118" s="61">
        <f>IF(OR(ISNA($E118), $E118&lt;&gt;'WB Country Groups'!M$1), 0, $N118/SUMIFS(Portfolio!$N$2:$N$195, Portfolio!$E$2:$E$195, 'WB Country Groups'!M$1))</f>
        <v>0</v>
      </c>
      <c r="V118" s="61">
        <f>IF(OR(ISNA($E118), $E118&lt;&gt;'WB Country Groups'!N$1), 0, $N118/SUMIFS(Portfolio!$N$2:$N$195, Portfolio!$E$2:$E$195, 'WB Country Groups'!N$1))</f>
        <v>0</v>
      </c>
      <c r="W118" s="61">
        <f>SUMIFS(FM!$X:$X, FM!$N:$N, $A118)/100</f>
        <v>0</v>
      </c>
      <c r="X118" s="61">
        <f t="shared" si="19"/>
        <v>0</v>
      </c>
      <c r="Y118" s="61">
        <f>SUMIFS(World!$X:$X, World!$N:$N, $A118)/100</f>
        <v>0</v>
      </c>
      <c r="Z118" s="61">
        <f t="shared" si="20"/>
        <v>0</v>
      </c>
      <c r="AA118" s="5">
        <f>IF(INDEX('WB WDI Market Cap'!$T:$T, MATCH($B118, 'WB WDI Market Cap'!$C:$C, 0))=0, "", INDEX('WB WDI Market Cap'!$T:$T, MATCH($B118, 'WB WDI Market Cap'!$C:$C, 0)))</f>
        <v>3.7719134918566773E-5</v>
      </c>
      <c r="AB118" s="5">
        <f t="shared" si="21"/>
        <v>3.7968514914707836E-5</v>
      </c>
      <c r="AC118">
        <f>SUMIFS(ACWI!$U:$U, ACWI!$N:$N, $A118)</f>
        <v>0</v>
      </c>
    </row>
    <row r="119" spans="1:31">
      <c r="A119" t="str">
        <f>INDEX('ISO2-ISO3'!$C:$C, MATCH($B119, 'ISO2-ISO3'!$D:$D, 0))</f>
        <v>MN</v>
      </c>
      <c r="B119" t="str">
        <f>'ISO3s in META'!A118</f>
        <v>MNG</v>
      </c>
      <c r="C119" t="str">
        <f>INDEX('ISO3-Names'!$B$2:$B$275, MATCH($B119, 'ISO3-Names'!$A$2:$A$275, 0))</f>
        <v>Mongolia</v>
      </c>
      <c r="D119" t="str">
        <f>INDEX('WB Country Groups'!$C$2:$C$219, MATCH($B119, 'WB Country Groups'!$B$2:$B$219, 0))</f>
        <v>East Asia &amp; Pacific</v>
      </c>
      <c r="E119" t="str">
        <f t="shared" si="12"/>
        <v>East Asia &amp; Pacific</v>
      </c>
      <c r="F119" s="5">
        <f>INDEX('Damodaran CRPs'!$O:$O, MATCH($B119, 'Damodaran CRPs'!$N:$N, 0))</f>
        <v>7.9379410652219901E-2</v>
      </c>
      <c r="G119" s="5">
        <f t="shared" si="13"/>
        <v>7.9379410652219901E-2</v>
      </c>
      <c r="H119" s="5"/>
      <c r="I119" s="5" t="b">
        <f t="shared" si="14"/>
        <v>0</v>
      </c>
      <c r="J119" t="b">
        <f t="shared" si="15"/>
        <v>0</v>
      </c>
      <c r="K119" s="61">
        <f>SUMIFS(EM!$X:$X, EM!$N:$N, $A119)/100</f>
        <v>0</v>
      </c>
      <c r="L119" s="61">
        <f t="shared" si="16"/>
        <v>0</v>
      </c>
      <c r="M119" s="61">
        <f>SUMIFS(ACWI!$X:$X, ACWI!$N:$N, $A119)/100</f>
        <v>0</v>
      </c>
      <c r="N119" s="61">
        <f t="shared" si="17"/>
        <v>0</v>
      </c>
      <c r="O119" s="61">
        <f t="shared" si="18"/>
        <v>0</v>
      </c>
      <c r="P119" s="61">
        <f>IF(OR(ISNA($E119), $E119&lt;&gt;'WB Country Groups'!H$1), 0, $N119/SUMIFS(Portfolio!$N$2:$N$195, Portfolio!$E$2:$E$195, 'WB Country Groups'!H$1))</f>
        <v>0</v>
      </c>
      <c r="Q119" s="61">
        <f>IF(OR(ISNA($E119), $E119&lt;&gt;'WB Country Groups'!I$1), 0, $N119/SUMIFS(Portfolio!$N$2:$N$195, Portfolio!$E$2:$E$195, 'WB Country Groups'!I$1))</f>
        <v>0</v>
      </c>
      <c r="R119" s="61">
        <f>IF(OR(ISNA($E119), $E119&lt;&gt;'WB Country Groups'!J$1), 0, $N119/SUMIFS(Portfolio!$N$2:$N$195, Portfolio!$E$2:$E$195, 'WB Country Groups'!J$1))</f>
        <v>0</v>
      </c>
      <c r="S119" s="61">
        <f>IF(OR(ISNA($E119), $E119&lt;&gt;'WB Country Groups'!K$1), 0, $N119/SUMIFS(Portfolio!$N$2:$N$195, Portfolio!$E$2:$E$195, 'WB Country Groups'!K$1))</f>
        <v>0</v>
      </c>
      <c r="T119" s="61">
        <f>IF(OR(ISNA($E119), $E119&lt;&gt;'WB Country Groups'!L$1), 0, $N119/SUMIFS(Portfolio!$N$2:$N$195, Portfolio!$E$2:$E$195, 'WB Country Groups'!L$1))</f>
        <v>0</v>
      </c>
      <c r="U119" s="61">
        <f>IF(OR(ISNA($E119), $E119&lt;&gt;'WB Country Groups'!M$1), 0, $N119/SUMIFS(Portfolio!$N$2:$N$195, Portfolio!$E$2:$E$195, 'WB Country Groups'!M$1))</f>
        <v>0</v>
      </c>
      <c r="V119" s="61">
        <f>IF(OR(ISNA($E119), $E119&lt;&gt;'WB Country Groups'!N$1), 0, $N119/SUMIFS(Portfolio!$N$2:$N$195, Portfolio!$E$2:$E$195, 'WB Country Groups'!N$1))</f>
        <v>0</v>
      </c>
      <c r="W119" s="61">
        <f>SUMIFS(FM!$X:$X, FM!$N:$N, $A119)/100</f>
        <v>0</v>
      </c>
      <c r="X119" s="61">
        <f t="shared" si="19"/>
        <v>0</v>
      </c>
      <c r="Y119" s="61">
        <f>SUMIFS(World!$X:$X, World!$N:$N, $A119)/100</f>
        <v>0</v>
      </c>
      <c r="Z119" s="61">
        <f t="shared" si="20"/>
        <v>0</v>
      </c>
      <c r="AA119" s="5" t="str">
        <f>IF(INDEX('WB WDI Market Cap'!$T:$T, MATCH($B119, 'WB WDI Market Cap'!$C:$C, 0))=0, "", INDEX('WB WDI Market Cap'!$T:$T, MATCH($B119, 'WB WDI Market Cap'!$C:$C, 0)))</f>
        <v/>
      </c>
      <c r="AB119" s="5" t="str">
        <f t="shared" si="21"/>
        <v/>
      </c>
      <c r="AC119">
        <f>SUMIFS(ACWI!$U:$U, ACWI!$N:$N, $A119)</f>
        <v>0</v>
      </c>
    </row>
    <row r="120" spans="1:31">
      <c r="A120" t="str">
        <f>INDEX('ISO2-ISO3'!$C:$C, MATCH($B120, 'ISO2-ISO3'!$D:$D, 0))</f>
        <v>MZ</v>
      </c>
      <c r="B120" t="str">
        <f>'ISO3s in META'!A119</f>
        <v>MOZ</v>
      </c>
      <c r="C120" t="str">
        <f>INDEX('ISO3-Names'!$B$2:$B$275, MATCH($B120, 'ISO3-Names'!$A$2:$A$275, 0))</f>
        <v>Mozambique</v>
      </c>
      <c r="D120" t="str">
        <f>INDEX('WB Country Groups'!$C$2:$C$219, MATCH($B120, 'WB Country Groups'!$B$2:$B$219, 0))</f>
        <v>Sub-Saharan Africa</v>
      </c>
      <c r="E120" t="str">
        <f t="shared" si="12"/>
        <v>Sub-Saharan Africa</v>
      </c>
      <c r="F120" s="5">
        <f>INDEX('Damodaran CRPs'!$O:$O, MATCH($B120, 'Damodaran CRPs'!$N:$N, 0))</f>
        <v>0.10995412036094113</v>
      </c>
      <c r="G120" s="5">
        <f t="shared" si="13"/>
        <v>0.10995412036094113</v>
      </c>
      <c r="H120" s="5"/>
      <c r="I120" s="5" t="b">
        <f t="shared" si="14"/>
        <v>0</v>
      </c>
      <c r="J120" t="b">
        <f t="shared" si="15"/>
        <v>0</v>
      </c>
      <c r="K120" s="61">
        <f>SUMIFS(EM!$X:$X, EM!$N:$N, $A120)/100</f>
        <v>0</v>
      </c>
      <c r="L120" s="61">
        <f t="shared" si="16"/>
        <v>0</v>
      </c>
      <c r="M120" s="61">
        <f>SUMIFS(ACWI!$X:$X, ACWI!$N:$N, $A120)/100</f>
        <v>0</v>
      </c>
      <c r="N120" s="61">
        <f t="shared" si="17"/>
        <v>0</v>
      </c>
      <c r="O120" s="61">
        <f t="shared" si="18"/>
        <v>0</v>
      </c>
      <c r="P120" s="61">
        <f>IF(OR(ISNA($E120), $E120&lt;&gt;'WB Country Groups'!H$1), 0, $N120/SUMIFS(Portfolio!$N$2:$N$195, Portfolio!$E$2:$E$195, 'WB Country Groups'!H$1))</f>
        <v>0</v>
      </c>
      <c r="Q120" s="61">
        <f>IF(OR(ISNA($E120), $E120&lt;&gt;'WB Country Groups'!I$1), 0, $N120/SUMIFS(Portfolio!$N$2:$N$195, Portfolio!$E$2:$E$195, 'WB Country Groups'!I$1))</f>
        <v>0</v>
      </c>
      <c r="R120" s="61">
        <f>IF(OR(ISNA($E120), $E120&lt;&gt;'WB Country Groups'!J$1), 0, $N120/SUMIFS(Portfolio!$N$2:$N$195, Portfolio!$E$2:$E$195, 'WB Country Groups'!J$1))</f>
        <v>0</v>
      </c>
      <c r="S120" s="61">
        <f>IF(OR(ISNA($E120), $E120&lt;&gt;'WB Country Groups'!K$1), 0, $N120/SUMIFS(Portfolio!$N$2:$N$195, Portfolio!$E$2:$E$195, 'WB Country Groups'!K$1))</f>
        <v>0</v>
      </c>
      <c r="T120" s="61">
        <f>IF(OR(ISNA($E120), $E120&lt;&gt;'WB Country Groups'!L$1), 0, $N120/SUMIFS(Portfolio!$N$2:$N$195, Portfolio!$E$2:$E$195, 'WB Country Groups'!L$1))</f>
        <v>0</v>
      </c>
      <c r="U120" s="61">
        <f>IF(OR(ISNA($E120), $E120&lt;&gt;'WB Country Groups'!M$1), 0, $N120/SUMIFS(Portfolio!$N$2:$N$195, Portfolio!$E$2:$E$195, 'WB Country Groups'!M$1))</f>
        <v>0</v>
      </c>
      <c r="V120" s="61">
        <f>IF(OR(ISNA($E120), $E120&lt;&gt;'WB Country Groups'!N$1), 0, $N120/SUMIFS(Portfolio!$N$2:$N$195, Portfolio!$E$2:$E$195, 'WB Country Groups'!N$1))</f>
        <v>0</v>
      </c>
      <c r="W120" s="61">
        <f>SUMIFS(FM!$X:$X, FM!$N:$N, $A120)/100</f>
        <v>0</v>
      </c>
      <c r="X120" s="61">
        <f t="shared" si="19"/>
        <v>0</v>
      </c>
      <c r="Y120" s="61">
        <f>SUMIFS(World!$X:$X, World!$N:$N, $A120)/100</f>
        <v>0</v>
      </c>
      <c r="Z120" s="61">
        <f t="shared" si="20"/>
        <v>0</v>
      </c>
      <c r="AA120" s="5" t="str">
        <f>IF(INDEX('WB WDI Market Cap'!$T:$T, MATCH($B120, 'WB WDI Market Cap'!$C:$C, 0))=0, "", INDEX('WB WDI Market Cap'!$T:$T, MATCH($B120, 'WB WDI Market Cap'!$C:$C, 0)))</f>
        <v/>
      </c>
      <c r="AB120" s="5" t="str">
        <f t="shared" si="21"/>
        <v/>
      </c>
      <c r="AC120">
        <f>SUMIFS(ACWI!$U:$U, ACWI!$N:$N, $A120)</f>
        <v>0</v>
      </c>
    </row>
    <row r="121" spans="1:31">
      <c r="A121" t="str">
        <f>INDEX('ISO2-ISO3'!$C:$C, MATCH($B121, 'ISO2-ISO3'!$D:$D, 0))</f>
        <v>MR</v>
      </c>
      <c r="B121" t="str">
        <f>'ISO3s in META'!A120</f>
        <v>MRT</v>
      </c>
      <c r="C121" t="str">
        <f>INDEX('ISO3-Names'!$B$2:$B$275, MATCH($B121, 'ISO3-Names'!$A$2:$A$275, 0))</f>
        <v>Mauritania</v>
      </c>
      <c r="D121" t="str">
        <f>INDEX('WB Country Groups'!$C$2:$C$219, MATCH($B121, 'WB Country Groups'!$B$2:$B$219, 0))</f>
        <v>Sub-Saharan Africa</v>
      </c>
      <c r="E121" t="str">
        <f t="shared" si="12"/>
        <v>Sub-Saharan Africa</v>
      </c>
      <c r="F121" s="5" t="e">
        <f>INDEX('Damodaran CRPs'!$O:$O, MATCH($B121, 'Damodaran CRPs'!$N:$N, 0))</f>
        <v>#N/A</v>
      </c>
      <c r="G121" s="5" t="str">
        <f t="shared" si="13"/>
        <v/>
      </c>
      <c r="H121" s="5"/>
      <c r="I121" s="5" t="b">
        <f t="shared" si="14"/>
        <v>0</v>
      </c>
      <c r="J121" t="b">
        <f t="shared" si="15"/>
        <v>0</v>
      </c>
      <c r="K121" s="61">
        <f>SUMIFS(EM!$X:$X, EM!$N:$N, $A121)/100</f>
        <v>0</v>
      </c>
      <c r="L121" s="61">
        <f t="shared" si="16"/>
        <v>0</v>
      </c>
      <c r="M121" s="61">
        <f>SUMIFS(ACWI!$X:$X, ACWI!$N:$N, $A121)/100</f>
        <v>0</v>
      </c>
      <c r="N121" s="61">
        <f t="shared" si="17"/>
        <v>0</v>
      </c>
      <c r="O121" s="61">
        <f t="shared" si="18"/>
        <v>0</v>
      </c>
      <c r="P121" s="61">
        <f>IF(OR(ISNA($E121), $E121&lt;&gt;'WB Country Groups'!H$1), 0, $N121/SUMIFS(Portfolio!$N$2:$N$195, Portfolio!$E$2:$E$195, 'WB Country Groups'!H$1))</f>
        <v>0</v>
      </c>
      <c r="Q121" s="61">
        <f>IF(OR(ISNA($E121), $E121&lt;&gt;'WB Country Groups'!I$1), 0, $N121/SUMIFS(Portfolio!$N$2:$N$195, Portfolio!$E$2:$E$195, 'WB Country Groups'!I$1))</f>
        <v>0</v>
      </c>
      <c r="R121" s="61">
        <f>IF(OR(ISNA($E121), $E121&lt;&gt;'WB Country Groups'!J$1), 0, $N121/SUMIFS(Portfolio!$N$2:$N$195, Portfolio!$E$2:$E$195, 'WB Country Groups'!J$1))</f>
        <v>0</v>
      </c>
      <c r="S121" s="61">
        <f>IF(OR(ISNA($E121), $E121&lt;&gt;'WB Country Groups'!K$1), 0, $N121/SUMIFS(Portfolio!$N$2:$N$195, Portfolio!$E$2:$E$195, 'WB Country Groups'!K$1))</f>
        <v>0</v>
      </c>
      <c r="T121" s="61">
        <f>IF(OR(ISNA($E121), $E121&lt;&gt;'WB Country Groups'!L$1), 0, $N121/SUMIFS(Portfolio!$N$2:$N$195, Portfolio!$E$2:$E$195, 'WB Country Groups'!L$1))</f>
        <v>0</v>
      </c>
      <c r="U121" s="61">
        <f>IF(OR(ISNA($E121), $E121&lt;&gt;'WB Country Groups'!M$1), 0, $N121/SUMIFS(Portfolio!$N$2:$N$195, Portfolio!$E$2:$E$195, 'WB Country Groups'!M$1))</f>
        <v>0</v>
      </c>
      <c r="V121" s="61">
        <f>IF(OR(ISNA($E121), $E121&lt;&gt;'WB Country Groups'!N$1), 0, $N121/SUMIFS(Portfolio!$N$2:$N$195, Portfolio!$E$2:$E$195, 'WB Country Groups'!N$1))</f>
        <v>0</v>
      </c>
      <c r="W121" s="61">
        <f>SUMIFS(FM!$X:$X, FM!$N:$N, $A121)/100</f>
        <v>0</v>
      </c>
      <c r="X121" s="61">
        <f t="shared" si="19"/>
        <v>0</v>
      </c>
      <c r="Y121" s="61">
        <f>SUMIFS(World!$X:$X, World!$N:$N, $A121)/100</f>
        <v>0</v>
      </c>
      <c r="Z121" s="61">
        <f t="shared" si="20"/>
        <v>0</v>
      </c>
      <c r="AA121" s="5" t="str">
        <f>IF(INDEX('WB WDI Market Cap'!$T:$T, MATCH($B121, 'WB WDI Market Cap'!$C:$C, 0))=0, "", INDEX('WB WDI Market Cap'!$T:$T, MATCH($B121, 'WB WDI Market Cap'!$C:$C, 0)))</f>
        <v/>
      </c>
      <c r="AB121" s="5" t="str">
        <f t="shared" si="21"/>
        <v/>
      </c>
      <c r="AC121">
        <f>SUMIFS(ACWI!$U:$U, ACWI!$N:$N, $A121)</f>
        <v>0</v>
      </c>
    </row>
    <row r="122" spans="1:31">
      <c r="A122" t="str">
        <f>INDEX('ISO2-ISO3'!$C:$C, MATCH($B122, 'ISO2-ISO3'!$D:$D, 0))</f>
        <v>MQ</v>
      </c>
      <c r="B122" t="str">
        <f>'ISO3s in META'!A121</f>
        <v>MTQ</v>
      </c>
      <c r="C122" t="str">
        <f>INDEX('ISO3-Names'!$B$2:$B$275, MATCH($B122, 'ISO3-Names'!$A$2:$A$275, 0))</f>
        <v>Martinique</v>
      </c>
      <c r="D122" t="e">
        <f>INDEX('WB Country Groups'!$C$2:$C$219, MATCH($B122, 'WB Country Groups'!$B$2:$B$219, 0))</f>
        <v>#N/A</v>
      </c>
      <c r="E122" t="str">
        <f t="shared" si="12"/>
        <v>OTHER</v>
      </c>
      <c r="F122" s="5" t="e">
        <f>INDEX('Damodaran CRPs'!$O:$O, MATCH($B122, 'Damodaran CRPs'!$N:$N, 0))</f>
        <v>#N/A</v>
      </c>
      <c r="G122" s="5" t="str">
        <f t="shared" si="13"/>
        <v/>
      </c>
      <c r="H122" s="5"/>
      <c r="I122" s="5" t="b">
        <f t="shared" si="14"/>
        <v>0</v>
      </c>
      <c r="J122" t="b">
        <f t="shared" si="15"/>
        <v>0</v>
      </c>
      <c r="K122" s="61">
        <f>SUMIFS(EM!$X:$X, EM!$N:$N, $A122)/100</f>
        <v>0</v>
      </c>
      <c r="L122" s="61">
        <f t="shared" si="16"/>
        <v>0</v>
      </c>
      <c r="M122" s="61">
        <f>SUMIFS(ACWI!$X:$X, ACWI!$N:$N, $A122)/100</f>
        <v>0</v>
      </c>
      <c r="N122" s="61">
        <f t="shared" si="17"/>
        <v>0</v>
      </c>
      <c r="O122" s="61">
        <f t="shared" si="18"/>
        <v>0</v>
      </c>
      <c r="P122" s="61">
        <f>IF(OR(ISNA($E122), $E122&lt;&gt;'WB Country Groups'!H$1), 0, $N122/SUMIFS(Portfolio!$N$2:$N$195, Portfolio!$E$2:$E$195, 'WB Country Groups'!H$1))</f>
        <v>0</v>
      </c>
      <c r="Q122" s="61">
        <f>IF(OR(ISNA($E122), $E122&lt;&gt;'WB Country Groups'!I$1), 0, $N122/SUMIFS(Portfolio!$N$2:$N$195, Portfolio!$E$2:$E$195, 'WB Country Groups'!I$1))</f>
        <v>0</v>
      </c>
      <c r="R122" s="61">
        <f>IF(OR(ISNA($E122), $E122&lt;&gt;'WB Country Groups'!J$1), 0, $N122/SUMIFS(Portfolio!$N$2:$N$195, Portfolio!$E$2:$E$195, 'WB Country Groups'!J$1))</f>
        <v>0</v>
      </c>
      <c r="S122" s="61">
        <f>IF(OR(ISNA($E122), $E122&lt;&gt;'WB Country Groups'!K$1), 0, $N122/SUMIFS(Portfolio!$N$2:$N$195, Portfolio!$E$2:$E$195, 'WB Country Groups'!K$1))</f>
        <v>0</v>
      </c>
      <c r="T122" s="61">
        <f>IF(OR(ISNA($E122), $E122&lt;&gt;'WB Country Groups'!L$1), 0, $N122/SUMIFS(Portfolio!$N$2:$N$195, Portfolio!$E$2:$E$195, 'WB Country Groups'!L$1))</f>
        <v>0</v>
      </c>
      <c r="U122" s="61">
        <f>IF(OR(ISNA($E122), $E122&lt;&gt;'WB Country Groups'!M$1), 0, $N122/SUMIFS(Portfolio!$N$2:$N$195, Portfolio!$E$2:$E$195, 'WB Country Groups'!M$1))</f>
        <v>0</v>
      </c>
      <c r="V122" s="61">
        <f>IF(OR(ISNA($E122), $E122&lt;&gt;'WB Country Groups'!N$1), 0, $N122/SUMIFS(Portfolio!$N$2:$N$195, Portfolio!$E$2:$E$195, 'WB Country Groups'!N$1))</f>
        <v>0</v>
      </c>
      <c r="W122" s="61">
        <f>SUMIFS(FM!$X:$X, FM!$N:$N, $A122)/100</f>
        <v>0</v>
      </c>
      <c r="X122" s="61">
        <f t="shared" si="19"/>
        <v>0</v>
      </c>
      <c r="Y122" s="61">
        <f>SUMIFS(World!$X:$X, World!$N:$N, $A122)/100</f>
        <v>0</v>
      </c>
      <c r="Z122" s="61">
        <f t="shared" si="20"/>
        <v>0</v>
      </c>
      <c r="AA122" s="5" t="e">
        <f>IF(INDEX('WB WDI Market Cap'!$T:$T, MATCH($B122, 'WB WDI Market Cap'!$C:$C, 0))=0, "", INDEX('WB WDI Market Cap'!$T:$T, MATCH($B122, 'WB WDI Market Cap'!$C:$C, 0)))</f>
        <v>#N/A</v>
      </c>
      <c r="AB122" s="5" t="str">
        <f t="shared" si="21"/>
        <v/>
      </c>
      <c r="AC122">
        <f>SUMIFS(ACWI!$U:$U, ACWI!$N:$N, $A122)</f>
        <v>0</v>
      </c>
    </row>
    <row r="123" spans="1:31">
      <c r="A123" t="str">
        <f>INDEX('ISO2-ISO3'!$C:$C, MATCH($B123, 'ISO2-ISO3'!$D:$D, 0))</f>
        <v>MU</v>
      </c>
      <c r="B123" t="str">
        <f>'ISO3s in META'!A122</f>
        <v>MUS</v>
      </c>
      <c r="C123" t="str">
        <f>INDEX('ISO3-Names'!$B$2:$B$275, MATCH($B123, 'ISO3-Names'!$A$2:$A$275, 0))</f>
        <v>Mauritius</v>
      </c>
      <c r="D123" t="str">
        <f>INDEX('WB Country Groups'!$C$2:$C$219, MATCH($B123, 'WB Country Groups'!$B$2:$B$219, 0))</f>
        <v>Sub-Saharan Africa</v>
      </c>
      <c r="E123" t="str">
        <f t="shared" si="12"/>
        <v>Sub-Saharan Africa</v>
      </c>
      <c r="F123" s="5">
        <f>INDEX('Damodaran CRPs'!$O:$O, MATCH($B123, 'Damodaran CRPs'!$N:$N, 0))</f>
        <v>2.6842585518924274E-2</v>
      </c>
      <c r="G123" s="5">
        <f t="shared" si="13"/>
        <v>2.6842585518924274E-2</v>
      </c>
      <c r="H123" s="5"/>
      <c r="I123" s="5" t="b">
        <f t="shared" si="14"/>
        <v>1</v>
      </c>
      <c r="J123" t="b">
        <f t="shared" si="15"/>
        <v>0</v>
      </c>
      <c r="K123" s="61">
        <f>SUMIFS(EM!$X:$X, EM!$N:$N, $A123)/100</f>
        <v>0</v>
      </c>
      <c r="L123" s="61">
        <f t="shared" si="16"/>
        <v>0</v>
      </c>
      <c r="M123" s="61">
        <f>SUMIFS(ACWI!$X:$X, ACWI!$N:$N, $A123)/100</f>
        <v>0</v>
      </c>
      <c r="N123" s="61">
        <f t="shared" si="17"/>
        <v>0</v>
      </c>
      <c r="O123" s="61">
        <f t="shared" si="18"/>
        <v>0</v>
      </c>
      <c r="P123" s="61">
        <f>IF(OR(ISNA($E123), $E123&lt;&gt;'WB Country Groups'!H$1), 0, $N123/SUMIFS(Portfolio!$N$2:$N$195, Portfolio!$E$2:$E$195, 'WB Country Groups'!H$1))</f>
        <v>0</v>
      </c>
      <c r="Q123" s="61">
        <f>IF(OR(ISNA($E123), $E123&lt;&gt;'WB Country Groups'!I$1), 0, $N123/SUMIFS(Portfolio!$N$2:$N$195, Portfolio!$E$2:$E$195, 'WB Country Groups'!I$1))</f>
        <v>0</v>
      </c>
      <c r="R123" s="61">
        <f>IF(OR(ISNA($E123), $E123&lt;&gt;'WB Country Groups'!J$1), 0, $N123/SUMIFS(Portfolio!$N$2:$N$195, Portfolio!$E$2:$E$195, 'WB Country Groups'!J$1))</f>
        <v>0</v>
      </c>
      <c r="S123" s="61">
        <f>IF(OR(ISNA($E123), $E123&lt;&gt;'WB Country Groups'!K$1), 0, $N123/SUMIFS(Portfolio!$N$2:$N$195, Portfolio!$E$2:$E$195, 'WB Country Groups'!K$1))</f>
        <v>0</v>
      </c>
      <c r="T123" s="61">
        <f>IF(OR(ISNA($E123), $E123&lt;&gt;'WB Country Groups'!L$1), 0, $N123/SUMIFS(Portfolio!$N$2:$N$195, Portfolio!$E$2:$E$195, 'WB Country Groups'!L$1))</f>
        <v>0</v>
      </c>
      <c r="U123" s="61">
        <f>IF(OR(ISNA($E123), $E123&lt;&gt;'WB Country Groups'!M$1), 0, $N123/SUMIFS(Portfolio!$N$2:$N$195, Portfolio!$E$2:$E$195, 'WB Country Groups'!M$1))</f>
        <v>0</v>
      </c>
      <c r="V123" s="61">
        <f>IF(OR(ISNA($E123), $E123&lt;&gt;'WB Country Groups'!N$1), 0, $N123/SUMIFS(Portfolio!$N$2:$N$195, Portfolio!$E$2:$E$195, 'WB Country Groups'!N$1))</f>
        <v>0</v>
      </c>
      <c r="W123" s="61">
        <f>SUMIFS(FM!$X:$X, FM!$N:$N, $A123)/100</f>
        <v>1.1747480335451999E-2</v>
      </c>
      <c r="X123" s="61">
        <f t="shared" si="19"/>
        <v>1.1747480335451926E-2</v>
      </c>
      <c r="Y123" s="61">
        <f>SUMIFS(World!$X:$X, World!$N:$N, $A123)/100</f>
        <v>0</v>
      </c>
      <c r="Z123" s="61">
        <f t="shared" si="20"/>
        <v>0</v>
      </c>
      <c r="AA123" s="5">
        <f>IF(INDEX('WB WDI Market Cap'!$T:$T, MATCH($B123, 'WB WDI Market Cap'!$C:$C, 0))=0, "", INDEX('WB WDI Market Cap'!$T:$T, MATCH($B123, 'WB WDI Market Cap'!$C:$C, 0)))</f>
        <v>6.1346827936902093E-5</v>
      </c>
      <c r="AB123" s="5">
        <f t="shared" si="21"/>
        <v>6.1752422385109881E-5</v>
      </c>
      <c r="AC123">
        <f>SUMIFS(ACWI!$U:$U, ACWI!$N:$N, $A123)</f>
        <v>0</v>
      </c>
    </row>
    <row r="124" spans="1:31">
      <c r="A124" t="str">
        <f>INDEX('ISO2-ISO3'!$C:$C, MATCH($B124, 'ISO2-ISO3'!$D:$D, 0))</f>
        <v>MW</v>
      </c>
      <c r="B124" t="str">
        <f>'ISO3s in META'!A123</f>
        <v>MWI</v>
      </c>
      <c r="C124" t="str">
        <f>INDEX('ISO3-Names'!$B$2:$B$275, MATCH($B124, 'ISO3-Names'!$A$2:$A$275, 0))</f>
        <v>Malawi</v>
      </c>
      <c r="D124" t="str">
        <f>INDEX('WB Country Groups'!$C$2:$C$219, MATCH($B124, 'WB Country Groups'!$B$2:$B$219, 0))</f>
        <v>Sub-Saharan Africa</v>
      </c>
      <c r="E124" t="str">
        <f t="shared" si="12"/>
        <v>Sub-Saharan Africa</v>
      </c>
      <c r="F124" s="5">
        <f>INDEX('Damodaran CRPs'!$O:$O, MATCH($B124, 'Damodaran CRPs'!$N:$N, 0))</f>
        <v>0.14655764606856514</v>
      </c>
      <c r="G124" s="5">
        <f t="shared" si="13"/>
        <v>0.14655764606856514</v>
      </c>
      <c r="H124" s="5"/>
      <c r="I124" s="5" t="b">
        <f t="shared" si="14"/>
        <v>0</v>
      </c>
      <c r="J124" t="b">
        <f t="shared" si="15"/>
        <v>0</v>
      </c>
      <c r="K124" s="61">
        <f>SUMIFS(EM!$X:$X, EM!$N:$N, $A124)/100</f>
        <v>0</v>
      </c>
      <c r="L124" s="61">
        <f t="shared" si="16"/>
        <v>0</v>
      </c>
      <c r="M124" s="61">
        <f>SUMIFS(ACWI!$X:$X, ACWI!$N:$N, $A124)/100</f>
        <v>0</v>
      </c>
      <c r="N124" s="61">
        <f t="shared" si="17"/>
        <v>0</v>
      </c>
      <c r="O124" s="61">
        <f t="shared" si="18"/>
        <v>0</v>
      </c>
      <c r="P124" s="61">
        <f>IF(OR(ISNA($E124), $E124&lt;&gt;'WB Country Groups'!H$1), 0, $N124/SUMIFS(Portfolio!$N$2:$N$195, Portfolio!$E$2:$E$195, 'WB Country Groups'!H$1))</f>
        <v>0</v>
      </c>
      <c r="Q124" s="61">
        <f>IF(OR(ISNA($E124), $E124&lt;&gt;'WB Country Groups'!I$1), 0, $N124/SUMIFS(Portfolio!$N$2:$N$195, Portfolio!$E$2:$E$195, 'WB Country Groups'!I$1))</f>
        <v>0</v>
      </c>
      <c r="R124" s="61">
        <f>IF(OR(ISNA($E124), $E124&lt;&gt;'WB Country Groups'!J$1), 0, $N124/SUMIFS(Portfolio!$N$2:$N$195, Portfolio!$E$2:$E$195, 'WB Country Groups'!J$1))</f>
        <v>0</v>
      </c>
      <c r="S124" s="61">
        <f>IF(OR(ISNA($E124), $E124&lt;&gt;'WB Country Groups'!K$1), 0, $N124/SUMIFS(Portfolio!$N$2:$N$195, Portfolio!$E$2:$E$195, 'WB Country Groups'!K$1))</f>
        <v>0</v>
      </c>
      <c r="T124" s="61">
        <f>IF(OR(ISNA($E124), $E124&lt;&gt;'WB Country Groups'!L$1), 0, $N124/SUMIFS(Portfolio!$N$2:$N$195, Portfolio!$E$2:$E$195, 'WB Country Groups'!L$1))</f>
        <v>0</v>
      </c>
      <c r="U124" s="61">
        <f>IF(OR(ISNA($E124), $E124&lt;&gt;'WB Country Groups'!M$1), 0, $N124/SUMIFS(Portfolio!$N$2:$N$195, Portfolio!$E$2:$E$195, 'WB Country Groups'!M$1))</f>
        <v>0</v>
      </c>
      <c r="V124" s="61">
        <f>IF(OR(ISNA($E124), $E124&lt;&gt;'WB Country Groups'!N$1), 0, $N124/SUMIFS(Portfolio!$N$2:$N$195, Portfolio!$E$2:$E$195, 'WB Country Groups'!N$1))</f>
        <v>0</v>
      </c>
      <c r="W124" s="61">
        <f>SUMIFS(FM!$X:$X, FM!$N:$N, $A124)/100</f>
        <v>0</v>
      </c>
      <c r="X124" s="61">
        <f t="shared" si="19"/>
        <v>0</v>
      </c>
      <c r="Y124" s="61">
        <f>SUMIFS(World!$X:$X, World!$N:$N, $A124)/100</f>
        <v>0</v>
      </c>
      <c r="Z124" s="61">
        <f t="shared" si="20"/>
        <v>0</v>
      </c>
      <c r="AA124" s="5" t="str">
        <f>IF(INDEX('WB WDI Market Cap'!$T:$T, MATCH($B124, 'WB WDI Market Cap'!$C:$C, 0))=0, "", INDEX('WB WDI Market Cap'!$T:$T, MATCH($B124, 'WB WDI Market Cap'!$C:$C, 0)))</f>
        <v/>
      </c>
      <c r="AB124" s="5" t="str">
        <f t="shared" si="21"/>
        <v/>
      </c>
      <c r="AC124">
        <f>SUMIFS(ACWI!$U:$U, ACWI!$N:$N, $A124)</f>
        <v>0</v>
      </c>
    </row>
    <row r="125" spans="1:31">
      <c r="A125" t="str">
        <f>INDEX('ISO2-ISO3'!$C:$C, MATCH($B125, 'ISO2-ISO3'!$D:$D, 0))</f>
        <v>MY</v>
      </c>
      <c r="B125" t="str">
        <f>'ISO3s in META'!A124</f>
        <v>MYS</v>
      </c>
      <c r="C125" t="str">
        <f>INDEX('ISO3-Names'!$B$2:$B$275, MATCH($B125, 'ISO3-Names'!$A$2:$A$275, 0))</f>
        <v>Malaysia</v>
      </c>
      <c r="D125" t="str">
        <f>INDEX('WB Country Groups'!$C$2:$C$219, MATCH($B125, 'WB Country Groups'!$B$2:$B$219, 0))</f>
        <v>East Asia &amp; Pacific</v>
      </c>
      <c r="E125" t="str">
        <f t="shared" si="12"/>
        <v>East Asia &amp; Pacific</v>
      </c>
      <c r="F125" s="5">
        <f>INDEX('Damodaran CRPs'!$O:$O, MATCH($B125, 'Damodaran CRPs'!$N:$N, 0))</f>
        <v>1.4641410283049603E-2</v>
      </c>
      <c r="G125" s="5">
        <f t="shared" si="13"/>
        <v>1.4641410283049603E-2</v>
      </c>
      <c r="H125" s="5"/>
      <c r="I125" s="5" t="b">
        <f t="shared" si="14"/>
        <v>1</v>
      </c>
      <c r="J125" t="b">
        <f t="shared" si="15"/>
        <v>0</v>
      </c>
      <c r="K125" s="61">
        <f>SUMIFS(EM!$X:$X, EM!$N:$N, $A125)/100</f>
        <v>1.4254607760825998E-2</v>
      </c>
      <c r="L125" s="61">
        <f t="shared" si="16"/>
        <v>1.4254607760825983E-2</v>
      </c>
      <c r="M125" s="61">
        <f>SUMIFS(ACWI!$X:$X, ACWI!$N:$N, $A125)/100</f>
        <v>1.480584407262E-3</v>
      </c>
      <c r="N125" s="61">
        <f t="shared" si="17"/>
        <v>1.4855705870192621E-3</v>
      </c>
      <c r="O125" s="61">
        <f t="shared" si="18"/>
        <v>4.0003247889381123E-3</v>
      </c>
      <c r="P125" s="61">
        <f>IF(OR(ISNA($E125), $E125&lt;&gt;'WB Country Groups'!H$1), 0, $N125/SUMIFS(Portfolio!$N$2:$N$195, Portfolio!$E$2:$E$195, 'WB Country Groups'!H$1))</f>
        <v>0</v>
      </c>
      <c r="Q125" s="61">
        <f>IF(OR(ISNA($E125), $E125&lt;&gt;'WB Country Groups'!I$1), 0, $N125/SUMIFS(Portfolio!$N$2:$N$195, Portfolio!$E$2:$E$195, 'WB Country Groups'!I$1))</f>
        <v>0</v>
      </c>
      <c r="R125" s="61">
        <f>IF(OR(ISNA($E125), $E125&lt;&gt;'WB Country Groups'!J$1), 0, $N125/SUMIFS(Portfolio!$N$2:$N$195, Portfolio!$E$2:$E$195, 'WB Country Groups'!J$1))</f>
        <v>1.0258674195375543E-2</v>
      </c>
      <c r="S125" s="61">
        <f>IF(OR(ISNA($E125), $E125&lt;&gt;'WB Country Groups'!K$1), 0, $N125/SUMIFS(Portfolio!$N$2:$N$195, Portfolio!$E$2:$E$195, 'WB Country Groups'!K$1))</f>
        <v>0</v>
      </c>
      <c r="T125" s="61">
        <f>IF(OR(ISNA($E125), $E125&lt;&gt;'WB Country Groups'!L$1), 0, $N125/SUMIFS(Portfolio!$N$2:$N$195, Portfolio!$E$2:$E$195, 'WB Country Groups'!L$1))</f>
        <v>0</v>
      </c>
      <c r="U125" s="61">
        <f>IF(OR(ISNA($E125), $E125&lt;&gt;'WB Country Groups'!M$1), 0, $N125/SUMIFS(Portfolio!$N$2:$N$195, Portfolio!$E$2:$E$195, 'WB Country Groups'!M$1))</f>
        <v>0</v>
      </c>
      <c r="V125" s="61">
        <f>IF(OR(ISNA($E125), $E125&lt;&gt;'WB Country Groups'!N$1), 0, $N125/SUMIFS(Portfolio!$N$2:$N$195, Portfolio!$E$2:$E$195, 'WB Country Groups'!N$1))</f>
        <v>0</v>
      </c>
      <c r="W125" s="61">
        <f>SUMIFS(FM!$X:$X, FM!$N:$N, $A125)/100</f>
        <v>0</v>
      </c>
      <c r="X125" s="61">
        <f t="shared" si="19"/>
        <v>0</v>
      </c>
      <c r="Y125" s="61">
        <f>SUMIFS(World!$X:$X, World!$N:$N, $A125)/100</f>
        <v>0</v>
      </c>
      <c r="Z125" s="61">
        <f t="shared" si="20"/>
        <v>0</v>
      </c>
      <c r="AA125" s="5">
        <f>IF(INDEX('WB WDI Market Cap'!$T:$T, MATCH($B125, 'WB WDI Market Cap'!$C:$C, 0))=0, "", INDEX('WB WDI Market Cap'!$T:$T, MATCH($B125, 'WB WDI Market Cap'!$C:$C, 0)))</f>
        <v>4.3477125335584128E-3</v>
      </c>
      <c r="AB125" s="5">
        <f t="shared" si="21"/>
        <v>4.376457427554048E-3</v>
      </c>
      <c r="AC125">
        <f>SUMIFS(ACWI!$U:$U, ACWI!$N:$N, $A125)</f>
        <v>94444974663.034653</v>
      </c>
      <c r="AD125" s="5">
        <v>3.6600000000000001E-2</v>
      </c>
      <c r="AE125" s="115">
        <v>45504</v>
      </c>
    </row>
    <row r="126" spans="1:31">
      <c r="A126" t="str">
        <f>INDEX('ISO2-ISO3'!$C:$C, MATCH($B126, 'ISO2-ISO3'!$D:$D, 0))</f>
        <v>NA</v>
      </c>
      <c r="B126" t="str">
        <f>'ISO3s in META'!A125</f>
        <v>NAM</v>
      </c>
      <c r="C126" t="str">
        <f>INDEX('ISO3-Names'!$B$2:$B$275, MATCH($B126, 'ISO3-Names'!$A$2:$A$275, 0))</f>
        <v>Namibia</v>
      </c>
      <c r="D126" t="str">
        <f>INDEX('WB Country Groups'!$C$2:$C$219, MATCH($B126, 'WB Country Groups'!$B$2:$B$219, 0))</f>
        <v>Sub-Saharan Africa</v>
      </c>
      <c r="E126" t="str">
        <f t="shared" si="12"/>
        <v>Sub-Saharan Africa</v>
      </c>
      <c r="F126" s="5">
        <f>INDEX('Damodaran CRPs'!$O:$O, MATCH($B126, 'Damodaran CRPs'!$N:$N, 0))</f>
        <v>5.4977060180470563E-2</v>
      </c>
      <c r="G126" s="5">
        <f t="shared" si="13"/>
        <v>5.4977060180470563E-2</v>
      </c>
      <c r="H126" s="5"/>
      <c r="I126" s="5" t="b">
        <f t="shared" si="14"/>
        <v>0</v>
      </c>
      <c r="J126" t="b">
        <f t="shared" si="15"/>
        <v>0</v>
      </c>
      <c r="K126" s="61">
        <f>SUMIFS(EM!$X:$X, EM!$N:$N, $A126)/100</f>
        <v>0</v>
      </c>
      <c r="L126" s="61">
        <f t="shared" si="16"/>
        <v>0</v>
      </c>
      <c r="M126" s="61">
        <f>SUMIFS(ACWI!$X:$X, ACWI!$N:$N, $A126)/100</f>
        <v>0</v>
      </c>
      <c r="N126" s="61">
        <f t="shared" si="17"/>
        <v>0</v>
      </c>
      <c r="O126" s="61">
        <f t="shared" si="18"/>
        <v>0</v>
      </c>
      <c r="P126" s="61">
        <f>IF(OR(ISNA($E126), $E126&lt;&gt;'WB Country Groups'!H$1), 0, $N126/SUMIFS(Portfolio!$N$2:$N$195, Portfolio!$E$2:$E$195, 'WB Country Groups'!H$1))</f>
        <v>0</v>
      </c>
      <c r="Q126" s="61">
        <f>IF(OR(ISNA($E126), $E126&lt;&gt;'WB Country Groups'!I$1), 0, $N126/SUMIFS(Portfolio!$N$2:$N$195, Portfolio!$E$2:$E$195, 'WB Country Groups'!I$1))</f>
        <v>0</v>
      </c>
      <c r="R126" s="61">
        <f>IF(OR(ISNA($E126), $E126&lt;&gt;'WB Country Groups'!J$1), 0, $N126/SUMIFS(Portfolio!$N$2:$N$195, Portfolio!$E$2:$E$195, 'WB Country Groups'!J$1))</f>
        <v>0</v>
      </c>
      <c r="S126" s="61">
        <f>IF(OR(ISNA($E126), $E126&lt;&gt;'WB Country Groups'!K$1), 0, $N126/SUMIFS(Portfolio!$N$2:$N$195, Portfolio!$E$2:$E$195, 'WB Country Groups'!K$1))</f>
        <v>0</v>
      </c>
      <c r="T126" s="61">
        <f>IF(OR(ISNA($E126), $E126&lt;&gt;'WB Country Groups'!L$1), 0, $N126/SUMIFS(Portfolio!$N$2:$N$195, Portfolio!$E$2:$E$195, 'WB Country Groups'!L$1))</f>
        <v>0</v>
      </c>
      <c r="U126" s="61">
        <f>IF(OR(ISNA($E126), $E126&lt;&gt;'WB Country Groups'!M$1), 0, $N126/SUMIFS(Portfolio!$N$2:$N$195, Portfolio!$E$2:$E$195, 'WB Country Groups'!M$1))</f>
        <v>0</v>
      </c>
      <c r="V126" s="61">
        <f>IF(OR(ISNA($E126), $E126&lt;&gt;'WB Country Groups'!N$1), 0, $N126/SUMIFS(Portfolio!$N$2:$N$195, Portfolio!$E$2:$E$195, 'WB Country Groups'!N$1))</f>
        <v>0</v>
      </c>
      <c r="W126" s="61">
        <f>SUMIFS(FM!$X:$X, FM!$N:$N, $A126)/100</f>
        <v>0</v>
      </c>
      <c r="X126" s="61">
        <f t="shared" si="19"/>
        <v>0</v>
      </c>
      <c r="Y126" s="61">
        <f>SUMIFS(World!$X:$X, World!$N:$N, $A126)/100</f>
        <v>0</v>
      </c>
      <c r="Z126" s="61">
        <f t="shared" si="20"/>
        <v>0</v>
      </c>
      <c r="AA126" s="5">
        <f>IF(INDEX('WB WDI Market Cap'!$T:$T, MATCH($B126, 'WB WDI Market Cap'!$C:$C, 0))=0, "", INDEX('WB WDI Market Cap'!$T:$T, MATCH($B126, 'WB WDI Market Cap'!$C:$C, 0)))</f>
        <v>1.8596137859206262E-5</v>
      </c>
      <c r="AB126" s="5">
        <f t="shared" si="21"/>
        <v>1.8719086192925466E-5</v>
      </c>
      <c r="AC126">
        <f>SUMIFS(ACWI!$U:$U, ACWI!$N:$N, $A126)</f>
        <v>0</v>
      </c>
    </row>
    <row r="127" spans="1:31">
      <c r="A127" t="str">
        <f>INDEX('ISO2-ISO3'!$C:$C, MATCH($B127, 'ISO2-ISO3'!$D:$D, 0))</f>
        <v>NC</v>
      </c>
      <c r="B127" t="str">
        <f>'ISO3s in META'!A126</f>
        <v>NCL</v>
      </c>
      <c r="C127" t="str">
        <f>INDEX('ISO3-Names'!$B$2:$B$275, MATCH($B127, 'ISO3-Names'!$A$2:$A$275, 0))</f>
        <v>New Caledonia</v>
      </c>
      <c r="D127" t="str">
        <f>INDEX('WB Country Groups'!$C$2:$C$219, MATCH($B127, 'WB Country Groups'!$B$2:$B$219, 0))</f>
        <v>East Asia &amp; Pacific</v>
      </c>
      <c r="E127" t="str">
        <f t="shared" si="12"/>
        <v>East Asia &amp; Pacific</v>
      </c>
      <c r="F127" s="5" t="e">
        <f>INDEX('Damodaran CRPs'!$O:$O, MATCH($B127, 'Damodaran CRPs'!$N:$N, 0))</f>
        <v>#N/A</v>
      </c>
      <c r="G127" s="5" t="str">
        <f t="shared" si="13"/>
        <v/>
      </c>
      <c r="H127" s="5"/>
      <c r="I127" s="5" t="b">
        <f t="shared" si="14"/>
        <v>0</v>
      </c>
      <c r="J127" t="b">
        <f t="shared" si="15"/>
        <v>0</v>
      </c>
      <c r="K127" s="61">
        <f>SUMIFS(EM!$X:$X, EM!$N:$N, $A127)/100</f>
        <v>0</v>
      </c>
      <c r="L127" s="61">
        <f t="shared" si="16"/>
        <v>0</v>
      </c>
      <c r="M127" s="61">
        <f>SUMIFS(ACWI!$X:$X, ACWI!$N:$N, $A127)/100</f>
        <v>0</v>
      </c>
      <c r="N127" s="61">
        <f t="shared" si="17"/>
        <v>0</v>
      </c>
      <c r="O127" s="61">
        <f t="shared" si="18"/>
        <v>0</v>
      </c>
      <c r="P127" s="61">
        <f>IF(OR(ISNA($E127), $E127&lt;&gt;'WB Country Groups'!H$1), 0, $N127/SUMIFS(Portfolio!$N$2:$N$195, Portfolio!$E$2:$E$195, 'WB Country Groups'!H$1))</f>
        <v>0</v>
      </c>
      <c r="Q127" s="61">
        <f>IF(OR(ISNA($E127), $E127&lt;&gt;'WB Country Groups'!I$1), 0, $N127/SUMIFS(Portfolio!$N$2:$N$195, Portfolio!$E$2:$E$195, 'WB Country Groups'!I$1))</f>
        <v>0</v>
      </c>
      <c r="R127" s="61">
        <f>IF(OR(ISNA($E127), $E127&lt;&gt;'WB Country Groups'!J$1), 0, $N127/SUMIFS(Portfolio!$N$2:$N$195, Portfolio!$E$2:$E$195, 'WB Country Groups'!J$1))</f>
        <v>0</v>
      </c>
      <c r="S127" s="61">
        <f>IF(OR(ISNA($E127), $E127&lt;&gt;'WB Country Groups'!K$1), 0, $N127/SUMIFS(Portfolio!$N$2:$N$195, Portfolio!$E$2:$E$195, 'WB Country Groups'!K$1))</f>
        <v>0</v>
      </c>
      <c r="T127" s="61">
        <f>IF(OR(ISNA($E127), $E127&lt;&gt;'WB Country Groups'!L$1), 0, $N127/SUMIFS(Portfolio!$N$2:$N$195, Portfolio!$E$2:$E$195, 'WB Country Groups'!L$1))</f>
        <v>0</v>
      </c>
      <c r="U127" s="61">
        <f>IF(OR(ISNA($E127), $E127&lt;&gt;'WB Country Groups'!M$1), 0, $N127/SUMIFS(Portfolio!$N$2:$N$195, Portfolio!$E$2:$E$195, 'WB Country Groups'!M$1))</f>
        <v>0</v>
      </c>
      <c r="V127" s="61">
        <f>IF(OR(ISNA($E127), $E127&lt;&gt;'WB Country Groups'!N$1), 0, $N127/SUMIFS(Portfolio!$N$2:$N$195, Portfolio!$E$2:$E$195, 'WB Country Groups'!N$1))</f>
        <v>0</v>
      </c>
      <c r="W127" s="61">
        <f>SUMIFS(FM!$X:$X, FM!$N:$N, $A127)/100</f>
        <v>0</v>
      </c>
      <c r="X127" s="61">
        <f t="shared" si="19"/>
        <v>0</v>
      </c>
      <c r="Y127" s="61">
        <f>SUMIFS(World!$X:$X, World!$N:$N, $A127)/100</f>
        <v>0</v>
      </c>
      <c r="Z127" s="61">
        <f t="shared" si="20"/>
        <v>0</v>
      </c>
      <c r="AA127" s="5" t="str">
        <f>IF(INDEX('WB WDI Market Cap'!$T:$T, MATCH($B127, 'WB WDI Market Cap'!$C:$C, 0))=0, "", INDEX('WB WDI Market Cap'!$T:$T, MATCH($B127, 'WB WDI Market Cap'!$C:$C, 0)))</f>
        <v/>
      </c>
      <c r="AB127" s="5" t="str">
        <f t="shared" si="21"/>
        <v/>
      </c>
      <c r="AC127">
        <f>SUMIFS(ACWI!$U:$U, ACWI!$N:$N, $A127)</f>
        <v>0</v>
      </c>
    </row>
    <row r="128" spans="1:31">
      <c r="A128" t="str">
        <f>INDEX('ISO2-ISO3'!$C:$C, MATCH($B128, 'ISO2-ISO3'!$D:$D, 0))</f>
        <v>NE</v>
      </c>
      <c r="B128" t="str">
        <f>'ISO3s in META'!A127</f>
        <v>NER</v>
      </c>
      <c r="C128" t="str">
        <f>INDEX('ISO3-Names'!$B$2:$B$275, MATCH($B128, 'ISO3-Names'!$A$2:$A$275, 0))</f>
        <v>Niger</v>
      </c>
      <c r="D128" t="str">
        <f>INDEX('WB Country Groups'!$C$2:$C$219, MATCH($B128, 'WB Country Groups'!$B$2:$B$219, 0))</f>
        <v>Sub-Saharan Africa</v>
      </c>
      <c r="E128" t="str">
        <f t="shared" si="12"/>
        <v>Sub-Saharan Africa</v>
      </c>
      <c r="F128" s="5">
        <f>INDEX('Damodaran CRPs'!$O:$O, MATCH($B128, 'Damodaran CRPs'!$N:$N, 0))</f>
        <v>0.12215529559681582</v>
      </c>
      <c r="G128" s="5">
        <f t="shared" si="13"/>
        <v>0.12215529559681582</v>
      </c>
      <c r="H128" s="5"/>
      <c r="I128" s="5" t="b">
        <f t="shared" si="14"/>
        <v>0</v>
      </c>
      <c r="J128" t="b">
        <f t="shared" si="15"/>
        <v>0</v>
      </c>
      <c r="K128" s="61">
        <f>SUMIFS(EM!$X:$X, EM!$N:$N, $A128)/100</f>
        <v>0</v>
      </c>
      <c r="L128" s="61">
        <f t="shared" si="16"/>
        <v>0</v>
      </c>
      <c r="M128" s="61">
        <f>SUMIFS(ACWI!$X:$X, ACWI!$N:$N, $A128)/100</f>
        <v>0</v>
      </c>
      <c r="N128" s="61">
        <f t="shared" si="17"/>
        <v>0</v>
      </c>
      <c r="O128" s="61">
        <f t="shared" si="18"/>
        <v>0</v>
      </c>
      <c r="P128" s="61">
        <f>IF(OR(ISNA($E128), $E128&lt;&gt;'WB Country Groups'!H$1), 0, $N128/SUMIFS(Portfolio!$N$2:$N$195, Portfolio!$E$2:$E$195, 'WB Country Groups'!H$1))</f>
        <v>0</v>
      </c>
      <c r="Q128" s="61">
        <f>IF(OR(ISNA($E128), $E128&lt;&gt;'WB Country Groups'!I$1), 0, $N128/SUMIFS(Portfolio!$N$2:$N$195, Portfolio!$E$2:$E$195, 'WB Country Groups'!I$1))</f>
        <v>0</v>
      </c>
      <c r="R128" s="61">
        <f>IF(OR(ISNA($E128), $E128&lt;&gt;'WB Country Groups'!J$1), 0, $N128/SUMIFS(Portfolio!$N$2:$N$195, Portfolio!$E$2:$E$195, 'WB Country Groups'!J$1))</f>
        <v>0</v>
      </c>
      <c r="S128" s="61">
        <f>IF(OR(ISNA($E128), $E128&lt;&gt;'WB Country Groups'!K$1), 0, $N128/SUMIFS(Portfolio!$N$2:$N$195, Portfolio!$E$2:$E$195, 'WB Country Groups'!K$1))</f>
        <v>0</v>
      </c>
      <c r="T128" s="61">
        <f>IF(OR(ISNA($E128), $E128&lt;&gt;'WB Country Groups'!L$1), 0, $N128/SUMIFS(Portfolio!$N$2:$N$195, Portfolio!$E$2:$E$195, 'WB Country Groups'!L$1))</f>
        <v>0</v>
      </c>
      <c r="U128" s="61">
        <f>IF(OR(ISNA($E128), $E128&lt;&gt;'WB Country Groups'!M$1), 0, $N128/SUMIFS(Portfolio!$N$2:$N$195, Portfolio!$E$2:$E$195, 'WB Country Groups'!M$1))</f>
        <v>0</v>
      </c>
      <c r="V128" s="61">
        <f>IF(OR(ISNA($E128), $E128&lt;&gt;'WB Country Groups'!N$1), 0, $N128/SUMIFS(Portfolio!$N$2:$N$195, Portfolio!$E$2:$E$195, 'WB Country Groups'!N$1))</f>
        <v>0</v>
      </c>
      <c r="W128" s="61">
        <f>SUMIFS(FM!$X:$X, FM!$N:$N, $A128)/100</f>
        <v>0</v>
      </c>
      <c r="X128" s="61">
        <f t="shared" si="19"/>
        <v>0</v>
      </c>
      <c r="Y128" s="61">
        <f>SUMIFS(World!$X:$X, World!$N:$N, $A128)/100</f>
        <v>0</v>
      </c>
      <c r="Z128" s="61">
        <f t="shared" si="20"/>
        <v>0</v>
      </c>
      <c r="AA128" s="5" t="str">
        <f>IF(INDEX('WB WDI Market Cap'!$T:$T, MATCH($B128, 'WB WDI Market Cap'!$C:$C, 0))=0, "", INDEX('WB WDI Market Cap'!$T:$T, MATCH($B128, 'WB WDI Market Cap'!$C:$C, 0)))</f>
        <v/>
      </c>
      <c r="AB128" s="5" t="str">
        <f t="shared" si="21"/>
        <v/>
      </c>
      <c r="AC128">
        <f>SUMIFS(ACWI!$U:$U, ACWI!$N:$N, $A128)</f>
        <v>0</v>
      </c>
    </row>
    <row r="129" spans="1:31">
      <c r="A129" t="str">
        <f>INDEX('ISO2-ISO3'!$C:$C, MATCH($B129, 'ISO2-ISO3'!$D:$D, 0))</f>
        <v>NG</v>
      </c>
      <c r="B129" t="str">
        <f>'ISO3s in META'!A128</f>
        <v>NGA</v>
      </c>
      <c r="C129" t="str">
        <f>INDEX('ISO3-Names'!$B$2:$B$275, MATCH($B129, 'ISO3-Names'!$A$2:$A$275, 0))</f>
        <v>Nigeria</v>
      </c>
      <c r="D129" t="str">
        <f>INDEX('WB Country Groups'!$C$2:$C$219, MATCH($B129, 'WB Country Groups'!$B$2:$B$219, 0))</f>
        <v>Sub-Saharan Africa</v>
      </c>
      <c r="E129" t="str">
        <f t="shared" si="12"/>
        <v>Sub-Saharan Africa</v>
      </c>
      <c r="F129" s="5">
        <f>INDEX('Damodaran CRPs'!$O:$O, MATCH($B129, 'Damodaran CRPs'!$N:$N, 0))</f>
        <v>9.1580585888094562E-2</v>
      </c>
      <c r="G129" s="5">
        <f t="shared" si="13"/>
        <v>9.1580585888094562E-2</v>
      </c>
      <c r="H129" s="5"/>
      <c r="I129" s="5" t="b">
        <f t="shared" si="14"/>
        <v>1</v>
      </c>
      <c r="J129" t="b">
        <f t="shared" si="15"/>
        <v>0</v>
      </c>
      <c r="K129" s="61">
        <f>SUMIFS(EM!$X:$X, EM!$N:$N, $A129)/100</f>
        <v>0</v>
      </c>
      <c r="L129" s="61">
        <f t="shared" si="16"/>
        <v>0</v>
      </c>
      <c r="M129" s="61">
        <f>SUMIFS(ACWI!$X:$X, ACWI!$N:$N, $A129)/100</f>
        <v>0</v>
      </c>
      <c r="N129" s="61">
        <f t="shared" si="17"/>
        <v>0</v>
      </c>
      <c r="O129" s="61">
        <f t="shared" si="18"/>
        <v>0</v>
      </c>
      <c r="P129" s="61">
        <f>IF(OR(ISNA($E129), $E129&lt;&gt;'WB Country Groups'!H$1), 0, $N129/SUMIFS(Portfolio!$N$2:$N$195, Portfolio!$E$2:$E$195, 'WB Country Groups'!H$1))</f>
        <v>0</v>
      </c>
      <c r="Q129" s="61">
        <f>IF(OR(ISNA($E129), $E129&lt;&gt;'WB Country Groups'!I$1), 0, $N129/SUMIFS(Portfolio!$N$2:$N$195, Portfolio!$E$2:$E$195, 'WB Country Groups'!I$1))</f>
        <v>0</v>
      </c>
      <c r="R129" s="61">
        <f>IF(OR(ISNA($E129), $E129&lt;&gt;'WB Country Groups'!J$1), 0, $N129/SUMIFS(Portfolio!$N$2:$N$195, Portfolio!$E$2:$E$195, 'WB Country Groups'!J$1))</f>
        <v>0</v>
      </c>
      <c r="S129" s="61">
        <f>IF(OR(ISNA($E129), $E129&lt;&gt;'WB Country Groups'!K$1), 0, $N129/SUMIFS(Portfolio!$N$2:$N$195, Portfolio!$E$2:$E$195, 'WB Country Groups'!K$1))</f>
        <v>0</v>
      </c>
      <c r="T129" s="61">
        <f>IF(OR(ISNA($E129), $E129&lt;&gt;'WB Country Groups'!L$1), 0, $N129/SUMIFS(Portfolio!$N$2:$N$195, Portfolio!$E$2:$E$195, 'WB Country Groups'!L$1))</f>
        <v>0</v>
      </c>
      <c r="U129" s="61">
        <f>IF(OR(ISNA($E129), $E129&lt;&gt;'WB Country Groups'!M$1), 0, $N129/SUMIFS(Portfolio!$N$2:$N$195, Portfolio!$E$2:$E$195, 'WB Country Groups'!M$1))</f>
        <v>0</v>
      </c>
      <c r="V129" s="61">
        <f>IF(OR(ISNA($E129), $E129&lt;&gt;'WB Country Groups'!N$1), 0, $N129/SUMIFS(Portfolio!$N$2:$N$195, Portfolio!$E$2:$E$195, 'WB Country Groups'!N$1))</f>
        <v>0</v>
      </c>
      <c r="W129" s="61">
        <f>SUMIFS(FM!$X:$X, FM!$N:$N, $A129)/100</f>
        <v>2.2027963818231001E-2</v>
      </c>
      <c r="X129" s="61">
        <f t="shared" si="19"/>
        <v>2.2027963818230866E-2</v>
      </c>
      <c r="Y129" s="61">
        <f>SUMIFS(World!$X:$X, World!$N:$N, $A129)/100</f>
        <v>0</v>
      </c>
      <c r="Z129" s="61">
        <f t="shared" si="20"/>
        <v>0</v>
      </c>
      <c r="AA129" s="5">
        <f>IF(INDEX('WB WDI Market Cap'!$T:$T, MATCH($B129, 'WB WDI Market Cap'!$C:$C, 0))=0, "", INDEX('WB WDI Market Cap'!$T:$T, MATCH($B129, 'WB WDI Market Cap'!$C:$C, 0)))</f>
        <v>5.6340101889039288E-4</v>
      </c>
      <c r="AB129" s="5">
        <f t="shared" si="21"/>
        <v>5.6712594376526323E-4</v>
      </c>
      <c r="AC129">
        <f>SUMIFS(ACWI!$U:$U, ACWI!$N:$N, $A129)</f>
        <v>0</v>
      </c>
    </row>
    <row r="130" spans="1:31">
      <c r="A130" t="str">
        <f>INDEX('ISO2-ISO3'!$C:$C, MATCH($B130, 'ISO2-ISO3'!$D:$D, 0))</f>
        <v>NI</v>
      </c>
      <c r="B130" t="str">
        <f>'ISO3s in META'!A129</f>
        <v>NIC</v>
      </c>
      <c r="C130" t="str">
        <f>INDEX('ISO3-Names'!$B$2:$B$275, MATCH($B130, 'ISO3-Names'!$A$2:$A$275, 0))</f>
        <v>Nicaragua</v>
      </c>
      <c r="D130" t="str">
        <f>INDEX('WB Country Groups'!$C$2:$C$219, MATCH($B130, 'WB Country Groups'!$B$2:$B$219, 0))</f>
        <v>Latin America &amp; Caribbean</v>
      </c>
      <c r="E130" t="str">
        <f t="shared" si="12"/>
        <v>Latin America &amp; Caribbean</v>
      </c>
      <c r="F130" s="5">
        <f>INDEX('Damodaran CRPs'!$O:$O, MATCH($B130, 'Damodaran CRPs'!$N:$N, 0))</f>
        <v>6.7178235416345239E-2</v>
      </c>
      <c r="G130" s="5">
        <f t="shared" si="13"/>
        <v>6.7178235416345239E-2</v>
      </c>
      <c r="H130" s="5"/>
      <c r="I130" s="5" t="b">
        <f t="shared" si="14"/>
        <v>0</v>
      </c>
      <c r="J130" t="b">
        <f t="shared" si="15"/>
        <v>0</v>
      </c>
      <c r="K130" s="61">
        <f>SUMIFS(EM!$X:$X, EM!$N:$N, $A130)/100</f>
        <v>0</v>
      </c>
      <c r="L130" s="61">
        <f t="shared" si="16"/>
        <v>0</v>
      </c>
      <c r="M130" s="61">
        <f>SUMIFS(ACWI!$X:$X, ACWI!$N:$N, $A130)/100</f>
        <v>0</v>
      </c>
      <c r="N130" s="61">
        <f t="shared" si="17"/>
        <v>0</v>
      </c>
      <c r="O130" s="61">
        <f t="shared" si="18"/>
        <v>0</v>
      </c>
      <c r="P130" s="61">
        <f>IF(OR(ISNA($E130), $E130&lt;&gt;'WB Country Groups'!H$1), 0, $N130/SUMIFS(Portfolio!$N$2:$N$195, Portfolio!$E$2:$E$195, 'WB Country Groups'!H$1))</f>
        <v>0</v>
      </c>
      <c r="Q130" s="61">
        <f>IF(OR(ISNA($E130), $E130&lt;&gt;'WB Country Groups'!I$1), 0, $N130/SUMIFS(Portfolio!$N$2:$N$195, Portfolio!$E$2:$E$195, 'WB Country Groups'!I$1))</f>
        <v>0</v>
      </c>
      <c r="R130" s="61">
        <f>IF(OR(ISNA($E130), $E130&lt;&gt;'WB Country Groups'!J$1), 0, $N130/SUMIFS(Portfolio!$N$2:$N$195, Portfolio!$E$2:$E$195, 'WB Country Groups'!J$1))</f>
        <v>0</v>
      </c>
      <c r="S130" s="61">
        <f>IF(OR(ISNA($E130), $E130&lt;&gt;'WB Country Groups'!K$1), 0, $N130/SUMIFS(Portfolio!$N$2:$N$195, Portfolio!$E$2:$E$195, 'WB Country Groups'!K$1))</f>
        <v>0</v>
      </c>
      <c r="T130" s="61">
        <f>IF(OR(ISNA($E130), $E130&lt;&gt;'WB Country Groups'!L$1), 0, $N130/SUMIFS(Portfolio!$N$2:$N$195, Portfolio!$E$2:$E$195, 'WB Country Groups'!L$1))</f>
        <v>0</v>
      </c>
      <c r="U130" s="61">
        <f>IF(OR(ISNA($E130), $E130&lt;&gt;'WB Country Groups'!M$1), 0, $N130/SUMIFS(Portfolio!$N$2:$N$195, Portfolio!$E$2:$E$195, 'WB Country Groups'!M$1))</f>
        <v>0</v>
      </c>
      <c r="V130" s="61">
        <f>IF(OR(ISNA($E130), $E130&lt;&gt;'WB Country Groups'!N$1), 0, $N130/SUMIFS(Portfolio!$N$2:$N$195, Portfolio!$E$2:$E$195, 'WB Country Groups'!N$1))</f>
        <v>0</v>
      </c>
      <c r="W130" s="61">
        <f>SUMIFS(FM!$X:$X, FM!$N:$N, $A130)/100</f>
        <v>0</v>
      </c>
      <c r="X130" s="61">
        <f t="shared" si="19"/>
        <v>0</v>
      </c>
      <c r="Y130" s="61">
        <f>SUMIFS(World!$X:$X, World!$N:$N, $A130)/100</f>
        <v>0</v>
      </c>
      <c r="Z130" s="61">
        <f t="shared" si="20"/>
        <v>0</v>
      </c>
      <c r="AA130" s="5" t="str">
        <f>IF(INDEX('WB WDI Market Cap'!$T:$T, MATCH($B130, 'WB WDI Market Cap'!$C:$C, 0))=0, "", INDEX('WB WDI Market Cap'!$T:$T, MATCH($B130, 'WB WDI Market Cap'!$C:$C, 0)))</f>
        <v/>
      </c>
      <c r="AB130" s="5" t="str">
        <f t="shared" ref="AB130:AB161" si="22">IF(ISNUMBER($AA130),$AA130/$AA$198,"")</f>
        <v/>
      </c>
      <c r="AC130">
        <f>SUMIFS(ACWI!$U:$U, ACWI!$N:$N, $A130)</f>
        <v>0</v>
      </c>
    </row>
    <row r="131" spans="1:31">
      <c r="A131" t="str">
        <f>INDEX('ISO2-ISO3'!$C:$C, MATCH($B131, 'ISO2-ISO3'!$D:$D, 0))</f>
        <v>NL</v>
      </c>
      <c r="B131" t="str">
        <f>'ISO3s in META'!A130</f>
        <v>NLD</v>
      </c>
      <c r="C131" t="str">
        <f>INDEX('ISO3-Names'!$B$2:$B$275, MATCH($B131, 'ISO3-Names'!$A$2:$A$275, 0))</f>
        <v>Netherlands</v>
      </c>
      <c r="D131" t="str">
        <f>INDEX('WB Country Groups'!$C$2:$C$219, MATCH($B131, 'WB Country Groups'!$B$2:$B$219, 0))</f>
        <v>Europe &amp; Central Asia</v>
      </c>
      <c r="E131" t="str">
        <f t="shared" ref="E131:E194" si="23">IF(ISNA(D131), "OTHER", D131)</f>
        <v>Europe &amp; Central Asia</v>
      </c>
      <c r="F131" s="5">
        <f>INDEX('Damodaran CRPs'!$O:$O, MATCH($B131, 'Damodaran CRPs'!$N:$N, 0))</f>
        <v>0</v>
      </c>
      <c r="G131" s="5">
        <f t="shared" ref="G131:G194" si="24">IF(ISNA(F131), "", F131)</f>
        <v>0</v>
      </c>
      <c r="H131" s="5"/>
      <c r="I131" s="5" t="b">
        <f t="shared" ref="I131:I194" si="25">SUM(K131:Z131)&gt;0</f>
        <v>1</v>
      </c>
      <c r="J131" t="b">
        <f t="shared" ref="J131:J194" si="26">AND(ISNA(G131), I131)</f>
        <v>0</v>
      </c>
      <c r="K131" s="61">
        <f>SUMIFS(EM!$X:$X, EM!$N:$N, $A131)/100</f>
        <v>0</v>
      </c>
      <c r="L131" s="61">
        <f t="shared" ref="L131:L194" si="27">$K131/$K$198</f>
        <v>0</v>
      </c>
      <c r="M131" s="61">
        <f>SUMIFS(ACWI!$X:$X, ACWI!$N:$N, $A131)/100</f>
        <v>1.057962076505E-2</v>
      </c>
      <c r="N131" s="61">
        <f t="shared" ref="N131:N194" si="28">$M131/$M$198</f>
        <v>1.0615249865720967E-2</v>
      </c>
      <c r="O131" s="61">
        <f t="shared" ref="O131:O194" si="29">IF(B131&lt;&gt;"USA", N131/(1-$N$186), 0)</f>
        <v>2.8584604157934207E-2</v>
      </c>
      <c r="P131" s="61">
        <f>IF(OR(ISNA($E131), $E131&lt;&gt;'WB Country Groups'!H$1), 0, $N131/SUMIFS(Portfolio!$N$2:$N$195, Portfolio!$E$2:$E$195, 'WB Country Groups'!H$1))</f>
        <v>0</v>
      </c>
      <c r="Q131" s="61">
        <f>IF(OR(ISNA($E131), $E131&lt;&gt;'WB Country Groups'!I$1), 0, $N131/SUMIFS(Portfolio!$N$2:$N$195, Portfolio!$E$2:$E$195, 'WB Country Groups'!I$1))</f>
        <v>6.60209556347372E-2</v>
      </c>
      <c r="R131" s="61">
        <f>IF(OR(ISNA($E131), $E131&lt;&gt;'WB Country Groups'!J$1), 0, $N131/SUMIFS(Portfolio!$N$2:$N$195, Portfolio!$E$2:$E$195, 'WB Country Groups'!J$1))</f>
        <v>0</v>
      </c>
      <c r="S131" s="61">
        <f>IF(OR(ISNA($E131), $E131&lt;&gt;'WB Country Groups'!K$1), 0, $N131/SUMIFS(Portfolio!$N$2:$N$195, Portfolio!$E$2:$E$195, 'WB Country Groups'!K$1))</f>
        <v>0</v>
      </c>
      <c r="T131" s="61">
        <f>IF(OR(ISNA($E131), $E131&lt;&gt;'WB Country Groups'!L$1), 0, $N131/SUMIFS(Portfolio!$N$2:$N$195, Portfolio!$E$2:$E$195, 'WB Country Groups'!L$1))</f>
        <v>0</v>
      </c>
      <c r="U131" s="61">
        <f>IF(OR(ISNA($E131), $E131&lt;&gt;'WB Country Groups'!M$1), 0, $N131/SUMIFS(Portfolio!$N$2:$N$195, Portfolio!$E$2:$E$195, 'WB Country Groups'!M$1))</f>
        <v>0</v>
      </c>
      <c r="V131" s="61">
        <f>IF(OR(ISNA($E131), $E131&lt;&gt;'WB Country Groups'!N$1), 0, $N131/SUMIFS(Portfolio!$N$2:$N$195, Portfolio!$E$2:$E$195, 'WB Country Groups'!N$1))</f>
        <v>0</v>
      </c>
      <c r="W131" s="61">
        <f>SUMIFS(FM!$X:$X, FM!$N:$N, $A131)/100</f>
        <v>0</v>
      </c>
      <c r="X131" s="61">
        <f t="shared" ref="X131:X194" si="30">$W131/$W$198</f>
        <v>0</v>
      </c>
      <c r="Y131" s="61">
        <f>SUMIFS(World!$X:$X, World!$N:$N, $A131)/100</f>
        <v>1.1805861011047998E-2</v>
      </c>
      <c r="Z131" s="61">
        <f t="shared" ref="Z131:Z194" si="31">$Y131/$Y$198</f>
        <v>1.1850245328550288E-2</v>
      </c>
      <c r="AA131" s="5">
        <f>IF(INDEX('WB WDI Market Cap'!$T:$T, MATCH($B131, 'WB WDI Market Cap'!$C:$C, 0))=0, "", INDEX('WB WDI Market Cap'!$T:$T, MATCH($B131, 'WB WDI Market Cap'!$C:$C, 0)))</f>
        <v>1.0956534449108515E-2</v>
      </c>
      <c r="AB131" s="5">
        <f t="shared" si="22"/>
        <v>1.102897355791992E-2</v>
      </c>
      <c r="AC131">
        <f>SUMIFS(ACWI!$U:$U, ACWI!$N:$N, $A131)</f>
        <v>674863256831.72827</v>
      </c>
      <c r="AD131" s="5">
        <v>1.8100000000000002E-2</v>
      </c>
      <c r="AE131" s="115">
        <v>45504</v>
      </c>
    </row>
    <row r="132" spans="1:31">
      <c r="A132" t="str">
        <f>INDEX('ISO2-ISO3'!$C:$C, MATCH($B132, 'ISO2-ISO3'!$D:$D, 0))</f>
        <v>NO</v>
      </c>
      <c r="B132" t="str">
        <f>'ISO3s in META'!A131</f>
        <v>NOR</v>
      </c>
      <c r="C132" t="str">
        <f>INDEX('ISO3-Names'!$B$2:$B$275, MATCH($B132, 'ISO3-Names'!$A$2:$A$275, 0))</f>
        <v>Norway</v>
      </c>
      <c r="D132" t="str">
        <f>INDEX('WB Country Groups'!$C$2:$C$219, MATCH($B132, 'WB Country Groups'!$B$2:$B$219, 0))</f>
        <v>Europe &amp; Central Asia</v>
      </c>
      <c r="E132" t="str">
        <f t="shared" si="23"/>
        <v>Europe &amp; Central Asia</v>
      </c>
      <c r="F132" s="5">
        <f>INDEX('Damodaran CRPs'!$O:$O, MATCH($B132, 'Damodaran CRPs'!$N:$N, 0))</f>
        <v>0</v>
      </c>
      <c r="G132" s="5">
        <f t="shared" si="24"/>
        <v>0</v>
      </c>
      <c r="H132" s="5"/>
      <c r="I132" s="5" t="b">
        <f t="shared" si="25"/>
        <v>1</v>
      </c>
      <c r="J132" t="b">
        <f t="shared" si="26"/>
        <v>0</v>
      </c>
      <c r="K132" s="61">
        <f>SUMIFS(EM!$X:$X, EM!$N:$N, $A132)/100</f>
        <v>0</v>
      </c>
      <c r="L132" s="61">
        <f t="shared" si="27"/>
        <v>0</v>
      </c>
      <c r="M132" s="61">
        <f>SUMIFS(ACWI!$X:$X, ACWI!$N:$N, $A132)/100</f>
        <v>1.6229383904860001E-3</v>
      </c>
      <c r="N132" s="61">
        <f t="shared" si="28"/>
        <v>1.6284039772571654E-3</v>
      </c>
      <c r="O132" s="61">
        <f t="shared" si="29"/>
        <v>4.3849446492459331E-3</v>
      </c>
      <c r="P132" s="61">
        <f>IF(OR(ISNA($E132), $E132&lt;&gt;'WB Country Groups'!H$1), 0, $N132/SUMIFS(Portfolio!$N$2:$N$195, Portfolio!$E$2:$E$195, 'WB Country Groups'!H$1))</f>
        <v>0</v>
      </c>
      <c r="Q132" s="61">
        <f>IF(OR(ISNA($E132), $E132&lt;&gt;'WB Country Groups'!I$1), 0, $N132/SUMIFS(Portfolio!$N$2:$N$195, Portfolio!$E$2:$E$195, 'WB Country Groups'!I$1))</f>
        <v>1.0127767890334358E-2</v>
      </c>
      <c r="R132" s="61">
        <f>IF(OR(ISNA($E132), $E132&lt;&gt;'WB Country Groups'!J$1), 0, $N132/SUMIFS(Portfolio!$N$2:$N$195, Portfolio!$E$2:$E$195, 'WB Country Groups'!J$1))</f>
        <v>0</v>
      </c>
      <c r="S132" s="61">
        <f>IF(OR(ISNA($E132), $E132&lt;&gt;'WB Country Groups'!K$1), 0, $N132/SUMIFS(Portfolio!$N$2:$N$195, Portfolio!$E$2:$E$195, 'WB Country Groups'!K$1))</f>
        <v>0</v>
      </c>
      <c r="T132" s="61">
        <f>IF(OR(ISNA($E132), $E132&lt;&gt;'WB Country Groups'!L$1), 0, $N132/SUMIFS(Portfolio!$N$2:$N$195, Portfolio!$E$2:$E$195, 'WB Country Groups'!L$1))</f>
        <v>0</v>
      </c>
      <c r="U132" s="61">
        <f>IF(OR(ISNA($E132), $E132&lt;&gt;'WB Country Groups'!M$1), 0, $N132/SUMIFS(Portfolio!$N$2:$N$195, Portfolio!$E$2:$E$195, 'WB Country Groups'!M$1))</f>
        <v>0</v>
      </c>
      <c r="V132" s="61">
        <f>IF(OR(ISNA($E132), $E132&lt;&gt;'WB Country Groups'!N$1), 0, $N132/SUMIFS(Portfolio!$N$2:$N$195, Portfolio!$E$2:$E$195, 'WB Country Groups'!N$1))</f>
        <v>0</v>
      </c>
      <c r="W132" s="61">
        <f>SUMIFS(FM!$X:$X, FM!$N:$N, $A132)/100</f>
        <v>0</v>
      </c>
      <c r="X132" s="61">
        <f t="shared" si="30"/>
        <v>0</v>
      </c>
      <c r="Y132" s="61">
        <f>SUMIFS(World!$X:$X, World!$N:$N, $A132)/100</f>
        <v>1.811046491465E-3</v>
      </c>
      <c r="Z132" s="61">
        <f t="shared" si="31"/>
        <v>1.8178551488270821E-3</v>
      </c>
      <c r="AA132" s="5">
        <f>IF(INDEX('WB WDI Market Cap'!$T:$T, MATCH($B132, 'WB WDI Market Cap'!$C:$C, 0))=0, "", INDEX('WB WDI Market Cap'!$T:$T, MATCH($B132, 'WB WDI Market Cap'!$C:$C, 0)))</f>
        <v>2.9435257997823139E-3</v>
      </c>
      <c r="AB132" s="5">
        <f t="shared" si="22"/>
        <v>2.9629869155840317E-3</v>
      </c>
      <c r="AC132">
        <f>SUMIFS(ACWI!$U:$U, ACWI!$N:$N, $A132)</f>
        <v>103525590582.50415</v>
      </c>
      <c r="AD132" s="5">
        <v>5.9799999999999999E-2</v>
      </c>
      <c r="AE132" s="115">
        <v>45504</v>
      </c>
    </row>
    <row r="133" spans="1:31">
      <c r="A133" t="str">
        <f>INDEX('ISO2-ISO3'!$C:$C, MATCH($B133, 'ISO2-ISO3'!$D:$D, 0))</f>
        <v>NP</v>
      </c>
      <c r="B133" t="str">
        <f>'ISO3s in META'!A132</f>
        <v>NPL</v>
      </c>
      <c r="C133" t="str">
        <f>INDEX('ISO3-Names'!$B$2:$B$275, MATCH($B133, 'ISO3-Names'!$A$2:$A$275, 0))</f>
        <v>Nepal</v>
      </c>
      <c r="D133" t="str">
        <f>INDEX('WB Country Groups'!$C$2:$C$219, MATCH($B133, 'WB Country Groups'!$B$2:$B$219, 0))</f>
        <v>South Asia</v>
      </c>
      <c r="E133" t="str">
        <f t="shared" si="23"/>
        <v>South Asia</v>
      </c>
      <c r="F133" s="5" t="e">
        <f>INDEX('Damodaran CRPs'!$O:$O, MATCH($B133, 'Damodaran CRPs'!$N:$N, 0))</f>
        <v>#N/A</v>
      </c>
      <c r="G133" s="5" t="str">
        <f t="shared" si="24"/>
        <v/>
      </c>
      <c r="H133" s="5"/>
      <c r="I133" s="5" t="b">
        <f t="shared" si="25"/>
        <v>0</v>
      </c>
      <c r="J133" t="b">
        <f t="shared" si="26"/>
        <v>0</v>
      </c>
      <c r="K133" s="61">
        <f>SUMIFS(EM!$X:$X, EM!$N:$N, $A133)/100</f>
        <v>0</v>
      </c>
      <c r="L133" s="61">
        <f t="shared" si="27"/>
        <v>0</v>
      </c>
      <c r="M133" s="61">
        <f>SUMIFS(ACWI!$X:$X, ACWI!$N:$N, $A133)/100</f>
        <v>0</v>
      </c>
      <c r="N133" s="61">
        <f t="shared" si="28"/>
        <v>0</v>
      </c>
      <c r="O133" s="61">
        <f t="shared" si="29"/>
        <v>0</v>
      </c>
      <c r="P133" s="61">
        <f>IF(OR(ISNA($E133), $E133&lt;&gt;'WB Country Groups'!H$1), 0, $N133/SUMIFS(Portfolio!$N$2:$N$195, Portfolio!$E$2:$E$195, 'WB Country Groups'!H$1))</f>
        <v>0</v>
      </c>
      <c r="Q133" s="61">
        <f>IF(OR(ISNA($E133), $E133&lt;&gt;'WB Country Groups'!I$1), 0, $N133/SUMIFS(Portfolio!$N$2:$N$195, Portfolio!$E$2:$E$195, 'WB Country Groups'!I$1))</f>
        <v>0</v>
      </c>
      <c r="R133" s="61">
        <f>IF(OR(ISNA($E133), $E133&lt;&gt;'WB Country Groups'!J$1), 0, $N133/SUMIFS(Portfolio!$N$2:$N$195, Portfolio!$E$2:$E$195, 'WB Country Groups'!J$1))</f>
        <v>0</v>
      </c>
      <c r="S133" s="61">
        <f>IF(OR(ISNA($E133), $E133&lt;&gt;'WB Country Groups'!K$1), 0, $N133/SUMIFS(Portfolio!$N$2:$N$195, Portfolio!$E$2:$E$195, 'WB Country Groups'!K$1))</f>
        <v>0</v>
      </c>
      <c r="T133" s="61">
        <f>IF(OR(ISNA($E133), $E133&lt;&gt;'WB Country Groups'!L$1), 0, $N133/SUMIFS(Portfolio!$N$2:$N$195, Portfolio!$E$2:$E$195, 'WB Country Groups'!L$1))</f>
        <v>0</v>
      </c>
      <c r="U133" s="61">
        <f>IF(OR(ISNA($E133), $E133&lt;&gt;'WB Country Groups'!M$1), 0, $N133/SUMIFS(Portfolio!$N$2:$N$195, Portfolio!$E$2:$E$195, 'WB Country Groups'!M$1))</f>
        <v>0</v>
      </c>
      <c r="V133" s="61">
        <f>IF(OR(ISNA($E133), $E133&lt;&gt;'WB Country Groups'!N$1), 0, $N133/SUMIFS(Portfolio!$N$2:$N$195, Portfolio!$E$2:$E$195, 'WB Country Groups'!N$1))</f>
        <v>0</v>
      </c>
      <c r="W133" s="61">
        <f>SUMIFS(FM!$X:$X, FM!$N:$N, $A133)/100</f>
        <v>0</v>
      </c>
      <c r="X133" s="61">
        <f t="shared" si="30"/>
        <v>0</v>
      </c>
      <c r="Y133" s="61">
        <f>SUMIFS(World!$X:$X, World!$N:$N, $A133)/100</f>
        <v>0</v>
      </c>
      <c r="Z133" s="61">
        <f t="shared" si="31"/>
        <v>0</v>
      </c>
      <c r="AA133" s="5" t="str">
        <f>IF(INDEX('WB WDI Market Cap'!$T:$T, MATCH($B133, 'WB WDI Market Cap'!$C:$C, 0))=0, "", INDEX('WB WDI Market Cap'!$T:$T, MATCH($B133, 'WB WDI Market Cap'!$C:$C, 0)))</f>
        <v/>
      </c>
      <c r="AB133" s="5" t="str">
        <f t="shared" si="22"/>
        <v/>
      </c>
      <c r="AC133">
        <f>SUMIFS(ACWI!$U:$U, ACWI!$N:$N, $A133)</f>
        <v>0</v>
      </c>
    </row>
    <row r="134" spans="1:31">
      <c r="A134" t="str">
        <f>INDEX('ISO2-ISO3'!$C:$C, MATCH($B134, 'ISO2-ISO3'!$D:$D, 0))</f>
        <v>NR</v>
      </c>
      <c r="B134" t="str">
        <f>'ISO3s in META'!A133</f>
        <v>NRU</v>
      </c>
      <c r="C134" t="str">
        <f>INDEX('ISO3-Names'!$B$2:$B$275, MATCH($B134, 'ISO3-Names'!$A$2:$A$275, 0))</f>
        <v>Nauru</v>
      </c>
      <c r="D134" t="str">
        <f>INDEX('WB Country Groups'!$C$2:$C$219, MATCH($B134, 'WB Country Groups'!$B$2:$B$219, 0))</f>
        <v>East Asia &amp; Pacific</v>
      </c>
      <c r="E134" t="str">
        <f t="shared" si="23"/>
        <v>East Asia &amp; Pacific</v>
      </c>
      <c r="F134" s="5" t="e">
        <f>INDEX('Damodaran CRPs'!$O:$O, MATCH($B134, 'Damodaran CRPs'!$N:$N, 0))</f>
        <v>#N/A</v>
      </c>
      <c r="G134" s="5" t="str">
        <f t="shared" si="24"/>
        <v/>
      </c>
      <c r="H134" s="5"/>
      <c r="I134" s="5" t="b">
        <f t="shared" si="25"/>
        <v>0</v>
      </c>
      <c r="J134" t="b">
        <f t="shared" si="26"/>
        <v>0</v>
      </c>
      <c r="K134" s="61">
        <f>SUMIFS(EM!$X:$X, EM!$N:$N, $A134)/100</f>
        <v>0</v>
      </c>
      <c r="L134" s="61">
        <f t="shared" si="27"/>
        <v>0</v>
      </c>
      <c r="M134" s="61">
        <f>SUMIFS(ACWI!$X:$X, ACWI!$N:$N, $A134)/100</f>
        <v>0</v>
      </c>
      <c r="N134" s="61">
        <f t="shared" si="28"/>
        <v>0</v>
      </c>
      <c r="O134" s="61">
        <f t="shared" si="29"/>
        <v>0</v>
      </c>
      <c r="P134" s="61">
        <f>IF(OR(ISNA($E134), $E134&lt;&gt;'WB Country Groups'!H$1), 0, $N134/SUMIFS(Portfolio!$N$2:$N$195, Portfolio!$E$2:$E$195, 'WB Country Groups'!H$1))</f>
        <v>0</v>
      </c>
      <c r="Q134" s="61">
        <f>IF(OR(ISNA($E134), $E134&lt;&gt;'WB Country Groups'!I$1), 0, $N134/SUMIFS(Portfolio!$N$2:$N$195, Portfolio!$E$2:$E$195, 'WB Country Groups'!I$1))</f>
        <v>0</v>
      </c>
      <c r="R134" s="61">
        <f>IF(OR(ISNA($E134), $E134&lt;&gt;'WB Country Groups'!J$1), 0, $N134/SUMIFS(Portfolio!$N$2:$N$195, Portfolio!$E$2:$E$195, 'WB Country Groups'!J$1))</f>
        <v>0</v>
      </c>
      <c r="S134" s="61">
        <f>IF(OR(ISNA($E134), $E134&lt;&gt;'WB Country Groups'!K$1), 0, $N134/SUMIFS(Portfolio!$N$2:$N$195, Portfolio!$E$2:$E$195, 'WB Country Groups'!K$1))</f>
        <v>0</v>
      </c>
      <c r="T134" s="61">
        <f>IF(OR(ISNA($E134), $E134&lt;&gt;'WB Country Groups'!L$1), 0, $N134/SUMIFS(Portfolio!$N$2:$N$195, Portfolio!$E$2:$E$195, 'WB Country Groups'!L$1))</f>
        <v>0</v>
      </c>
      <c r="U134" s="61">
        <f>IF(OR(ISNA($E134), $E134&lt;&gt;'WB Country Groups'!M$1), 0, $N134/SUMIFS(Portfolio!$N$2:$N$195, Portfolio!$E$2:$E$195, 'WB Country Groups'!M$1))</f>
        <v>0</v>
      </c>
      <c r="V134" s="61">
        <f>IF(OR(ISNA($E134), $E134&lt;&gt;'WB Country Groups'!N$1), 0, $N134/SUMIFS(Portfolio!$N$2:$N$195, Portfolio!$E$2:$E$195, 'WB Country Groups'!N$1))</f>
        <v>0</v>
      </c>
      <c r="W134" s="61">
        <f>SUMIFS(FM!$X:$X, FM!$N:$N, $A134)/100</f>
        <v>0</v>
      </c>
      <c r="X134" s="61">
        <f t="shared" si="30"/>
        <v>0</v>
      </c>
      <c r="Y134" s="61">
        <f>SUMIFS(World!$X:$X, World!$N:$N, $A134)/100</f>
        <v>0</v>
      </c>
      <c r="Z134" s="61">
        <f t="shared" si="31"/>
        <v>0</v>
      </c>
      <c r="AA134" s="5" t="str">
        <f>IF(INDEX('WB WDI Market Cap'!$T:$T, MATCH($B134, 'WB WDI Market Cap'!$C:$C, 0))=0, "", INDEX('WB WDI Market Cap'!$T:$T, MATCH($B134, 'WB WDI Market Cap'!$C:$C, 0)))</f>
        <v/>
      </c>
      <c r="AB134" s="5" t="str">
        <f t="shared" si="22"/>
        <v/>
      </c>
      <c r="AC134">
        <f>SUMIFS(ACWI!$U:$U, ACWI!$N:$N, $A134)</f>
        <v>0</v>
      </c>
    </row>
    <row r="135" spans="1:31">
      <c r="A135" t="str">
        <f>INDEX('ISO2-ISO3'!$C:$C, MATCH($B135, 'ISO2-ISO3'!$D:$D, 0))</f>
        <v>NZ</v>
      </c>
      <c r="B135" t="str">
        <f>'ISO3s in META'!A134</f>
        <v>NZL</v>
      </c>
      <c r="C135" t="str">
        <f>INDEX('ISO3-Names'!$B$2:$B$275, MATCH($B135, 'ISO3-Names'!$A$2:$A$275, 0))</f>
        <v>New Zealand</v>
      </c>
      <c r="D135" t="str">
        <f>INDEX('WB Country Groups'!$C$2:$C$219, MATCH($B135, 'WB Country Groups'!$B$2:$B$219, 0))</f>
        <v>East Asia &amp; Pacific</v>
      </c>
      <c r="E135" t="str">
        <f t="shared" si="23"/>
        <v>East Asia &amp; Pacific</v>
      </c>
      <c r="F135" s="5">
        <f>INDEX('Damodaran CRPs'!$O:$O, MATCH($B135, 'Damodaran CRPs'!$N:$N, 0))</f>
        <v>0</v>
      </c>
      <c r="G135" s="5">
        <f t="shared" si="24"/>
        <v>0</v>
      </c>
      <c r="H135" s="5"/>
      <c r="I135" s="5" t="b">
        <f t="shared" si="25"/>
        <v>1</v>
      </c>
      <c r="J135" t="b">
        <f t="shared" si="26"/>
        <v>0</v>
      </c>
      <c r="K135" s="61">
        <f>SUMIFS(EM!$X:$X, EM!$N:$N, $A135)/100</f>
        <v>0</v>
      </c>
      <c r="L135" s="61">
        <f t="shared" si="27"/>
        <v>0</v>
      </c>
      <c r="M135" s="61">
        <f>SUMIFS(ACWI!$X:$X, ACWI!$N:$N, $A135)/100</f>
        <v>4.6188738541899996E-4</v>
      </c>
      <c r="N135" s="61">
        <f t="shared" si="28"/>
        <v>4.634428884487596E-4</v>
      </c>
      <c r="O135" s="61">
        <f t="shared" si="29"/>
        <v>1.247952868155847E-3</v>
      </c>
      <c r="P135" s="61">
        <f>IF(OR(ISNA($E135), $E135&lt;&gt;'WB Country Groups'!H$1), 0, $N135/SUMIFS(Portfolio!$N$2:$N$195, Portfolio!$E$2:$E$195, 'WB Country Groups'!H$1))</f>
        <v>0</v>
      </c>
      <c r="Q135" s="61">
        <f>IF(OR(ISNA($E135), $E135&lt;&gt;'WB Country Groups'!I$1), 0, $N135/SUMIFS(Portfolio!$N$2:$N$195, Portfolio!$E$2:$E$195, 'WB Country Groups'!I$1))</f>
        <v>0</v>
      </c>
      <c r="R135" s="61">
        <f>IF(OR(ISNA($E135), $E135&lt;&gt;'WB Country Groups'!J$1), 0, $N135/SUMIFS(Portfolio!$N$2:$N$195, Portfolio!$E$2:$E$195, 'WB Country Groups'!J$1))</f>
        <v>3.2003256138093904E-3</v>
      </c>
      <c r="S135" s="61">
        <f>IF(OR(ISNA($E135), $E135&lt;&gt;'WB Country Groups'!K$1), 0, $N135/SUMIFS(Portfolio!$N$2:$N$195, Portfolio!$E$2:$E$195, 'WB Country Groups'!K$1))</f>
        <v>0</v>
      </c>
      <c r="T135" s="61">
        <f>IF(OR(ISNA($E135), $E135&lt;&gt;'WB Country Groups'!L$1), 0, $N135/SUMIFS(Portfolio!$N$2:$N$195, Portfolio!$E$2:$E$195, 'WB Country Groups'!L$1))</f>
        <v>0</v>
      </c>
      <c r="U135" s="61">
        <f>IF(OR(ISNA($E135), $E135&lt;&gt;'WB Country Groups'!M$1), 0, $N135/SUMIFS(Portfolio!$N$2:$N$195, Portfolio!$E$2:$E$195, 'WB Country Groups'!M$1))</f>
        <v>0</v>
      </c>
      <c r="V135" s="61">
        <f>IF(OR(ISNA($E135), $E135&lt;&gt;'WB Country Groups'!N$1), 0, $N135/SUMIFS(Portfolio!$N$2:$N$195, Portfolio!$E$2:$E$195, 'WB Country Groups'!N$1))</f>
        <v>0</v>
      </c>
      <c r="W135" s="61">
        <f>SUMIFS(FM!$X:$X, FM!$N:$N, $A135)/100</f>
        <v>0</v>
      </c>
      <c r="X135" s="61">
        <f t="shared" si="30"/>
        <v>0</v>
      </c>
      <c r="Y135" s="61">
        <f>SUMIFS(World!$X:$X, World!$N:$N, $A135)/100</f>
        <v>5.1542284890100003E-4</v>
      </c>
      <c r="Z135" s="61">
        <f t="shared" si="31"/>
        <v>5.1736058909226165E-4</v>
      </c>
      <c r="AA135" s="5">
        <f>IF(INDEX('WB WDI Market Cap'!$T:$T, MATCH($B135, 'WB WDI Market Cap'!$C:$C, 0))=0, "", INDEX('WB WDI Market Cap'!$T:$T, MATCH($B135, 'WB WDI Market Cap'!$C:$C, 0)))</f>
        <v>1.3166346861478945E-3</v>
      </c>
      <c r="AB135" s="5">
        <f t="shared" si="22"/>
        <v>1.3253396141283381E-3</v>
      </c>
      <c r="AC135">
        <f>SUMIFS(ACWI!$U:$U, ACWI!$N:$N, $A135)</f>
        <v>29463326912.710751</v>
      </c>
      <c r="AD135" s="5">
        <v>2.4299999999999999E-2</v>
      </c>
      <c r="AE135" s="115">
        <v>45504</v>
      </c>
    </row>
    <row r="136" spans="1:31">
      <c r="A136" t="str">
        <f>INDEX('ISO2-ISO3'!$C:$C, MATCH($B136, 'ISO2-ISO3'!$D:$D, 0))</f>
        <v>OM</v>
      </c>
      <c r="B136" t="str">
        <f>'ISO3s in META'!A135</f>
        <v>OMN</v>
      </c>
      <c r="C136" t="str">
        <f>INDEX('ISO3-Names'!$B$2:$B$275, MATCH($B136, 'ISO3-Names'!$A$2:$A$275, 0))</f>
        <v>Oman</v>
      </c>
      <c r="D136" t="str">
        <f>INDEX('WB Country Groups'!$C$2:$C$219, MATCH($B136, 'WB Country Groups'!$B$2:$B$219, 0))</f>
        <v>Middle East &amp; North Africa</v>
      </c>
      <c r="E136" t="str">
        <f t="shared" si="23"/>
        <v>Middle East &amp; North Africa</v>
      </c>
      <c r="F136" s="5">
        <f>INDEX('Damodaran CRPs'!$O:$O, MATCH($B136, 'Damodaran CRPs'!$N:$N, 0))</f>
        <v>3.0574709708721233E-2</v>
      </c>
      <c r="G136" s="5">
        <f t="shared" si="24"/>
        <v>3.0574709708721233E-2</v>
      </c>
      <c r="H136" s="5"/>
      <c r="I136" s="5" t="b">
        <f t="shared" si="25"/>
        <v>1</v>
      </c>
      <c r="J136" t="b">
        <f t="shared" si="26"/>
        <v>0</v>
      </c>
      <c r="K136" s="61">
        <f>SUMIFS(EM!$X:$X, EM!$N:$N, $A136)/100</f>
        <v>0</v>
      </c>
      <c r="L136" s="61">
        <f t="shared" si="27"/>
        <v>0</v>
      </c>
      <c r="M136" s="61">
        <f>SUMIFS(ACWI!$X:$X, ACWI!$N:$N, $A136)/100</f>
        <v>0</v>
      </c>
      <c r="N136" s="61">
        <f t="shared" si="28"/>
        <v>0</v>
      </c>
      <c r="O136" s="61">
        <f t="shared" si="29"/>
        <v>0</v>
      </c>
      <c r="P136" s="61">
        <f>IF(OR(ISNA($E136), $E136&lt;&gt;'WB Country Groups'!H$1), 0, $N136/SUMIFS(Portfolio!$N$2:$N$195, Portfolio!$E$2:$E$195, 'WB Country Groups'!H$1))</f>
        <v>0</v>
      </c>
      <c r="Q136" s="61">
        <f>IF(OR(ISNA($E136), $E136&lt;&gt;'WB Country Groups'!I$1), 0, $N136/SUMIFS(Portfolio!$N$2:$N$195, Portfolio!$E$2:$E$195, 'WB Country Groups'!I$1))</f>
        <v>0</v>
      </c>
      <c r="R136" s="61">
        <f>IF(OR(ISNA($E136), $E136&lt;&gt;'WB Country Groups'!J$1), 0, $N136/SUMIFS(Portfolio!$N$2:$N$195, Portfolio!$E$2:$E$195, 'WB Country Groups'!J$1))</f>
        <v>0</v>
      </c>
      <c r="S136" s="61">
        <f>IF(OR(ISNA($E136), $E136&lt;&gt;'WB Country Groups'!K$1), 0, $N136/SUMIFS(Portfolio!$N$2:$N$195, Portfolio!$E$2:$E$195, 'WB Country Groups'!K$1))</f>
        <v>0</v>
      </c>
      <c r="T136" s="61">
        <f>IF(OR(ISNA($E136), $E136&lt;&gt;'WB Country Groups'!L$1), 0, $N136/SUMIFS(Portfolio!$N$2:$N$195, Portfolio!$E$2:$E$195, 'WB Country Groups'!L$1))</f>
        <v>0</v>
      </c>
      <c r="U136" s="61">
        <f>IF(OR(ISNA($E136), $E136&lt;&gt;'WB Country Groups'!M$1), 0, $N136/SUMIFS(Portfolio!$N$2:$N$195, Portfolio!$E$2:$E$195, 'WB Country Groups'!M$1))</f>
        <v>0</v>
      </c>
      <c r="V136" s="61">
        <f>IF(OR(ISNA($E136), $E136&lt;&gt;'WB Country Groups'!N$1), 0, $N136/SUMIFS(Portfolio!$N$2:$N$195, Portfolio!$E$2:$E$195, 'WB Country Groups'!N$1))</f>
        <v>0</v>
      </c>
      <c r="W136" s="61">
        <f>SUMIFS(FM!$X:$X, FM!$N:$N, $A136)/100</f>
        <v>2.3075886758853002E-2</v>
      </c>
      <c r="X136" s="61">
        <f t="shared" si="30"/>
        <v>2.3075886758852859E-2</v>
      </c>
      <c r="Y136" s="61">
        <f>SUMIFS(World!$X:$X, World!$N:$N, $A136)/100</f>
        <v>0</v>
      </c>
      <c r="Z136" s="61">
        <f t="shared" si="31"/>
        <v>0</v>
      </c>
      <c r="AA136" s="5">
        <f>IF(INDEX('WB WDI Market Cap'!$T:$T, MATCH($B136, 'WB WDI Market Cap'!$C:$C, 0))=0, "", INDEX('WB WDI Market Cap'!$T:$T, MATCH($B136, 'WB WDI Market Cap'!$C:$C, 0)))</f>
        <v>1.6413825303073957E-4</v>
      </c>
      <c r="AB136" s="5">
        <f t="shared" si="22"/>
        <v>1.6522345281052715E-4</v>
      </c>
      <c r="AC136">
        <f>SUMIFS(ACWI!$U:$U, ACWI!$N:$N, $A136)</f>
        <v>0</v>
      </c>
    </row>
    <row r="137" spans="1:31">
      <c r="A137" t="str">
        <f>INDEX('ISO2-ISO3'!$C:$C, MATCH($B137, 'ISO2-ISO3'!$D:$D, 0))</f>
        <v>PK</v>
      </c>
      <c r="B137" t="str">
        <f>'ISO3s in META'!A136</f>
        <v>PAK</v>
      </c>
      <c r="C137" t="str">
        <f>INDEX('ISO3-Names'!$B$2:$B$275, MATCH($B137, 'ISO3-Names'!$A$2:$A$275, 0))</f>
        <v>Pakistan</v>
      </c>
      <c r="D137" t="str">
        <f>INDEX('WB Country Groups'!$C$2:$C$219, MATCH($B137, 'WB Country Groups'!$B$2:$B$219, 0))</f>
        <v>South Asia</v>
      </c>
      <c r="E137" t="str">
        <f t="shared" si="23"/>
        <v>South Asia</v>
      </c>
      <c r="F137" s="5">
        <f>INDEX('Damodaran CRPs'!$O:$O, MATCH($B137, 'Damodaran CRPs'!$N:$N, 0))</f>
        <v>0.12215529559681582</v>
      </c>
      <c r="G137" s="5">
        <f t="shared" si="24"/>
        <v>0.12215529559681582</v>
      </c>
      <c r="H137" s="5"/>
      <c r="I137" s="5" t="b">
        <f t="shared" si="25"/>
        <v>1</v>
      </c>
      <c r="J137" t="b">
        <f t="shared" si="26"/>
        <v>0</v>
      </c>
      <c r="K137" s="61">
        <f>SUMIFS(EM!$X:$X, EM!$N:$N, $A137)/100</f>
        <v>0</v>
      </c>
      <c r="L137" s="61">
        <f t="shared" si="27"/>
        <v>0</v>
      </c>
      <c r="M137" s="61">
        <f>SUMIFS(ACWI!$X:$X, ACWI!$N:$N, $A137)/100</f>
        <v>0</v>
      </c>
      <c r="N137" s="61">
        <f t="shared" si="28"/>
        <v>0</v>
      </c>
      <c r="O137" s="61">
        <f t="shared" si="29"/>
        <v>0</v>
      </c>
      <c r="P137" s="61">
        <f>IF(OR(ISNA($E137), $E137&lt;&gt;'WB Country Groups'!H$1), 0, $N137/SUMIFS(Portfolio!$N$2:$N$195, Portfolio!$E$2:$E$195, 'WB Country Groups'!H$1))</f>
        <v>0</v>
      </c>
      <c r="Q137" s="61">
        <f>IF(OR(ISNA($E137), $E137&lt;&gt;'WB Country Groups'!I$1), 0, $N137/SUMIFS(Portfolio!$N$2:$N$195, Portfolio!$E$2:$E$195, 'WB Country Groups'!I$1))</f>
        <v>0</v>
      </c>
      <c r="R137" s="61">
        <f>IF(OR(ISNA($E137), $E137&lt;&gt;'WB Country Groups'!J$1), 0, $N137/SUMIFS(Portfolio!$N$2:$N$195, Portfolio!$E$2:$E$195, 'WB Country Groups'!J$1))</f>
        <v>0</v>
      </c>
      <c r="S137" s="61">
        <f>IF(OR(ISNA($E137), $E137&lt;&gt;'WB Country Groups'!K$1), 0, $N137/SUMIFS(Portfolio!$N$2:$N$195, Portfolio!$E$2:$E$195, 'WB Country Groups'!K$1))</f>
        <v>0</v>
      </c>
      <c r="T137" s="61">
        <f>IF(OR(ISNA($E137), $E137&lt;&gt;'WB Country Groups'!L$1), 0, $N137/SUMIFS(Portfolio!$N$2:$N$195, Portfolio!$E$2:$E$195, 'WB Country Groups'!L$1))</f>
        <v>0</v>
      </c>
      <c r="U137" s="61">
        <f>IF(OR(ISNA($E137), $E137&lt;&gt;'WB Country Groups'!M$1), 0, $N137/SUMIFS(Portfolio!$N$2:$N$195, Portfolio!$E$2:$E$195, 'WB Country Groups'!M$1))</f>
        <v>0</v>
      </c>
      <c r="V137" s="61">
        <f>IF(OR(ISNA($E137), $E137&lt;&gt;'WB Country Groups'!N$1), 0, $N137/SUMIFS(Portfolio!$N$2:$N$195, Portfolio!$E$2:$E$195, 'WB Country Groups'!N$1))</f>
        <v>0</v>
      </c>
      <c r="W137" s="61">
        <f>SUMIFS(FM!$X:$X, FM!$N:$N, $A137)/100</f>
        <v>2.8011551482450005E-3</v>
      </c>
      <c r="X137" s="61">
        <f t="shared" si="30"/>
        <v>2.8011551482449832E-3</v>
      </c>
      <c r="Y137" s="61">
        <f>SUMIFS(World!$X:$X, World!$N:$N, $A137)/100</f>
        <v>0</v>
      </c>
      <c r="Z137" s="61">
        <f t="shared" si="31"/>
        <v>0</v>
      </c>
      <c r="AA137" s="5" t="str">
        <f>IF(INDEX('WB WDI Market Cap'!$T:$T, MATCH($B137, 'WB WDI Market Cap'!$C:$C, 0))=0, "", INDEX('WB WDI Market Cap'!$T:$T, MATCH($B137, 'WB WDI Market Cap'!$C:$C, 0)))</f>
        <v/>
      </c>
      <c r="AB137" s="5" t="str">
        <f t="shared" si="22"/>
        <v/>
      </c>
      <c r="AC137">
        <f>SUMIFS(ACWI!$U:$U, ACWI!$N:$N, $A137)</f>
        <v>0</v>
      </c>
    </row>
    <row r="138" spans="1:31">
      <c r="A138" t="str">
        <f>INDEX('ISO2-ISO3'!$C:$C, MATCH($B138, 'ISO2-ISO3'!$D:$D, 0))</f>
        <v>PA</v>
      </c>
      <c r="B138" t="str">
        <f>'ISO3s in META'!A137</f>
        <v>PAN</v>
      </c>
      <c r="C138" t="str">
        <f>INDEX('ISO3-Names'!$B$2:$B$275, MATCH($B138, 'ISO3-Names'!$A$2:$A$275, 0))</f>
        <v>Panama</v>
      </c>
      <c r="D138" t="str">
        <f>INDEX('WB Country Groups'!$C$2:$C$219, MATCH($B138, 'WB Country Groups'!$B$2:$B$219, 0))</f>
        <v>Latin America &amp; Caribbean</v>
      </c>
      <c r="E138" t="str">
        <f t="shared" si="23"/>
        <v>Latin America &amp; Caribbean</v>
      </c>
      <c r="F138" s="5">
        <f>INDEX('Damodaran CRPs'!$O:$O, MATCH($B138, 'Damodaran CRPs'!$N:$N, 0))</f>
        <v>2.6842585518924274E-2</v>
      </c>
      <c r="G138" s="5">
        <f t="shared" si="24"/>
        <v>2.6842585518924274E-2</v>
      </c>
      <c r="H138" s="5"/>
      <c r="I138" s="5" t="b">
        <f t="shared" si="25"/>
        <v>0</v>
      </c>
      <c r="J138" t="b">
        <f t="shared" si="26"/>
        <v>0</v>
      </c>
      <c r="K138" s="61">
        <f>SUMIFS(EM!$X:$X, EM!$N:$N, $A138)/100</f>
        <v>0</v>
      </c>
      <c r="L138" s="61">
        <f t="shared" si="27"/>
        <v>0</v>
      </c>
      <c r="M138" s="61">
        <f>SUMIFS(ACWI!$X:$X, ACWI!$N:$N, $A138)/100</f>
        <v>0</v>
      </c>
      <c r="N138" s="61">
        <f t="shared" si="28"/>
        <v>0</v>
      </c>
      <c r="O138" s="61">
        <f t="shared" si="29"/>
        <v>0</v>
      </c>
      <c r="P138" s="61">
        <f>IF(OR(ISNA($E138), $E138&lt;&gt;'WB Country Groups'!H$1), 0, $N138/SUMIFS(Portfolio!$N$2:$N$195, Portfolio!$E$2:$E$195, 'WB Country Groups'!H$1))</f>
        <v>0</v>
      </c>
      <c r="Q138" s="61">
        <f>IF(OR(ISNA($E138), $E138&lt;&gt;'WB Country Groups'!I$1), 0, $N138/SUMIFS(Portfolio!$N$2:$N$195, Portfolio!$E$2:$E$195, 'WB Country Groups'!I$1))</f>
        <v>0</v>
      </c>
      <c r="R138" s="61">
        <f>IF(OR(ISNA($E138), $E138&lt;&gt;'WB Country Groups'!J$1), 0, $N138/SUMIFS(Portfolio!$N$2:$N$195, Portfolio!$E$2:$E$195, 'WB Country Groups'!J$1))</f>
        <v>0</v>
      </c>
      <c r="S138" s="61">
        <f>IF(OR(ISNA($E138), $E138&lt;&gt;'WB Country Groups'!K$1), 0, $N138/SUMIFS(Portfolio!$N$2:$N$195, Portfolio!$E$2:$E$195, 'WB Country Groups'!K$1))</f>
        <v>0</v>
      </c>
      <c r="T138" s="61">
        <f>IF(OR(ISNA($E138), $E138&lt;&gt;'WB Country Groups'!L$1), 0, $N138/SUMIFS(Portfolio!$N$2:$N$195, Portfolio!$E$2:$E$195, 'WB Country Groups'!L$1))</f>
        <v>0</v>
      </c>
      <c r="U138" s="61">
        <f>IF(OR(ISNA($E138), $E138&lt;&gt;'WB Country Groups'!M$1), 0, $N138/SUMIFS(Portfolio!$N$2:$N$195, Portfolio!$E$2:$E$195, 'WB Country Groups'!M$1))</f>
        <v>0</v>
      </c>
      <c r="V138" s="61">
        <f>IF(OR(ISNA($E138), $E138&lt;&gt;'WB Country Groups'!N$1), 0, $N138/SUMIFS(Portfolio!$N$2:$N$195, Portfolio!$E$2:$E$195, 'WB Country Groups'!N$1))</f>
        <v>0</v>
      </c>
      <c r="W138" s="61">
        <f>SUMIFS(FM!$X:$X, FM!$N:$N, $A138)/100</f>
        <v>0</v>
      </c>
      <c r="X138" s="61">
        <f t="shared" si="30"/>
        <v>0</v>
      </c>
      <c r="Y138" s="61">
        <f>SUMIFS(World!$X:$X, World!$N:$N, $A138)/100</f>
        <v>0</v>
      </c>
      <c r="Z138" s="61">
        <f t="shared" si="31"/>
        <v>0</v>
      </c>
      <c r="AA138" s="5">
        <f>IF(INDEX('WB WDI Market Cap'!$T:$T, MATCH($B138, 'WB WDI Market Cap'!$C:$C, 0))=0, "", INDEX('WB WDI Market Cap'!$T:$T, MATCH($B138, 'WB WDI Market Cap'!$C:$C, 0)))</f>
        <v>1.3882042756880922E-4</v>
      </c>
      <c r="AB138" s="5">
        <f t="shared" si="22"/>
        <v>1.3973823858876369E-4</v>
      </c>
      <c r="AC138">
        <f>SUMIFS(ACWI!$U:$U, ACWI!$N:$N, $A138)</f>
        <v>0</v>
      </c>
    </row>
    <row r="139" spans="1:31">
      <c r="A139" t="str">
        <f>INDEX('ISO2-ISO3'!$C:$C, MATCH($B139, 'ISO2-ISO3'!$D:$D, 0))</f>
        <v>PE</v>
      </c>
      <c r="B139" t="str">
        <f>'ISO3s in META'!A138</f>
        <v>PER</v>
      </c>
      <c r="C139" t="str">
        <f>INDEX('ISO3-Names'!$B$2:$B$275, MATCH($B139, 'ISO3-Names'!$A$2:$A$275, 0))</f>
        <v>Peru</v>
      </c>
      <c r="D139" t="str">
        <f>INDEX('WB Country Groups'!$C$2:$C$219, MATCH($B139, 'WB Country Groups'!$B$2:$B$219, 0))</f>
        <v>Latin America &amp; Caribbean</v>
      </c>
      <c r="E139" t="str">
        <f t="shared" si="23"/>
        <v>Latin America &amp; Caribbean</v>
      </c>
      <c r="F139" s="5">
        <f>INDEX('Damodaran CRPs'!$O:$O, MATCH($B139, 'Damodaran CRPs'!$N:$N, 0))</f>
        <v>1.9521880377399468E-2</v>
      </c>
      <c r="G139" s="5">
        <f t="shared" si="24"/>
        <v>1.9521880377399468E-2</v>
      </c>
      <c r="H139" s="5"/>
      <c r="I139" s="5" t="b">
        <f t="shared" si="25"/>
        <v>1</v>
      </c>
      <c r="J139" t="b">
        <f t="shared" si="26"/>
        <v>0</v>
      </c>
      <c r="K139" s="61">
        <f>SUMIFS(EM!$X:$X, EM!$N:$N, $A139)/100</f>
        <v>2.7563252150529997E-3</v>
      </c>
      <c r="L139" s="61">
        <f t="shared" si="27"/>
        <v>2.7563252150529967E-3</v>
      </c>
      <c r="M139" s="61">
        <f>SUMIFS(ACWI!$X:$X, ACWI!$N:$N, $A139)/100</f>
        <v>2.8629143665200003E-4</v>
      </c>
      <c r="N139" s="61">
        <f t="shared" si="28"/>
        <v>2.8725558334914881E-4</v>
      </c>
      <c r="O139" s="61">
        <f t="shared" si="29"/>
        <v>7.7351802793708554E-4</v>
      </c>
      <c r="P139" s="61">
        <f>IF(OR(ISNA($E139), $E139&lt;&gt;'WB Country Groups'!H$1), 0, $N139/SUMIFS(Portfolio!$N$2:$N$195, Portfolio!$E$2:$E$195, 'WB Country Groups'!H$1))</f>
        <v>0</v>
      </c>
      <c r="Q139" s="61">
        <f>IF(OR(ISNA($E139), $E139&lt;&gt;'WB Country Groups'!I$1), 0, $N139/SUMIFS(Portfolio!$N$2:$N$195, Portfolio!$E$2:$E$195, 'WB Country Groups'!I$1))</f>
        <v>0</v>
      </c>
      <c r="R139" s="61">
        <f>IF(OR(ISNA($E139), $E139&lt;&gt;'WB Country Groups'!J$1), 0, $N139/SUMIFS(Portfolio!$N$2:$N$195, Portfolio!$E$2:$E$195, 'WB Country Groups'!J$1))</f>
        <v>0</v>
      </c>
      <c r="S139" s="61">
        <f>IF(OR(ISNA($E139), $E139&lt;&gt;'WB Country Groups'!K$1), 0, $N139/SUMIFS(Portfolio!$N$2:$N$195, Portfolio!$E$2:$E$195, 'WB Country Groups'!K$1))</f>
        <v>3.0506558392643601E-2</v>
      </c>
      <c r="T139" s="61">
        <f>IF(OR(ISNA($E139), $E139&lt;&gt;'WB Country Groups'!L$1), 0, $N139/SUMIFS(Portfolio!$N$2:$N$195, Portfolio!$E$2:$E$195, 'WB Country Groups'!L$1))</f>
        <v>0</v>
      </c>
      <c r="U139" s="61">
        <f>IF(OR(ISNA($E139), $E139&lt;&gt;'WB Country Groups'!M$1), 0, $N139/SUMIFS(Portfolio!$N$2:$N$195, Portfolio!$E$2:$E$195, 'WB Country Groups'!M$1))</f>
        <v>0</v>
      </c>
      <c r="V139" s="61">
        <f>IF(OR(ISNA($E139), $E139&lt;&gt;'WB Country Groups'!N$1), 0, $N139/SUMIFS(Portfolio!$N$2:$N$195, Portfolio!$E$2:$E$195, 'WB Country Groups'!N$1))</f>
        <v>0</v>
      </c>
      <c r="W139" s="61">
        <f>SUMIFS(FM!$X:$X, FM!$N:$N, $A139)/100</f>
        <v>0.120260054323496</v>
      </c>
      <c r="X139" s="61">
        <f t="shared" si="30"/>
        <v>0.12026005432349525</v>
      </c>
      <c r="Y139" s="61">
        <f>SUMIFS(World!$X:$X, World!$N:$N, $A139)/100</f>
        <v>0</v>
      </c>
      <c r="Z139" s="61">
        <f t="shared" si="31"/>
        <v>0</v>
      </c>
      <c r="AA139" s="5">
        <f>IF(INDEX('WB WDI Market Cap'!$T:$T, MATCH($B139, 'WB WDI Market Cap'!$C:$C, 0))=0, "", INDEX('WB WDI Market Cap'!$T:$T, MATCH($B139, 'WB WDI Market Cap'!$C:$C, 0)))</f>
        <v>8.6739678547315645E-4</v>
      </c>
      <c r="AB139" s="5">
        <f t="shared" si="22"/>
        <v>8.731315778399769E-4</v>
      </c>
      <c r="AC139">
        <f>SUMIFS(ACWI!$U:$U, ACWI!$N:$N, $A139)</f>
        <v>18262239794.079399</v>
      </c>
      <c r="AD139" s="5">
        <v>3.6799999999999999E-2</v>
      </c>
      <c r="AE139" s="115">
        <v>45504</v>
      </c>
    </row>
    <row r="140" spans="1:31">
      <c r="A140" t="str">
        <f>INDEX('ISO2-ISO3'!$C:$C, MATCH($B140, 'ISO2-ISO3'!$D:$D, 0))</f>
        <v>PH</v>
      </c>
      <c r="B140" t="str">
        <f>'ISO3s in META'!A139</f>
        <v>PHL</v>
      </c>
      <c r="C140" t="str">
        <f>INDEX('ISO3-Names'!$B$2:$B$275, MATCH($B140, 'ISO3-Names'!$A$2:$A$275, 0))</f>
        <v>Philippines</v>
      </c>
      <c r="D140" t="str">
        <f>INDEX('WB Country Groups'!$C$2:$C$219, MATCH($B140, 'WB Country Groups'!$B$2:$B$219, 0))</f>
        <v>East Asia &amp; Pacific</v>
      </c>
      <c r="E140" t="str">
        <f t="shared" si="23"/>
        <v>East Asia &amp; Pacific</v>
      </c>
      <c r="F140" s="5">
        <f>INDEX('Damodaran CRPs'!$O:$O, MATCH($B140, 'Damodaran CRPs'!$N:$N, 0))</f>
        <v>2.325400456719643E-2</v>
      </c>
      <c r="G140" s="5">
        <f t="shared" si="24"/>
        <v>2.325400456719643E-2</v>
      </c>
      <c r="H140" s="5"/>
      <c r="I140" s="5" t="b">
        <f t="shared" si="25"/>
        <v>1</v>
      </c>
      <c r="J140" t="b">
        <f t="shared" si="26"/>
        <v>0</v>
      </c>
      <c r="K140" s="61">
        <f>SUMIFS(EM!$X:$X, EM!$N:$N, $A140)/100</f>
        <v>6.1009445066339991E-3</v>
      </c>
      <c r="L140" s="61">
        <f t="shared" si="27"/>
        <v>6.1009445066339922E-3</v>
      </c>
      <c r="M140" s="61">
        <f>SUMIFS(ACWI!$X:$X, ACWI!$N:$N, $A140)/100</f>
        <v>6.3368725801900001E-4</v>
      </c>
      <c r="N140" s="61">
        <f t="shared" si="28"/>
        <v>6.3582133329554054E-4</v>
      </c>
      <c r="O140" s="61">
        <f t="shared" si="29"/>
        <v>1.7121312599633837E-3</v>
      </c>
      <c r="P140" s="61">
        <f>IF(OR(ISNA($E140), $E140&lt;&gt;'WB Country Groups'!H$1), 0, $N140/SUMIFS(Portfolio!$N$2:$N$195, Portfolio!$E$2:$E$195, 'WB Country Groups'!H$1))</f>
        <v>0</v>
      </c>
      <c r="Q140" s="61">
        <f>IF(OR(ISNA($E140), $E140&lt;&gt;'WB Country Groups'!I$1), 0, $N140/SUMIFS(Portfolio!$N$2:$N$195, Portfolio!$E$2:$E$195, 'WB Country Groups'!I$1))</f>
        <v>0</v>
      </c>
      <c r="R140" s="61">
        <f>IF(OR(ISNA($E140), $E140&lt;&gt;'WB Country Groups'!J$1), 0, $N140/SUMIFS(Portfolio!$N$2:$N$195, Portfolio!$E$2:$E$195, 'WB Country Groups'!J$1))</f>
        <v>4.3906926818171174E-3</v>
      </c>
      <c r="S140" s="61">
        <f>IF(OR(ISNA($E140), $E140&lt;&gt;'WB Country Groups'!K$1), 0, $N140/SUMIFS(Portfolio!$N$2:$N$195, Portfolio!$E$2:$E$195, 'WB Country Groups'!K$1))</f>
        <v>0</v>
      </c>
      <c r="T140" s="61">
        <f>IF(OR(ISNA($E140), $E140&lt;&gt;'WB Country Groups'!L$1), 0, $N140/SUMIFS(Portfolio!$N$2:$N$195, Portfolio!$E$2:$E$195, 'WB Country Groups'!L$1))</f>
        <v>0</v>
      </c>
      <c r="U140" s="61">
        <f>IF(OR(ISNA($E140), $E140&lt;&gt;'WB Country Groups'!M$1), 0, $N140/SUMIFS(Portfolio!$N$2:$N$195, Portfolio!$E$2:$E$195, 'WB Country Groups'!M$1))</f>
        <v>0</v>
      </c>
      <c r="V140" s="61">
        <f>IF(OR(ISNA($E140), $E140&lt;&gt;'WB Country Groups'!N$1), 0, $N140/SUMIFS(Portfolio!$N$2:$N$195, Portfolio!$E$2:$E$195, 'WB Country Groups'!N$1))</f>
        <v>0</v>
      </c>
      <c r="W140" s="61">
        <f>SUMIFS(FM!$X:$X, FM!$N:$N, $A140)/100</f>
        <v>0.26618771753988096</v>
      </c>
      <c r="X140" s="61">
        <f t="shared" si="30"/>
        <v>0.2661877175398793</v>
      </c>
      <c r="Y140" s="61">
        <f>SUMIFS(World!$X:$X, World!$N:$N, $A140)/100</f>
        <v>0</v>
      </c>
      <c r="Z140" s="61">
        <f t="shared" si="31"/>
        <v>0</v>
      </c>
      <c r="AA140" s="5">
        <f>IF(INDEX('WB WDI Market Cap'!$T:$T, MATCH($B140, 'WB WDI Market Cap'!$C:$C, 0))=0, "", INDEX('WB WDI Market Cap'!$T:$T, MATCH($B140, 'WB WDI Market Cap'!$C:$C, 0)))</f>
        <v>2.7168634026322482E-3</v>
      </c>
      <c r="AB140" s="5">
        <f t="shared" si="22"/>
        <v>2.7348259403820398E-3</v>
      </c>
      <c r="AC140">
        <f>SUMIFS(ACWI!$U:$U, ACWI!$N:$N, $A140)</f>
        <v>40422266190.530052</v>
      </c>
      <c r="AD140" s="5">
        <v>2.52E-2</v>
      </c>
      <c r="AE140" s="115">
        <v>45504</v>
      </c>
    </row>
    <row r="141" spans="1:31">
      <c r="A141" t="str">
        <f>INDEX('ISO2-ISO3'!$C:$C, MATCH($B141, 'ISO2-ISO3'!$D:$D, 0))</f>
        <v>PW</v>
      </c>
      <c r="B141" t="str">
        <f>'ISO3s in META'!A140</f>
        <v>PLW</v>
      </c>
      <c r="C141" t="str">
        <f>INDEX('ISO3-Names'!$B$2:$B$275, MATCH($B141, 'ISO3-Names'!$A$2:$A$275, 0))</f>
        <v>Palau</v>
      </c>
      <c r="D141" t="str">
        <f>INDEX('WB Country Groups'!$C$2:$C$219, MATCH($B141, 'WB Country Groups'!$B$2:$B$219, 0))</f>
        <v>East Asia &amp; Pacific</v>
      </c>
      <c r="E141" t="str">
        <f t="shared" si="23"/>
        <v>East Asia &amp; Pacific</v>
      </c>
      <c r="F141" s="5" t="e">
        <f>INDEX('Damodaran CRPs'!$O:$O, MATCH($B141, 'Damodaran CRPs'!$N:$N, 0))</f>
        <v>#N/A</v>
      </c>
      <c r="G141" s="5" t="str">
        <f t="shared" si="24"/>
        <v/>
      </c>
      <c r="H141" s="5"/>
      <c r="I141" s="5" t="b">
        <f t="shared" si="25"/>
        <v>0</v>
      </c>
      <c r="J141" t="b">
        <f t="shared" si="26"/>
        <v>0</v>
      </c>
      <c r="K141" s="61">
        <f>SUMIFS(EM!$X:$X, EM!$N:$N, $A141)/100</f>
        <v>0</v>
      </c>
      <c r="L141" s="61">
        <f t="shared" si="27"/>
        <v>0</v>
      </c>
      <c r="M141" s="61">
        <f>SUMIFS(ACWI!$X:$X, ACWI!$N:$N, $A141)/100</f>
        <v>0</v>
      </c>
      <c r="N141" s="61">
        <f t="shared" si="28"/>
        <v>0</v>
      </c>
      <c r="O141" s="61">
        <f t="shared" si="29"/>
        <v>0</v>
      </c>
      <c r="P141" s="61">
        <f>IF(OR(ISNA($E141), $E141&lt;&gt;'WB Country Groups'!H$1), 0, $N141/SUMIFS(Portfolio!$N$2:$N$195, Portfolio!$E$2:$E$195, 'WB Country Groups'!H$1))</f>
        <v>0</v>
      </c>
      <c r="Q141" s="61">
        <f>IF(OR(ISNA($E141), $E141&lt;&gt;'WB Country Groups'!I$1), 0, $N141/SUMIFS(Portfolio!$N$2:$N$195, Portfolio!$E$2:$E$195, 'WB Country Groups'!I$1))</f>
        <v>0</v>
      </c>
      <c r="R141" s="61">
        <f>IF(OR(ISNA($E141), $E141&lt;&gt;'WB Country Groups'!J$1), 0, $N141/SUMIFS(Portfolio!$N$2:$N$195, Portfolio!$E$2:$E$195, 'WB Country Groups'!J$1))</f>
        <v>0</v>
      </c>
      <c r="S141" s="61">
        <f>IF(OR(ISNA($E141), $E141&lt;&gt;'WB Country Groups'!K$1), 0, $N141/SUMIFS(Portfolio!$N$2:$N$195, Portfolio!$E$2:$E$195, 'WB Country Groups'!K$1))</f>
        <v>0</v>
      </c>
      <c r="T141" s="61">
        <f>IF(OR(ISNA($E141), $E141&lt;&gt;'WB Country Groups'!L$1), 0, $N141/SUMIFS(Portfolio!$N$2:$N$195, Portfolio!$E$2:$E$195, 'WB Country Groups'!L$1))</f>
        <v>0</v>
      </c>
      <c r="U141" s="61">
        <f>IF(OR(ISNA($E141), $E141&lt;&gt;'WB Country Groups'!M$1), 0, $N141/SUMIFS(Portfolio!$N$2:$N$195, Portfolio!$E$2:$E$195, 'WB Country Groups'!M$1))</f>
        <v>0</v>
      </c>
      <c r="V141" s="61">
        <f>IF(OR(ISNA($E141), $E141&lt;&gt;'WB Country Groups'!N$1), 0, $N141/SUMIFS(Portfolio!$N$2:$N$195, Portfolio!$E$2:$E$195, 'WB Country Groups'!N$1))</f>
        <v>0</v>
      </c>
      <c r="W141" s="61">
        <f>SUMIFS(FM!$X:$X, FM!$N:$N, $A141)/100</f>
        <v>0</v>
      </c>
      <c r="X141" s="61">
        <f t="shared" si="30"/>
        <v>0</v>
      </c>
      <c r="Y141" s="61">
        <f>SUMIFS(World!$X:$X, World!$N:$N, $A141)/100</f>
        <v>0</v>
      </c>
      <c r="Z141" s="61">
        <f t="shared" si="31"/>
        <v>0</v>
      </c>
      <c r="AA141" s="5" t="str">
        <f>IF(INDEX('WB WDI Market Cap'!$T:$T, MATCH($B141, 'WB WDI Market Cap'!$C:$C, 0))=0, "", INDEX('WB WDI Market Cap'!$T:$T, MATCH($B141, 'WB WDI Market Cap'!$C:$C, 0)))</f>
        <v/>
      </c>
      <c r="AB141" s="5" t="str">
        <f t="shared" si="22"/>
        <v/>
      </c>
      <c r="AC141">
        <f>SUMIFS(ACWI!$U:$U, ACWI!$N:$N, $A141)</f>
        <v>0</v>
      </c>
    </row>
    <row r="142" spans="1:31">
      <c r="A142" t="str">
        <f>INDEX('ISO2-ISO3'!$C:$C, MATCH($B142, 'ISO2-ISO3'!$D:$D, 0))</f>
        <v>PG</v>
      </c>
      <c r="B142" t="str">
        <f>'ISO3s in META'!A141</f>
        <v>PNG</v>
      </c>
      <c r="C142" t="str">
        <f>INDEX('ISO3-Names'!$B$2:$B$275, MATCH($B142, 'ISO3-Names'!$A$2:$A$275, 0))</f>
        <v>Papua New Guinea</v>
      </c>
      <c r="D142" t="str">
        <f>INDEX('WB Country Groups'!$C$2:$C$219, MATCH($B142, 'WB Country Groups'!$B$2:$B$219, 0))</f>
        <v>East Asia &amp; Pacific</v>
      </c>
      <c r="E142" t="str">
        <f t="shared" si="23"/>
        <v>East Asia &amp; Pacific</v>
      </c>
      <c r="F142" s="5">
        <f>INDEX('Damodaran CRPs'!$O:$O, MATCH($B142, 'Damodaran CRPs'!$N:$N, 0))</f>
        <v>6.7178235416345239E-2</v>
      </c>
      <c r="G142" s="5">
        <f t="shared" si="24"/>
        <v>6.7178235416345239E-2</v>
      </c>
      <c r="H142" s="5"/>
      <c r="I142" s="5" t="b">
        <f t="shared" si="25"/>
        <v>0</v>
      </c>
      <c r="J142" t="b">
        <f t="shared" si="26"/>
        <v>0</v>
      </c>
      <c r="K142" s="61">
        <f>SUMIFS(EM!$X:$X, EM!$N:$N, $A142)/100</f>
        <v>0</v>
      </c>
      <c r="L142" s="61">
        <f t="shared" si="27"/>
        <v>0</v>
      </c>
      <c r="M142" s="61">
        <f>SUMIFS(ACWI!$X:$X, ACWI!$N:$N, $A142)/100</f>
        <v>0</v>
      </c>
      <c r="N142" s="61">
        <f t="shared" si="28"/>
        <v>0</v>
      </c>
      <c r="O142" s="61">
        <f t="shared" si="29"/>
        <v>0</v>
      </c>
      <c r="P142" s="61">
        <f>IF(OR(ISNA($E142), $E142&lt;&gt;'WB Country Groups'!H$1), 0, $N142/SUMIFS(Portfolio!$N$2:$N$195, Portfolio!$E$2:$E$195, 'WB Country Groups'!H$1))</f>
        <v>0</v>
      </c>
      <c r="Q142" s="61">
        <f>IF(OR(ISNA($E142), $E142&lt;&gt;'WB Country Groups'!I$1), 0, $N142/SUMIFS(Portfolio!$N$2:$N$195, Portfolio!$E$2:$E$195, 'WB Country Groups'!I$1))</f>
        <v>0</v>
      </c>
      <c r="R142" s="61">
        <f>IF(OR(ISNA($E142), $E142&lt;&gt;'WB Country Groups'!J$1), 0, $N142/SUMIFS(Portfolio!$N$2:$N$195, Portfolio!$E$2:$E$195, 'WB Country Groups'!J$1))</f>
        <v>0</v>
      </c>
      <c r="S142" s="61">
        <f>IF(OR(ISNA($E142), $E142&lt;&gt;'WB Country Groups'!K$1), 0, $N142/SUMIFS(Portfolio!$N$2:$N$195, Portfolio!$E$2:$E$195, 'WB Country Groups'!K$1))</f>
        <v>0</v>
      </c>
      <c r="T142" s="61">
        <f>IF(OR(ISNA($E142), $E142&lt;&gt;'WB Country Groups'!L$1), 0, $N142/SUMIFS(Portfolio!$N$2:$N$195, Portfolio!$E$2:$E$195, 'WB Country Groups'!L$1))</f>
        <v>0</v>
      </c>
      <c r="U142" s="61">
        <f>IF(OR(ISNA($E142), $E142&lt;&gt;'WB Country Groups'!M$1), 0, $N142/SUMIFS(Portfolio!$N$2:$N$195, Portfolio!$E$2:$E$195, 'WB Country Groups'!M$1))</f>
        <v>0</v>
      </c>
      <c r="V142" s="61">
        <f>IF(OR(ISNA($E142), $E142&lt;&gt;'WB Country Groups'!N$1), 0, $N142/SUMIFS(Portfolio!$N$2:$N$195, Portfolio!$E$2:$E$195, 'WB Country Groups'!N$1))</f>
        <v>0</v>
      </c>
      <c r="W142" s="61">
        <f>SUMIFS(FM!$X:$X, FM!$N:$N, $A142)/100</f>
        <v>0</v>
      </c>
      <c r="X142" s="61">
        <f t="shared" si="30"/>
        <v>0</v>
      </c>
      <c r="Y142" s="61">
        <f>SUMIFS(World!$X:$X, World!$N:$N, $A142)/100</f>
        <v>0</v>
      </c>
      <c r="Z142" s="61">
        <f t="shared" si="31"/>
        <v>0</v>
      </c>
      <c r="AA142" s="5">
        <f>IF(INDEX('WB WDI Market Cap'!$T:$T, MATCH($B142, 'WB WDI Market Cap'!$C:$C, 0))=0, "", INDEX('WB WDI Market Cap'!$T:$T, MATCH($B142, 'WB WDI Market Cap'!$C:$C, 0)))</f>
        <v>1.6747748464941094E-5</v>
      </c>
      <c r="AB142" s="5">
        <f t="shared" si="22"/>
        <v>1.685847617533465E-5</v>
      </c>
      <c r="AC142">
        <f>SUMIFS(ACWI!$U:$U, ACWI!$N:$N, $A142)</f>
        <v>0</v>
      </c>
    </row>
    <row r="143" spans="1:31">
      <c r="A143" t="str">
        <f>INDEX('ISO2-ISO3'!$C:$C, MATCH($B143, 'ISO2-ISO3'!$D:$D, 0))</f>
        <v>PL</v>
      </c>
      <c r="B143" t="str">
        <f>'ISO3s in META'!A142</f>
        <v>POL</v>
      </c>
      <c r="C143" t="str">
        <f>INDEX('ISO3-Names'!$B$2:$B$275, MATCH($B143, 'ISO3-Names'!$A$2:$A$275, 0))</f>
        <v>Poland</v>
      </c>
      <c r="D143" t="str">
        <f>INDEX('WB Country Groups'!$C$2:$C$219, MATCH($B143, 'WB Country Groups'!$B$2:$B$219, 0))</f>
        <v>Europe &amp; Central Asia</v>
      </c>
      <c r="E143" t="str">
        <f t="shared" si="23"/>
        <v>Europe &amp; Central Asia</v>
      </c>
      <c r="F143" s="5">
        <f>INDEX('Damodaran CRPs'!$O:$O, MATCH($B143, 'Damodaran CRPs'!$N:$N, 0))</f>
        <v>1.0335113140976191E-2</v>
      </c>
      <c r="G143" s="5">
        <f t="shared" si="24"/>
        <v>1.0335113140976191E-2</v>
      </c>
      <c r="H143" s="5"/>
      <c r="I143" s="5" t="b">
        <f t="shared" si="25"/>
        <v>1</v>
      </c>
      <c r="J143" t="b">
        <f t="shared" si="26"/>
        <v>0</v>
      </c>
      <c r="K143" s="61">
        <f>SUMIFS(EM!$X:$X, EM!$N:$N, $A143)/100</f>
        <v>8.268438635892E-3</v>
      </c>
      <c r="L143" s="61">
        <f t="shared" si="27"/>
        <v>8.2684386358919913E-3</v>
      </c>
      <c r="M143" s="61">
        <f>SUMIFS(ACWI!$X:$X, ACWI!$N:$N, $A143)/100</f>
        <v>8.58818532375E-4</v>
      </c>
      <c r="N143" s="61">
        <f t="shared" si="28"/>
        <v>8.617107846236973E-4</v>
      </c>
      <c r="O143" s="61">
        <f t="shared" si="29"/>
        <v>2.3204033808598766E-3</v>
      </c>
      <c r="P143" s="61">
        <f>IF(OR(ISNA($E143), $E143&lt;&gt;'WB Country Groups'!H$1), 0, $N143/SUMIFS(Portfolio!$N$2:$N$195, Portfolio!$E$2:$E$195, 'WB Country Groups'!H$1))</f>
        <v>0</v>
      </c>
      <c r="Q143" s="61">
        <f>IF(OR(ISNA($E143), $E143&lt;&gt;'WB Country Groups'!I$1), 0, $N143/SUMIFS(Portfolio!$N$2:$N$195, Portfolio!$E$2:$E$195, 'WB Country Groups'!I$1))</f>
        <v>5.3593622572493047E-3</v>
      </c>
      <c r="R143" s="61">
        <f>IF(OR(ISNA($E143), $E143&lt;&gt;'WB Country Groups'!J$1), 0, $N143/SUMIFS(Portfolio!$N$2:$N$195, Portfolio!$E$2:$E$195, 'WB Country Groups'!J$1))</f>
        <v>0</v>
      </c>
      <c r="S143" s="61">
        <f>IF(OR(ISNA($E143), $E143&lt;&gt;'WB Country Groups'!K$1), 0, $N143/SUMIFS(Portfolio!$N$2:$N$195, Portfolio!$E$2:$E$195, 'WB Country Groups'!K$1))</f>
        <v>0</v>
      </c>
      <c r="T143" s="61">
        <f>IF(OR(ISNA($E143), $E143&lt;&gt;'WB Country Groups'!L$1), 0, $N143/SUMIFS(Portfolio!$N$2:$N$195, Portfolio!$E$2:$E$195, 'WB Country Groups'!L$1))</f>
        <v>0</v>
      </c>
      <c r="U143" s="61">
        <f>IF(OR(ISNA($E143), $E143&lt;&gt;'WB Country Groups'!M$1), 0, $N143/SUMIFS(Portfolio!$N$2:$N$195, Portfolio!$E$2:$E$195, 'WB Country Groups'!M$1))</f>
        <v>0</v>
      </c>
      <c r="V143" s="61">
        <f>IF(OR(ISNA($E143), $E143&lt;&gt;'WB Country Groups'!N$1), 0, $N143/SUMIFS(Portfolio!$N$2:$N$195, Portfolio!$E$2:$E$195, 'WB Country Groups'!N$1))</f>
        <v>0</v>
      </c>
      <c r="W143" s="61">
        <f>SUMIFS(FM!$X:$X, FM!$N:$N, $A143)/100</f>
        <v>0</v>
      </c>
      <c r="X143" s="61">
        <f t="shared" si="30"/>
        <v>0</v>
      </c>
      <c r="Y143" s="61">
        <f>SUMIFS(World!$X:$X, World!$N:$N, $A143)/100</f>
        <v>0</v>
      </c>
      <c r="Z143" s="61">
        <f t="shared" si="31"/>
        <v>0</v>
      </c>
      <c r="AA143" s="5">
        <f>IF(INDEX('WB WDI Market Cap'!$T:$T, MATCH($B143, 'WB WDI Market Cap'!$C:$C, 0))=0, "", INDEX('WB WDI Market Cap'!$T:$T, MATCH($B143, 'WB WDI Market Cap'!$C:$C, 0)))</f>
        <v>1.7678978574909008E-3</v>
      </c>
      <c r="AB143" s="5">
        <f t="shared" si="22"/>
        <v>1.7795863111585342E-3</v>
      </c>
      <c r="AC143">
        <f>SUMIFS(ACWI!$U:$U, ACWI!$N:$N, $A143)</f>
        <v>54783161387.001419</v>
      </c>
      <c r="AD143" s="5">
        <v>5.7500000000000002E-2</v>
      </c>
      <c r="AE143" s="115">
        <v>45504</v>
      </c>
    </row>
    <row r="144" spans="1:31">
      <c r="A144" t="str">
        <f>INDEX('ISO2-ISO3'!$C:$C, MATCH($B144, 'ISO2-ISO3'!$D:$D, 0))</f>
        <v>PR</v>
      </c>
      <c r="B144" t="str">
        <f>'ISO3s in META'!A143</f>
        <v>PRI</v>
      </c>
      <c r="C144" t="str">
        <f>INDEX('ISO3-Names'!$B$2:$B$275, MATCH($B144, 'ISO3-Names'!$A$2:$A$275, 0))</f>
        <v>Puerto Rico</v>
      </c>
      <c r="D144" t="str">
        <f>INDEX('WB Country Groups'!$C$2:$C$219, MATCH($B144, 'WB Country Groups'!$B$2:$B$219, 0))</f>
        <v>Latin America &amp; Caribbean</v>
      </c>
      <c r="E144" t="str">
        <f t="shared" si="23"/>
        <v>Latin America &amp; Caribbean</v>
      </c>
      <c r="F144" s="5" t="e">
        <f>INDEX('Damodaran CRPs'!$O:$O, MATCH($B144, 'Damodaran CRPs'!$N:$N, 0))</f>
        <v>#N/A</v>
      </c>
      <c r="G144" s="5" t="str">
        <f t="shared" si="24"/>
        <v/>
      </c>
      <c r="H144" s="5"/>
      <c r="I144" s="5" t="b">
        <f t="shared" si="25"/>
        <v>0</v>
      </c>
      <c r="J144" t="b">
        <f t="shared" si="26"/>
        <v>0</v>
      </c>
      <c r="K144" s="61">
        <f>SUMIFS(EM!$X:$X, EM!$N:$N, $A144)/100</f>
        <v>0</v>
      </c>
      <c r="L144" s="61">
        <f t="shared" si="27"/>
        <v>0</v>
      </c>
      <c r="M144" s="61">
        <f>SUMIFS(ACWI!$X:$X, ACWI!$N:$N, $A144)/100</f>
        <v>0</v>
      </c>
      <c r="N144" s="61">
        <f t="shared" si="28"/>
        <v>0</v>
      </c>
      <c r="O144" s="61">
        <f t="shared" si="29"/>
        <v>0</v>
      </c>
      <c r="P144" s="61">
        <f>IF(OR(ISNA($E144), $E144&lt;&gt;'WB Country Groups'!H$1), 0, $N144/SUMIFS(Portfolio!$N$2:$N$195, Portfolio!$E$2:$E$195, 'WB Country Groups'!H$1))</f>
        <v>0</v>
      </c>
      <c r="Q144" s="61">
        <f>IF(OR(ISNA($E144), $E144&lt;&gt;'WB Country Groups'!I$1), 0, $N144/SUMIFS(Portfolio!$N$2:$N$195, Portfolio!$E$2:$E$195, 'WB Country Groups'!I$1))</f>
        <v>0</v>
      </c>
      <c r="R144" s="61">
        <f>IF(OR(ISNA($E144), $E144&lt;&gt;'WB Country Groups'!J$1), 0, $N144/SUMIFS(Portfolio!$N$2:$N$195, Portfolio!$E$2:$E$195, 'WB Country Groups'!J$1))</f>
        <v>0</v>
      </c>
      <c r="S144" s="61">
        <f>IF(OR(ISNA($E144), $E144&lt;&gt;'WB Country Groups'!K$1), 0, $N144/SUMIFS(Portfolio!$N$2:$N$195, Portfolio!$E$2:$E$195, 'WB Country Groups'!K$1))</f>
        <v>0</v>
      </c>
      <c r="T144" s="61">
        <f>IF(OR(ISNA($E144), $E144&lt;&gt;'WB Country Groups'!L$1), 0, $N144/SUMIFS(Portfolio!$N$2:$N$195, Portfolio!$E$2:$E$195, 'WB Country Groups'!L$1))</f>
        <v>0</v>
      </c>
      <c r="U144" s="61">
        <f>IF(OR(ISNA($E144), $E144&lt;&gt;'WB Country Groups'!M$1), 0, $N144/SUMIFS(Portfolio!$N$2:$N$195, Portfolio!$E$2:$E$195, 'WB Country Groups'!M$1))</f>
        <v>0</v>
      </c>
      <c r="V144" s="61">
        <f>IF(OR(ISNA($E144), $E144&lt;&gt;'WB Country Groups'!N$1), 0, $N144/SUMIFS(Portfolio!$N$2:$N$195, Portfolio!$E$2:$E$195, 'WB Country Groups'!N$1))</f>
        <v>0</v>
      </c>
      <c r="W144" s="61">
        <f>SUMIFS(FM!$X:$X, FM!$N:$N, $A144)/100</f>
        <v>0</v>
      </c>
      <c r="X144" s="61">
        <f t="shared" si="30"/>
        <v>0</v>
      </c>
      <c r="Y144" s="61">
        <f>SUMIFS(World!$X:$X, World!$N:$N, $A144)/100</f>
        <v>0</v>
      </c>
      <c r="Z144" s="61">
        <f t="shared" si="31"/>
        <v>0</v>
      </c>
      <c r="AA144" s="5" t="str">
        <f>IF(INDEX('WB WDI Market Cap'!$T:$T, MATCH($B144, 'WB WDI Market Cap'!$C:$C, 0))=0, "", INDEX('WB WDI Market Cap'!$T:$T, MATCH($B144, 'WB WDI Market Cap'!$C:$C, 0)))</f>
        <v/>
      </c>
      <c r="AB144" s="5" t="str">
        <f t="shared" si="22"/>
        <v/>
      </c>
      <c r="AC144">
        <f>SUMIFS(ACWI!$U:$U, ACWI!$N:$N, $A144)</f>
        <v>0</v>
      </c>
    </row>
    <row r="145" spans="1:31">
      <c r="A145" t="str">
        <f>INDEX('ISO2-ISO3'!$C:$C, MATCH($B145, 'ISO2-ISO3'!$D:$D, 0))</f>
        <v>KP</v>
      </c>
      <c r="B145" t="str">
        <f>'ISO3s in META'!A144</f>
        <v>PRK</v>
      </c>
      <c r="C145" t="str">
        <f>INDEX('ISO3-Names'!$B$2:$B$275, MATCH($B145, 'ISO3-Names'!$A$2:$A$275, 0))</f>
        <v>Democratic People's Republic of Korea</v>
      </c>
      <c r="D145" t="str">
        <f>INDEX('WB Country Groups'!$C$2:$C$219, MATCH($B145, 'WB Country Groups'!$B$2:$B$219, 0))</f>
        <v>East Asia &amp; Pacific</v>
      </c>
      <c r="E145" t="str">
        <f t="shared" si="23"/>
        <v>East Asia &amp; Pacific</v>
      </c>
      <c r="F145" s="5" t="e">
        <f>INDEX('Damodaran CRPs'!$O:$O, MATCH($B145, 'Damodaran CRPs'!$N:$N, 0))</f>
        <v>#N/A</v>
      </c>
      <c r="G145" s="5" t="str">
        <f t="shared" si="24"/>
        <v/>
      </c>
      <c r="H145" s="5"/>
      <c r="I145" s="5" t="b">
        <f t="shared" si="25"/>
        <v>0</v>
      </c>
      <c r="J145" t="b">
        <f t="shared" si="26"/>
        <v>0</v>
      </c>
      <c r="K145" s="61">
        <f>SUMIFS(EM!$X:$X, EM!$N:$N, $A145)/100</f>
        <v>0</v>
      </c>
      <c r="L145" s="61">
        <f t="shared" si="27"/>
        <v>0</v>
      </c>
      <c r="M145" s="61">
        <f>SUMIFS(ACWI!$X:$X, ACWI!$N:$N, $A145)/100</f>
        <v>0</v>
      </c>
      <c r="N145" s="61">
        <f t="shared" si="28"/>
        <v>0</v>
      </c>
      <c r="O145" s="61">
        <f t="shared" si="29"/>
        <v>0</v>
      </c>
      <c r="P145" s="61">
        <f>IF(OR(ISNA($E145), $E145&lt;&gt;'WB Country Groups'!H$1), 0, $N145/SUMIFS(Portfolio!$N$2:$N$195, Portfolio!$E$2:$E$195, 'WB Country Groups'!H$1))</f>
        <v>0</v>
      </c>
      <c r="Q145" s="61">
        <f>IF(OR(ISNA($E145), $E145&lt;&gt;'WB Country Groups'!I$1), 0, $N145/SUMIFS(Portfolio!$N$2:$N$195, Portfolio!$E$2:$E$195, 'WB Country Groups'!I$1))</f>
        <v>0</v>
      </c>
      <c r="R145" s="61">
        <f>IF(OR(ISNA($E145), $E145&lt;&gt;'WB Country Groups'!J$1), 0, $N145/SUMIFS(Portfolio!$N$2:$N$195, Portfolio!$E$2:$E$195, 'WB Country Groups'!J$1))</f>
        <v>0</v>
      </c>
      <c r="S145" s="61">
        <f>IF(OR(ISNA($E145), $E145&lt;&gt;'WB Country Groups'!K$1), 0, $N145/SUMIFS(Portfolio!$N$2:$N$195, Portfolio!$E$2:$E$195, 'WB Country Groups'!K$1))</f>
        <v>0</v>
      </c>
      <c r="T145" s="61">
        <f>IF(OR(ISNA($E145), $E145&lt;&gt;'WB Country Groups'!L$1), 0, $N145/SUMIFS(Portfolio!$N$2:$N$195, Portfolio!$E$2:$E$195, 'WB Country Groups'!L$1))</f>
        <v>0</v>
      </c>
      <c r="U145" s="61">
        <f>IF(OR(ISNA($E145), $E145&lt;&gt;'WB Country Groups'!M$1), 0, $N145/SUMIFS(Portfolio!$N$2:$N$195, Portfolio!$E$2:$E$195, 'WB Country Groups'!M$1))</f>
        <v>0</v>
      </c>
      <c r="V145" s="61">
        <f>IF(OR(ISNA($E145), $E145&lt;&gt;'WB Country Groups'!N$1), 0, $N145/SUMIFS(Portfolio!$N$2:$N$195, Portfolio!$E$2:$E$195, 'WB Country Groups'!N$1))</f>
        <v>0</v>
      </c>
      <c r="W145" s="61">
        <f>SUMIFS(FM!$X:$X, FM!$N:$N, $A145)/100</f>
        <v>0</v>
      </c>
      <c r="X145" s="61">
        <f t="shared" si="30"/>
        <v>0</v>
      </c>
      <c r="Y145" s="61">
        <f>SUMIFS(World!$X:$X, World!$N:$N, $A145)/100</f>
        <v>0</v>
      </c>
      <c r="Z145" s="61">
        <f t="shared" si="31"/>
        <v>0</v>
      </c>
      <c r="AA145" s="5" t="str">
        <f>IF(INDEX('WB WDI Market Cap'!$T:$T, MATCH($B145, 'WB WDI Market Cap'!$C:$C, 0))=0, "", INDEX('WB WDI Market Cap'!$T:$T, MATCH($B145, 'WB WDI Market Cap'!$C:$C, 0)))</f>
        <v/>
      </c>
      <c r="AB145" s="5" t="str">
        <f t="shared" si="22"/>
        <v/>
      </c>
      <c r="AC145">
        <f>SUMIFS(ACWI!$U:$U, ACWI!$N:$N, $A145)</f>
        <v>0</v>
      </c>
    </row>
    <row r="146" spans="1:31">
      <c r="A146" t="str">
        <f>INDEX('ISO2-ISO3'!$C:$C, MATCH($B146, 'ISO2-ISO3'!$D:$D, 0))</f>
        <v>PT</v>
      </c>
      <c r="B146" t="str">
        <f>'ISO3s in META'!A145</f>
        <v>PRT</v>
      </c>
      <c r="C146" t="str">
        <f>INDEX('ISO3-Names'!$B$2:$B$275, MATCH($B146, 'ISO3-Names'!$A$2:$A$275, 0))</f>
        <v>Portugal</v>
      </c>
      <c r="D146" t="str">
        <f>INDEX('WB Country Groups'!$C$2:$C$219, MATCH($B146, 'WB Country Groups'!$B$2:$B$219, 0))</f>
        <v>Europe &amp; Central Asia</v>
      </c>
      <c r="E146" t="str">
        <f t="shared" si="23"/>
        <v>Europe &amp; Central Asia</v>
      </c>
      <c r="F146" s="5">
        <f>INDEX('Damodaran CRPs'!$O:$O, MATCH($B146, 'Damodaran CRPs'!$N:$N, 0))</f>
        <v>1.4641410283049603E-2</v>
      </c>
      <c r="G146" s="5">
        <f t="shared" si="24"/>
        <v>1.4641410283049603E-2</v>
      </c>
      <c r="H146" s="5"/>
      <c r="I146" s="5" t="b">
        <f t="shared" si="25"/>
        <v>1</v>
      </c>
      <c r="J146" t="b">
        <f t="shared" si="26"/>
        <v>0</v>
      </c>
      <c r="K146" s="61">
        <f>SUMIFS(EM!$X:$X, EM!$N:$N, $A146)/100</f>
        <v>0</v>
      </c>
      <c r="L146" s="61">
        <f t="shared" si="27"/>
        <v>0</v>
      </c>
      <c r="M146" s="61">
        <f>SUMIFS(ACWI!$X:$X, ACWI!$N:$N, $A146)/100</f>
        <v>5.0290492121499999E-4</v>
      </c>
      <c r="N146" s="61">
        <f t="shared" si="28"/>
        <v>5.0459855943359156E-4</v>
      </c>
      <c r="O146" s="61">
        <f t="shared" si="29"/>
        <v>1.3587763135609826E-3</v>
      </c>
      <c r="P146" s="61">
        <f>IF(OR(ISNA($E146), $E146&lt;&gt;'WB Country Groups'!H$1), 0, $N146/SUMIFS(Portfolio!$N$2:$N$195, Portfolio!$E$2:$E$195, 'WB Country Groups'!H$1))</f>
        <v>0</v>
      </c>
      <c r="Q146" s="61">
        <f>IF(OR(ISNA($E146), $E146&lt;&gt;'WB Country Groups'!I$1), 0, $N146/SUMIFS(Portfolio!$N$2:$N$195, Portfolio!$E$2:$E$195, 'WB Country Groups'!I$1))</f>
        <v>3.1383226515747042E-3</v>
      </c>
      <c r="R146" s="61">
        <f>IF(OR(ISNA($E146), $E146&lt;&gt;'WB Country Groups'!J$1), 0, $N146/SUMIFS(Portfolio!$N$2:$N$195, Portfolio!$E$2:$E$195, 'WB Country Groups'!J$1))</f>
        <v>0</v>
      </c>
      <c r="S146" s="61">
        <f>IF(OR(ISNA($E146), $E146&lt;&gt;'WB Country Groups'!K$1), 0, $N146/SUMIFS(Portfolio!$N$2:$N$195, Portfolio!$E$2:$E$195, 'WB Country Groups'!K$1))</f>
        <v>0</v>
      </c>
      <c r="T146" s="61">
        <f>IF(OR(ISNA($E146), $E146&lt;&gt;'WB Country Groups'!L$1), 0, $N146/SUMIFS(Portfolio!$N$2:$N$195, Portfolio!$E$2:$E$195, 'WB Country Groups'!L$1))</f>
        <v>0</v>
      </c>
      <c r="U146" s="61">
        <f>IF(OR(ISNA($E146), $E146&lt;&gt;'WB Country Groups'!M$1), 0, $N146/SUMIFS(Portfolio!$N$2:$N$195, Portfolio!$E$2:$E$195, 'WB Country Groups'!M$1))</f>
        <v>0</v>
      </c>
      <c r="V146" s="61">
        <f>IF(OR(ISNA($E146), $E146&lt;&gt;'WB Country Groups'!N$1), 0, $N146/SUMIFS(Portfolio!$N$2:$N$195, Portfolio!$E$2:$E$195, 'WB Country Groups'!N$1))</f>
        <v>0</v>
      </c>
      <c r="W146" s="61">
        <f>SUMIFS(FM!$X:$X, FM!$N:$N, $A146)/100</f>
        <v>0</v>
      </c>
      <c r="X146" s="61">
        <f t="shared" si="30"/>
        <v>0</v>
      </c>
      <c r="Y146" s="61">
        <f>SUMIFS(World!$X:$X, World!$N:$N, $A146)/100</f>
        <v>5.6119455824599998E-4</v>
      </c>
      <c r="Z146" s="61">
        <f t="shared" si="31"/>
        <v>5.6330437788816232E-4</v>
      </c>
      <c r="AA146" s="5">
        <f>IF(INDEX('WB WDI Market Cap'!$T:$T, MATCH($B146, 'WB WDI Market Cap'!$C:$C, 0))=0, "", INDEX('WB WDI Market Cap'!$T:$T, MATCH($B146, 'WB WDI Market Cap'!$C:$C, 0)))</f>
        <v>6.168296695244791E-4</v>
      </c>
      <c r="AB146" s="5">
        <f t="shared" si="22"/>
        <v>6.2090783783183307E-4</v>
      </c>
      <c r="AC146">
        <f>SUMIFS(ACWI!$U:$U, ACWI!$N:$N, $A146)</f>
        <v>32079793836.24527</v>
      </c>
      <c r="AD146" s="5">
        <v>3.6999999999999998E-2</v>
      </c>
      <c r="AE146" s="115">
        <v>45504</v>
      </c>
    </row>
    <row r="147" spans="1:31">
      <c r="A147" t="str">
        <f>INDEX('ISO2-ISO3'!$C:$C, MATCH($B147, 'ISO2-ISO3'!$D:$D, 0))</f>
        <v>PY</v>
      </c>
      <c r="B147" t="str">
        <f>'ISO3s in META'!A146</f>
        <v>PRY</v>
      </c>
      <c r="C147" t="str">
        <f>INDEX('ISO3-Names'!$B$2:$B$275, MATCH($B147, 'ISO3-Names'!$A$2:$A$275, 0))</f>
        <v>Paraguay</v>
      </c>
      <c r="D147" t="str">
        <f>INDEX('WB Country Groups'!$C$2:$C$219, MATCH($B147, 'WB Country Groups'!$B$2:$B$219, 0))</f>
        <v>Latin America &amp; Caribbean</v>
      </c>
      <c r="E147" t="str">
        <f t="shared" si="23"/>
        <v>Latin America &amp; Caribbean</v>
      </c>
      <c r="F147" s="5">
        <f>INDEX('Damodaran CRPs'!$O:$O, MATCH($B147, 'Damodaran CRPs'!$N:$N, 0))</f>
        <v>3.0574709708721233E-2</v>
      </c>
      <c r="G147" s="5">
        <f t="shared" si="24"/>
        <v>3.0574709708721233E-2</v>
      </c>
      <c r="H147" s="5"/>
      <c r="I147" s="5" t="b">
        <f t="shared" si="25"/>
        <v>0</v>
      </c>
      <c r="J147" t="b">
        <f t="shared" si="26"/>
        <v>0</v>
      </c>
      <c r="K147" s="61">
        <f>SUMIFS(EM!$X:$X, EM!$N:$N, $A147)/100</f>
        <v>0</v>
      </c>
      <c r="L147" s="61">
        <f t="shared" si="27"/>
        <v>0</v>
      </c>
      <c r="M147" s="61">
        <f>SUMIFS(ACWI!$X:$X, ACWI!$N:$N, $A147)/100</f>
        <v>0</v>
      </c>
      <c r="N147" s="61">
        <f t="shared" si="28"/>
        <v>0</v>
      </c>
      <c r="O147" s="61">
        <f t="shared" si="29"/>
        <v>0</v>
      </c>
      <c r="P147" s="61">
        <f>IF(OR(ISNA($E147), $E147&lt;&gt;'WB Country Groups'!H$1), 0, $N147/SUMIFS(Portfolio!$N$2:$N$195, Portfolio!$E$2:$E$195, 'WB Country Groups'!H$1))</f>
        <v>0</v>
      </c>
      <c r="Q147" s="61">
        <f>IF(OR(ISNA($E147), $E147&lt;&gt;'WB Country Groups'!I$1), 0, $N147/SUMIFS(Portfolio!$N$2:$N$195, Portfolio!$E$2:$E$195, 'WB Country Groups'!I$1))</f>
        <v>0</v>
      </c>
      <c r="R147" s="61">
        <f>IF(OR(ISNA($E147), $E147&lt;&gt;'WB Country Groups'!J$1), 0, $N147/SUMIFS(Portfolio!$N$2:$N$195, Portfolio!$E$2:$E$195, 'WB Country Groups'!J$1))</f>
        <v>0</v>
      </c>
      <c r="S147" s="61">
        <f>IF(OR(ISNA($E147), $E147&lt;&gt;'WB Country Groups'!K$1), 0, $N147/SUMIFS(Portfolio!$N$2:$N$195, Portfolio!$E$2:$E$195, 'WB Country Groups'!K$1))</f>
        <v>0</v>
      </c>
      <c r="T147" s="61">
        <f>IF(OR(ISNA($E147), $E147&lt;&gt;'WB Country Groups'!L$1), 0, $N147/SUMIFS(Portfolio!$N$2:$N$195, Portfolio!$E$2:$E$195, 'WB Country Groups'!L$1))</f>
        <v>0</v>
      </c>
      <c r="U147" s="61">
        <f>IF(OR(ISNA($E147), $E147&lt;&gt;'WB Country Groups'!M$1), 0, $N147/SUMIFS(Portfolio!$N$2:$N$195, Portfolio!$E$2:$E$195, 'WB Country Groups'!M$1))</f>
        <v>0</v>
      </c>
      <c r="V147" s="61">
        <f>IF(OR(ISNA($E147), $E147&lt;&gt;'WB Country Groups'!N$1), 0, $N147/SUMIFS(Portfolio!$N$2:$N$195, Portfolio!$E$2:$E$195, 'WB Country Groups'!N$1))</f>
        <v>0</v>
      </c>
      <c r="W147" s="61">
        <f>SUMIFS(FM!$X:$X, FM!$N:$N, $A147)/100</f>
        <v>0</v>
      </c>
      <c r="X147" s="61">
        <f t="shared" si="30"/>
        <v>0</v>
      </c>
      <c r="Y147" s="61">
        <f>SUMIFS(World!$X:$X, World!$N:$N, $A147)/100</f>
        <v>0</v>
      </c>
      <c r="Z147" s="61">
        <f t="shared" si="31"/>
        <v>0</v>
      </c>
      <c r="AA147" s="5" t="str">
        <f>IF(INDEX('WB WDI Market Cap'!$T:$T, MATCH($B147, 'WB WDI Market Cap'!$C:$C, 0))=0, "", INDEX('WB WDI Market Cap'!$T:$T, MATCH($B147, 'WB WDI Market Cap'!$C:$C, 0)))</f>
        <v/>
      </c>
      <c r="AB147" s="5" t="str">
        <f t="shared" si="22"/>
        <v/>
      </c>
      <c r="AC147">
        <f>SUMIFS(ACWI!$U:$U, ACWI!$N:$N, $A147)</f>
        <v>0</v>
      </c>
    </row>
    <row r="148" spans="1:31">
      <c r="A148" t="str">
        <f>INDEX('ISO2-ISO3'!$C:$C, MATCH($B148, 'ISO2-ISO3'!$D:$D, 0))</f>
        <v>PS</v>
      </c>
      <c r="B148" t="str">
        <f>'ISO3s in META'!A147</f>
        <v>PSE</v>
      </c>
      <c r="C148" t="str">
        <f>INDEX('ISO3-Names'!$B$2:$B$275, MATCH($B148, 'ISO3-Names'!$A$2:$A$275, 0))</f>
        <v>Palestine</v>
      </c>
      <c r="D148" t="str">
        <f>INDEX('WB Country Groups'!$C$2:$C$219, MATCH($B148, 'WB Country Groups'!$B$2:$B$219, 0))</f>
        <v>Middle East &amp; North Africa</v>
      </c>
      <c r="E148" t="str">
        <f t="shared" si="23"/>
        <v>Middle East &amp; North Africa</v>
      </c>
      <c r="F148" s="5" t="e">
        <f>INDEX('Damodaran CRPs'!$O:$O, MATCH($B148, 'Damodaran CRPs'!$N:$N, 0))</f>
        <v>#N/A</v>
      </c>
      <c r="G148" s="50">
        <f>_xlfn.MAXIFS(F2:F195, F2:F195, "&lt;&gt;#N/A")</f>
        <v>0.22715816495844784</v>
      </c>
      <c r="H148" s="49" t="s">
        <v>1572</v>
      </c>
      <c r="I148" s="5" t="b">
        <f t="shared" si="25"/>
        <v>0</v>
      </c>
      <c r="J148" t="b">
        <f t="shared" si="26"/>
        <v>0</v>
      </c>
      <c r="K148" s="61">
        <f>SUMIFS(EM!$X:$X, EM!$N:$N, $A148)/100</f>
        <v>0</v>
      </c>
      <c r="L148" s="61">
        <f t="shared" si="27"/>
        <v>0</v>
      </c>
      <c r="M148" s="61">
        <f>SUMIFS(ACWI!$X:$X, ACWI!$N:$N, $A148)/100</f>
        <v>0</v>
      </c>
      <c r="N148" s="61">
        <f t="shared" si="28"/>
        <v>0</v>
      </c>
      <c r="O148" s="61">
        <f t="shared" si="29"/>
        <v>0</v>
      </c>
      <c r="P148" s="61">
        <f>IF(OR(ISNA($E148), $E148&lt;&gt;'WB Country Groups'!H$1), 0, $N148/SUMIFS(Portfolio!$N$2:$N$195, Portfolio!$E$2:$E$195, 'WB Country Groups'!H$1))</f>
        <v>0</v>
      </c>
      <c r="Q148" s="61">
        <f>IF(OR(ISNA($E148), $E148&lt;&gt;'WB Country Groups'!I$1), 0, $N148/SUMIFS(Portfolio!$N$2:$N$195, Portfolio!$E$2:$E$195, 'WB Country Groups'!I$1))</f>
        <v>0</v>
      </c>
      <c r="R148" s="61">
        <f>IF(OR(ISNA($E148), $E148&lt;&gt;'WB Country Groups'!J$1), 0, $N148/SUMIFS(Portfolio!$N$2:$N$195, Portfolio!$E$2:$E$195, 'WB Country Groups'!J$1))</f>
        <v>0</v>
      </c>
      <c r="S148" s="61">
        <f>IF(OR(ISNA($E148), $E148&lt;&gt;'WB Country Groups'!K$1), 0, $N148/SUMIFS(Portfolio!$N$2:$N$195, Portfolio!$E$2:$E$195, 'WB Country Groups'!K$1))</f>
        <v>0</v>
      </c>
      <c r="T148" s="61">
        <f>IF(OR(ISNA($E148), $E148&lt;&gt;'WB Country Groups'!L$1), 0, $N148/SUMIFS(Portfolio!$N$2:$N$195, Portfolio!$E$2:$E$195, 'WB Country Groups'!L$1))</f>
        <v>0</v>
      </c>
      <c r="U148" s="61">
        <f>IF(OR(ISNA($E148), $E148&lt;&gt;'WB Country Groups'!M$1), 0, $N148/SUMIFS(Portfolio!$N$2:$N$195, Portfolio!$E$2:$E$195, 'WB Country Groups'!M$1))</f>
        <v>0</v>
      </c>
      <c r="V148" s="61">
        <f>IF(OR(ISNA($E148), $E148&lt;&gt;'WB Country Groups'!N$1), 0, $N148/SUMIFS(Portfolio!$N$2:$N$195, Portfolio!$E$2:$E$195, 'WB Country Groups'!N$1))</f>
        <v>0</v>
      </c>
      <c r="W148" s="61">
        <f>SUMIFS(FM!$X:$X, FM!$N:$N, $A148)/100</f>
        <v>0</v>
      </c>
      <c r="X148" s="61">
        <f t="shared" si="30"/>
        <v>0</v>
      </c>
      <c r="Y148" s="61">
        <f>SUMIFS(World!$X:$X, World!$N:$N, $A148)/100</f>
        <v>0</v>
      </c>
      <c r="Z148" s="61">
        <f t="shared" si="31"/>
        <v>0</v>
      </c>
      <c r="AA148" s="5">
        <f>IF(INDEX('WB WDI Market Cap'!$T:$T, MATCH($B148, 'WB WDI Market Cap'!$C:$C, 0))=0, "", INDEX('WB WDI Market Cap'!$T:$T, MATCH($B148, 'WB WDI Market Cap'!$C:$C, 0)))</f>
        <v>3.4329607667366475E-5</v>
      </c>
      <c r="AB148" s="5">
        <f t="shared" si="22"/>
        <v>3.455657780987094E-5</v>
      </c>
      <c r="AC148">
        <f>SUMIFS(ACWI!$U:$U, ACWI!$N:$N, $A148)</f>
        <v>0</v>
      </c>
    </row>
    <row r="149" spans="1:31">
      <c r="A149" t="str">
        <f>INDEX('ISO2-ISO3'!$C:$C, MATCH($B149, 'ISO2-ISO3'!$D:$D, 0))</f>
        <v>QA</v>
      </c>
      <c r="B149" t="str">
        <f>'ISO3s in META'!A148</f>
        <v>QAT</v>
      </c>
      <c r="C149" t="str">
        <f>INDEX('ISO3-Names'!$B$2:$B$275, MATCH($B149, 'ISO3-Names'!$A$2:$A$275, 0))</f>
        <v>Qatar</v>
      </c>
      <c r="D149" t="str">
        <f>INDEX('WB Country Groups'!$C$2:$C$219, MATCH($B149, 'WB Country Groups'!$B$2:$B$219, 0))</f>
        <v>Middle East &amp; North Africa</v>
      </c>
      <c r="E149" t="str">
        <f t="shared" si="23"/>
        <v>Middle East &amp; North Africa</v>
      </c>
      <c r="F149" s="5">
        <f>INDEX('Damodaran CRPs'!$O:$O, MATCH($B149, 'Damodaran CRPs'!$N:$N, 0))</f>
        <v>6.0288159989027772E-3</v>
      </c>
      <c r="G149" s="5">
        <f t="shared" si="24"/>
        <v>6.0288159989027772E-3</v>
      </c>
      <c r="H149" s="5"/>
      <c r="I149" s="5" t="b">
        <f t="shared" si="25"/>
        <v>1</v>
      </c>
      <c r="J149" t="b">
        <f t="shared" si="26"/>
        <v>0</v>
      </c>
      <c r="K149" s="61">
        <f>SUMIFS(EM!$X:$X, EM!$N:$N, $A149)/100</f>
        <v>9.1169437681339997E-3</v>
      </c>
      <c r="L149" s="61">
        <f t="shared" si="27"/>
        <v>9.1169437681339893E-3</v>
      </c>
      <c r="M149" s="61">
        <f>SUMIFS(ACWI!$X:$X, ACWI!$N:$N, $A149)/100</f>
        <v>9.4695027821600016E-4</v>
      </c>
      <c r="N149" s="61">
        <f t="shared" si="28"/>
        <v>9.5013933267666813E-4</v>
      </c>
      <c r="O149" s="61">
        <f t="shared" si="29"/>
        <v>2.5585226031419194E-3</v>
      </c>
      <c r="P149" s="61">
        <f>IF(OR(ISNA($E149), $E149&lt;&gt;'WB Country Groups'!H$1), 0, $N149/SUMIFS(Portfolio!$N$2:$N$195, Portfolio!$E$2:$E$195, 'WB Country Groups'!H$1))</f>
        <v>0</v>
      </c>
      <c r="Q149" s="61">
        <f>IF(OR(ISNA($E149), $E149&lt;&gt;'WB Country Groups'!I$1), 0, $N149/SUMIFS(Portfolio!$N$2:$N$195, Portfolio!$E$2:$E$195, 'WB Country Groups'!I$1))</f>
        <v>0</v>
      </c>
      <c r="R149" s="61">
        <f>IF(OR(ISNA($E149), $E149&lt;&gt;'WB Country Groups'!J$1), 0, $N149/SUMIFS(Portfolio!$N$2:$N$195, Portfolio!$E$2:$E$195, 'WB Country Groups'!J$1))</f>
        <v>0</v>
      </c>
      <c r="S149" s="61">
        <f>IF(OR(ISNA($E149), $E149&lt;&gt;'WB Country Groups'!K$1), 0, $N149/SUMIFS(Portfolio!$N$2:$N$195, Portfolio!$E$2:$E$195, 'WB Country Groups'!K$1))</f>
        <v>0</v>
      </c>
      <c r="T149" s="61">
        <f>IF(OR(ISNA($E149), $E149&lt;&gt;'WB Country Groups'!L$1), 0, $N149/SUMIFS(Portfolio!$N$2:$N$195, Portfolio!$E$2:$E$195, 'WB Country Groups'!L$1))</f>
        <v>0</v>
      </c>
      <c r="U149" s="61">
        <f>IF(OR(ISNA($E149), $E149&lt;&gt;'WB Country Groups'!M$1), 0, $N149/SUMIFS(Portfolio!$N$2:$N$195, Portfolio!$E$2:$E$195, 'WB Country Groups'!M$1))</f>
        <v>0</v>
      </c>
      <c r="V149" s="61">
        <f>IF(OR(ISNA($E149), $E149&lt;&gt;'WB Country Groups'!N$1), 0, $N149/SUMIFS(Portfolio!$N$2:$N$195, Portfolio!$E$2:$E$195, 'WB Country Groups'!N$1))</f>
        <v>0.10260468293013331</v>
      </c>
      <c r="W149" s="61">
        <f>SUMIFS(FM!$X:$X, FM!$N:$N, $A149)/100</f>
        <v>0</v>
      </c>
      <c r="X149" s="61">
        <f t="shared" si="30"/>
        <v>0</v>
      </c>
      <c r="Y149" s="61">
        <f>SUMIFS(World!$X:$X, World!$N:$N, $A149)/100</f>
        <v>0</v>
      </c>
      <c r="Z149" s="61">
        <f t="shared" si="31"/>
        <v>0</v>
      </c>
      <c r="AA149" s="5">
        <f>IF(INDEX('WB WDI Market Cap'!$T:$T, MATCH($B149, 'WB WDI Market Cap'!$C:$C, 0))=0, "", INDEX('WB WDI Market Cap'!$T:$T, MATCH($B149, 'WB WDI Market Cap'!$C:$C, 0)))</f>
        <v>1.6472445111774673E-3</v>
      </c>
      <c r="AB149" s="5">
        <f t="shared" si="22"/>
        <v>1.6581352654518613E-3</v>
      </c>
      <c r="AC149">
        <f>SUMIFS(ACWI!$U:$U, ACWI!$N:$N, $A149)</f>
        <v>60404995888.554977</v>
      </c>
      <c r="AD149" s="5">
        <v>4.6100000000000002E-2</v>
      </c>
      <c r="AE149" s="115">
        <v>45504</v>
      </c>
    </row>
    <row r="150" spans="1:31">
      <c r="A150" t="str">
        <f>INDEX('ISO2-ISO3'!$C:$C, MATCH($B150, 'ISO2-ISO3'!$D:$D, 0))</f>
        <v>RE</v>
      </c>
      <c r="B150" t="str">
        <f>'ISO3s in META'!A149</f>
        <v>REU</v>
      </c>
      <c r="C150" t="str">
        <f>INDEX('ISO3-Names'!$B$2:$B$275, MATCH($B150, 'ISO3-Names'!$A$2:$A$275, 0))</f>
        <v>RÃ©union</v>
      </c>
      <c r="D150" t="e">
        <f>INDEX('WB Country Groups'!$C$2:$C$219, MATCH($B150, 'WB Country Groups'!$B$2:$B$219, 0))</f>
        <v>#N/A</v>
      </c>
      <c r="E150" t="str">
        <f t="shared" si="23"/>
        <v>OTHER</v>
      </c>
      <c r="F150" s="5" t="e">
        <f>INDEX('Damodaran CRPs'!$O:$O, MATCH($B150, 'Damodaran CRPs'!$N:$N, 0))</f>
        <v>#N/A</v>
      </c>
      <c r="G150" s="5" t="str">
        <f t="shared" si="24"/>
        <v/>
      </c>
      <c r="H150" s="5"/>
      <c r="I150" s="5" t="b">
        <f t="shared" si="25"/>
        <v>0</v>
      </c>
      <c r="J150" t="b">
        <f t="shared" si="26"/>
        <v>0</v>
      </c>
      <c r="K150" s="61">
        <f>SUMIFS(EM!$X:$X, EM!$N:$N, $A150)/100</f>
        <v>0</v>
      </c>
      <c r="L150" s="61">
        <f t="shared" si="27"/>
        <v>0</v>
      </c>
      <c r="M150" s="61">
        <f>SUMIFS(ACWI!$X:$X, ACWI!$N:$N, $A150)/100</f>
        <v>0</v>
      </c>
      <c r="N150" s="61">
        <f t="shared" si="28"/>
        <v>0</v>
      </c>
      <c r="O150" s="61">
        <f t="shared" si="29"/>
        <v>0</v>
      </c>
      <c r="P150" s="61">
        <f>IF(OR(ISNA($E150), $E150&lt;&gt;'WB Country Groups'!H$1), 0, $N150/SUMIFS(Portfolio!$N$2:$N$195, Portfolio!$E$2:$E$195, 'WB Country Groups'!H$1))</f>
        <v>0</v>
      </c>
      <c r="Q150" s="61">
        <f>IF(OR(ISNA($E150), $E150&lt;&gt;'WB Country Groups'!I$1), 0, $N150/SUMIFS(Portfolio!$N$2:$N$195, Portfolio!$E$2:$E$195, 'WB Country Groups'!I$1))</f>
        <v>0</v>
      </c>
      <c r="R150" s="61">
        <f>IF(OR(ISNA($E150), $E150&lt;&gt;'WB Country Groups'!J$1), 0, $N150/SUMIFS(Portfolio!$N$2:$N$195, Portfolio!$E$2:$E$195, 'WB Country Groups'!J$1))</f>
        <v>0</v>
      </c>
      <c r="S150" s="61">
        <f>IF(OR(ISNA($E150), $E150&lt;&gt;'WB Country Groups'!K$1), 0, $N150/SUMIFS(Portfolio!$N$2:$N$195, Portfolio!$E$2:$E$195, 'WB Country Groups'!K$1))</f>
        <v>0</v>
      </c>
      <c r="T150" s="61">
        <f>IF(OR(ISNA($E150), $E150&lt;&gt;'WB Country Groups'!L$1), 0, $N150/SUMIFS(Portfolio!$N$2:$N$195, Portfolio!$E$2:$E$195, 'WB Country Groups'!L$1))</f>
        <v>0</v>
      </c>
      <c r="U150" s="61">
        <f>IF(OR(ISNA($E150), $E150&lt;&gt;'WB Country Groups'!M$1), 0, $N150/SUMIFS(Portfolio!$N$2:$N$195, Portfolio!$E$2:$E$195, 'WB Country Groups'!M$1))</f>
        <v>0</v>
      </c>
      <c r="V150" s="61">
        <f>IF(OR(ISNA($E150), $E150&lt;&gt;'WB Country Groups'!N$1), 0, $N150/SUMIFS(Portfolio!$N$2:$N$195, Portfolio!$E$2:$E$195, 'WB Country Groups'!N$1))</f>
        <v>0</v>
      </c>
      <c r="W150" s="61">
        <f>SUMIFS(FM!$X:$X, FM!$N:$N, $A150)/100</f>
        <v>0</v>
      </c>
      <c r="X150" s="61">
        <f t="shared" si="30"/>
        <v>0</v>
      </c>
      <c r="Y150" s="61">
        <f>SUMIFS(World!$X:$X, World!$N:$N, $A150)/100</f>
        <v>0</v>
      </c>
      <c r="Z150" s="61">
        <f t="shared" si="31"/>
        <v>0</v>
      </c>
      <c r="AA150" s="5" t="e">
        <f>IF(INDEX('WB WDI Market Cap'!$T:$T, MATCH($B150, 'WB WDI Market Cap'!$C:$C, 0))=0, "", INDEX('WB WDI Market Cap'!$T:$T, MATCH($B150, 'WB WDI Market Cap'!$C:$C, 0)))</f>
        <v>#N/A</v>
      </c>
      <c r="AB150" s="5" t="str">
        <f t="shared" si="22"/>
        <v/>
      </c>
      <c r="AC150">
        <f>SUMIFS(ACWI!$U:$U, ACWI!$N:$N, $A150)</f>
        <v>0</v>
      </c>
    </row>
    <row r="151" spans="1:31">
      <c r="A151" t="str">
        <f>INDEX('ISO2-ISO3'!$C:$C, MATCH($B151, 'ISO2-ISO3'!$D:$D, 0))</f>
        <v>RO</v>
      </c>
      <c r="B151" t="str">
        <f>'ISO3s in META'!A150</f>
        <v>ROU</v>
      </c>
      <c r="C151" t="str">
        <f>INDEX('ISO3-Names'!$B$2:$B$275, MATCH($B151, 'ISO3-Names'!$A$2:$A$275, 0))</f>
        <v>Romania</v>
      </c>
      <c r="D151" t="str">
        <f>INDEX('WB Country Groups'!$C$2:$C$219, MATCH($B151, 'WB Country Groups'!$B$2:$B$219, 0))</f>
        <v>Europe &amp; Central Asia</v>
      </c>
      <c r="E151" t="str">
        <f t="shared" si="23"/>
        <v>Europe &amp; Central Asia</v>
      </c>
      <c r="F151" s="5">
        <f>INDEX('Damodaran CRPs'!$O:$O, MATCH($B151, 'Damodaran CRPs'!$N:$N, 0))</f>
        <v>2.6842585518924274E-2</v>
      </c>
      <c r="G151" s="5">
        <f t="shared" si="24"/>
        <v>2.6842585518924274E-2</v>
      </c>
      <c r="H151" s="5"/>
      <c r="I151" s="5" t="b">
        <f t="shared" si="25"/>
        <v>1</v>
      </c>
      <c r="J151" t="b">
        <f t="shared" si="26"/>
        <v>0</v>
      </c>
      <c r="K151" s="61">
        <f>SUMIFS(EM!$X:$X, EM!$N:$N, $A151)/100</f>
        <v>0</v>
      </c>
      <c r="L151" s="61">
        <f t="shared" si="27"/>
        <v>0</v>
      </c>
      <c r="M151" s="61">
        <f>SUMIFS(ACWI!$X:$X, ACWI!$N:$N, $A151)/100</f>
        <v>0</v>
      </c>
      <c r="N151" s="61">
        <f t="shared" si="28"/>
        <v>0</v>
      </c>
      <c r="O151" s="61">
        <f t="shared" si="29"/>
        <v>0</v>
      </c>
      <c r="P151" s="61">
        <f>IF(OR(ISNA($E151), $E151&lt;&gt;'WB Country Groups'!H$1), 0, $N151/SUMIFS(Portfolio!$N$2:$N$195, Portfolio!$E$2:$E$195, 'WB Country Groups'!H$1))</f>
        <v>0</v>
      </c>
      <c r="Q151" s="61">
        <f>IF(OR(ISNA($E151), $E151&lt;&gt;'WB Country Groups'!I$1), 0, $N151/SUMIFS(Portfolio!$N$2:$N$195, Portfolio!$E$2:$E$195, 'WB Country Groups'!I$1))</f>
        <v>0</v>
      </c>
      <c r="R151" s="61">
        <f>IF(OR(ISNA($E151), $E151&lt;&gt;'WB Country Groups'!J$1), 0, $N151/SUMIFS(Portfolio!$N$2:$N$195, Portfolio!$E$2:$E$195, 'WB Country Groups'!J$1))</f>
        <v>0</v>
      </c>
      <c r="S151" s="61">
        <f>IF(OR(ISNA($E151), $E151&lt;&gt;'WB Country Groups'!K$1), 0, $N151/SUMIFS(Portfolio!$N$2:$N$195, Portfolio!$E$2:$E$195, 'WB Country Groups'!K$1))</f>
        <v>0</v>
      </c>
      <c r="T151" s="61">
        <f>IF(OR(ISNA($E151), $E151&lt;&gt;'WB Country Groups'!L$1), 0, $N151/SUMIFS(Portfolio!$N$2:$N$195, Portfolio!$E$2:$E$195, 'WB Country Groups'!L$1))</f>
        <v>0</v>
      </c>
      <c r="U151" s="61">
        <f>IF(OR(ISNA($E151), $E151&lt;&gt;'WB Country Groups'!M$1), 0, $N151/SUMIFS(Portfolio!$N$2:$N$195, Portfolio!$E$2:$E$195, 'WB Country Groups'!M$1))</f>
        <v>0</v>
      </c>
      <c r="V151" s="61">
        <f>IF(OR(ISNA($E151), $E151&lt;&gt;'WB Country Groups'!N$1), 0, $N151/SUMIFS(Portfolio!$N$2:$N$195, Portfolio!$E$2:$E$195, 'WB Country Groups'!N$1))</f>
        <v>0</v>
      </c>
      <c r="W151" s="61">
        <f>SUMIFS(FM!$X:$X, FM!$N:$N, $A151)/100</f>
        <v>5.9420993005975004E-2</v>
      </c>
      <c r="X151" s="61">
        <f t="shared" si="30"/>
        <v>5.9420993005974636E-2</v>
      </c>
      <c r="Y151" s="61">
        <f>SUMIFS(World!$X:$X, World!$N:$N, $A151)/100</f>
        <v>0</v>
      </c>
      <c r="Z151" s="61">
        <f t="shared" si="31"/>
        <v>0</v>
      </c>
      <c r="AA151" s="5">
        <f>IF(INDEX('WB WDI Market Cap'!$T:$T, MATCH($B151, 'WB WDI Market Cap'!$C:$C, 0))=0, "", INDEX('WB WDI Market Cap'!$T:$T, MATCH($B151, 'WB WDI Market Cap'!$C:$C, 0)))</f>
        <v>2.5409931206410989E-4</v>
      </c>
      <c r="AB151" s="5">
        <f t="shared" si="22"/>
        <v>2.5577928923216532E-4</v>
      </c>
      <c r="AC151">
        <f>SUMIFS(ACWI!$U:$U, ACWI!$N:$N, $A151)</f>
        <v>0</v>
      </c>
    </row>
    <row r="152" spans="1:31">
      <c r="A152" t="str">
        <f>INDEX('ISO2-ISO3'!$C:$C, MATCH($B152, 'ISO2-ISO3'!$D:$D, 0))</f>
        <v>RU</v>
      </c>
      <c r="B152" t="str">
        <f>'ISO3s in META'!A151</f>
        <v>RUS</v>
      </c>
      <c r="C152" t="str">
        <f>INDEX('ISO3-Names'!$B$2:$B$275, MATCH($B152, 'ISO3-Names'!$A$2:$A$275, 0))</f>
        <v>Russian Federation</v>
      </c>
      <c r="D152" t="str">
        <f>INDEX('WB Country Groups'!$C$2:$C$219, MATCH($B152, 'WB Country Groups'!$B$2:$B$219, 0))</f>
        <v>Europe &amp; Central Asia</v>
      </c>
      <c r="E152" t="str">
        <f t="shared" si="23"/>
        <v>Europe &amp; Central Asia</v>
      </c>
      <c r="F152" s="5" t="e">
        <f>INDEX('Damodaran CRPs'!$O:$O, MATCH($B152, 'Damodaran CRPs'!$N:$N, 0))</f>
        <v>#N/A</v>
      </c>
      <c r="G152" s="5" t="str">
        <f t="shared" si="24"/>
        <v/>
      </c>
      <c r="H152" s="5"/>
      <c r="I152" s="5" t="b">
        <f t="shared" si="25"/>
        <v>0</v>
      </c>
      <c r="J152" t="b">
        <f t="shared" si="26"/>
        <v>0</v>
      </c>
      <c r="K152" s="61">
        <f>SUMIFS(EM!$X:$X, EM!$N:$N, $A152)/100</f>
        <v>0</v>
      </c>
      <c r="L152" s="61">
        <f t="shared" si="27"/>
        <v>0</v>
      </c>
      <c r="M152" s="61">
        <f>SUMIFS(ACWI!$X:$X, ACWI!$N:$N, $A152)/100</f>
        <v>0</v>
      </c>
      <c r="N152" s="61">
        <f t="shared" si="28"/>
        <v>0</v>
      </c>
      <c r="O152" s="61">
        <f t="shared" si="29"/>
        <v>0</v>
      </c>
      <c r="P152" s="61">
        <f>IF(OR(ISNA($E152), $E152&lt;&gt;'WB Country Groups'!H$1), 0, $N152/SUMIFS(Portfolio!$N$2:$N$195, Portfolio!$E$2:$E$195, 'WB Country Groups'!H$1))</f>
        <v>0</v>
      </c>
      <c r="Q152" s="61">
        <f>IF(OR(ISNA($E152), $E152&lt;&gt;'WB Country Groups'!I$1), 0, $N152/SUMIFS(Portfolio!$N$2:$N$195, Portfolio!$E$2:$E$195, 'WB Country Groups'!I$1))</f>
        <v>0</v>
      </c>
      <c r="R152" s="61">
        <f>IF(OR(ISNA($E152), $E152&lt;&gt;'WB Country Groups'!J$1), 0, $N152/SUMIFS(Portfolio!$N$2:$N$195, Portfolio!$E$2:$E$195, 'WB Country Groups'!J$1))</f>
        <v>0</v>
      </c>
      <c r="S152" s="61">
        <f>IF(OR(ISNA($E152), $E152&lt;&gt;'WB Country Groups'!K$1), 0, $N152/SUMIFS(Portfolio!$N$2:$N$195, Portfolio!$E$2:$E$195, 'WB Country Groups'!K$1))</f>
        <v>0</v>
      </c>
      <c r="T152" s="61">
        <f>IF(OR(ISNA($E152), $E152&lt;&gt;'WB Country Groups'!L$1), 0, $N152/SUMIFS(Portfolio!$N$2:$N$195, Portfolio!$E$2:$E$195, 'WB Country Groups'!L$1))</f>
        <v>0</v>
      </c>
      <c r="U152" s="61">
        <f>IF(OR(ISNA($E152), $E152&lt;&gt;'WB Country Groups'!M$1), 0, $N152/SUMIFS(Portfolio!$N$2:$N$195, Portfolio!$E$2:$E$195, 'WB Country Groups'!M$1))</f>
        <v>0</v>
      </c>
      <c r="V152" s="61">
        <f>IF(OR(ISNA($E152), $E152&lt;&gt;'WB Country Groups'!N$1), 0, $N152/SUMIFS(Portfolio!$N$2:$N$195, Portfolio!$E$2:$E$195, 'WB Country Groups'!N$1))</f>
        <v>0</v>
      </c>
      <c r="W152" s="61">
        <f>SUMIFS(FM!$X:$X, FM!$N:$N, $A152)/100</f>
        <v>0</v>
      </c>
      <c r="X152" s="61">
        <f t="shared" si="30"/>
        <v>0</v>
      </c>
      <c r="Y152" s="61">
        <f>SUMIFS(World!$X:$X, World!$N:$N, $A152)/100</f>
        <v>0</v>
      </c>
      <c r="Z152" s="61">
        <f t="shared" si="31"/>
        <v>0</v>
      </c>
      <c r="AA152" s="5">
        <f>IF(INDEX('WB WDI Market Cap'!$T:$T, MATCH($B152, 'WB WDI Market Cap'!$C:$C, 0))=0, "", INDEX('WB WDI Market Cap'!$T:$T, MATCH($B152, 'WB WDI Market Cap'!$C:$C, 0)))</f>
        <v>6.9192768335802571E-3</v>
      </c>
      <c r="AB152" s="5">
        <f t="shared" si="22"/>
        <v>6.9650236205567482E-3</v>
      </c>
      <c r="AC152">
        <f>SUMIFS(ACWI!$U:$U, ACWI!$N:$N, $A152)</f>
        <v>0</v>
      </c>
    </row>
    <row r="153" spans="1:31">
      <c r="A153" t="str">
        <f>INDEX('ISO2-ISO3'!$C:$C, MATCH($B153, 'ISO2-ISO3'!$D:$D, 0))</f>
        <v>RW</v>
      </c>
      <c r="B153" t="str">
        <f>'ISO3s in META'!A152</f>
        <v>RWA</v>
      </c>
      <c r="C153" t="str">
        <f>INDEX('ISO3-Names'!$B$2:$B$275, MATCH($B153, 'ISO3-Names'!$A$2:$A$275, 0))</f>
        <v>Rwanda</v>
      </c>
      <c r="D153" t="str">
        <f>INDEX('WB Country Groups'!$C$2:$C$219, MATCH($B153, 'WB Country Groups'!$B$2:$B$219, 0))</f>
        <v>Sub-Saharan Africa</v>
      </c>
      <c r="E153" t="str">
        <f t="shared" si="23"/>
        <v>Sub-Saharan Africa</v>
      </c>
      <c r="F153" s="5">
        <f>INDEX('Damodaran CRPs'!$O:$O, MATCH($B153, 'Damodaran CRPs'!$N:$N, 0))</f>
        <v>6.7178235416345239E-2</v>
      </c>
      <c r="G153" s="5">
        <f t="shared" si="24"/>
        <v>6.7178235416345239E-2</v>
      </c>
      <c r="H153" s="5"/>
      <c r="I153" s="5" t="b">
        <f t="shared" si="25"/>
        <v>0</v>
      </c>
      <c r="J153" t="b">
        <f t="shared" si="26"/>
        <v>0</v>
      </c>
      <c r="K153" s="61">
        <f>SUMIFS(EM!$X:$X, EM!$N:$N, $A153)/100</f>
        <v>0</v>
      </c>
      <c r="L153" s="61">
        <f t="shared" si="27"/>
        <v>0</v>
      </c>
      <c r="M153" s="61">
        <f>SUMIFS(ACWI!$X:$X, ACWI!$N:$N, $A153)/100</f>
        <v>0</v>
      </c>
      <c r="N153" s="61">
        <f t="shared" si="28"/>
        <v>0</v>
      </c>
      <c r="O153" s="61">
        <f t="shared" si="29"/>
        <v>0</v>
      </c>
      <c r="P153" s="61">
        <f>IF(OR(ISNA($E153), $E153&lt;&gt;'WB Country Groups'!H$1), 0, $N153/SUMIFS(Portfolio!$N$2:$N$195, Portfolio!$E$2:$E$195, 'WB Country Groups'!H$1))</f>
        <v>0</v>
      </c>
      <c r="Q153" s="61">
        <f>IF(OR(ISNA($E153), $E153&lt;&gt;'WB Country Groups'!I$1), 0, $N153/SUMIFS(Portfolio!$N$2:$N$195, Portfolio!$E$2:$E$195, 'WB Country Groups'!I$1))</f>
        <v>0</v>
      </c>
      <c r="R153" s="61">
        <f>IF(OR(ISNA($E153), $E153&lt;&gt;'WB Country Groups'!J$1), 0, $N153/SUMIFS(Portfolio!$N$2:$N$195, Portfolio!$E$2:$E$195, 'WB Country Groups'!J$1))</f>
        <v>0</v>
      </c>
      <c r="S153" s="61">
        <f>IF(OR(ISNA($E153), $E153&lt;&gt;'WB Country Groups'!K$1), 0, $N153/SUMIFS(Portfolio!$N$2:$N$195, Portfolio!$E$2:$E$195, 'WB Country Groups'!K$1))</f>
        <v>0</v>
      </c>
      <c r="T153" s="61">
        <f>IF(OR(ISNA($E153), $E153&lt;&gt;'WB Country Groups'!L$1), 0, $N153/SUMIFS(Portfolio!$N$2:$N$195, Portfolio!$E$2:$E$195, 'WB Country Groups'!L$1))</f>
        <v>0</v>
      </c>
      <c r="U153" s="61">
        <f>IF(OR(ISNA($E153), $E153&lt;&gt;'WB Country Groups'!M$1), 0, $N153/SUMIFS(Portfolio!$N$2:$N$195, Portfolio!$E$2:$E$195, 'WB Country Groups'!M$1))</f>
        <v>0</v>
      </c>
      <c r="V153" s="61">
        <f>IF(OR(ISNA($E153), $E153&lt;&gt;'WB Country Groups'!N$1), 0, $N153/SUMIFS(Portfolio!$N$2:$N$195, Portfolio!$E$2:$E$195, 'WB Country Groups'!N$1))</f>
        <v>0</v>
      </c>
      <c r="W153" s="61">
        <f>SUMIFS(FM!$X:$X, FM!$N:$N, $A153)/100</f>
        <v>0</v>
      </c>
      <c r="X153" s="61">
        <f t="shared" si="30"/>
        <v>0</v>
      </c>
      <c r="Y153" s="61">
        <f>SUMIFS(World!$X:$X, World!$N:$N, $A153)/100</f>
        <v>0</v>
      </c>
      <c r="Z153" s="61">
        <f t="shared" si="31"/>
        <v>0</v>
      </c>
      <c r="AA153" s="5">
        <f>IF(INDEX('WB WDI Market Cap'!$T:$T, MATCH($B153, 'WB WDI Market Cap'!$C:$C, 0))=0, "", INDEX('WB WDI Market Cap'!$T:$T, MATCH($B153, 'WB WDI Market Cap'!$C:$C, 0)))</f>
        <v>3.2012124353871341E-5</v>
      </c>
      <c r="AB153" s="5">
        <f t="shared" si="22"/>
        <v>3.2223772459403747E-5</v>
      </c>
      <c r="AC153">
        <f>SUMIFS(ACWI!$U:$U, ACWI!$N:$N, $A153)</f>
        <v>0</v>
      </c>
    </row>
    <row r="154" spans="1:31">
      <c r="A154" t="str">
        <f>INDEX('ISO2-ISO3'!$C:$C, MATCH($B154, 'ISO2-ISO3'!$D:$D, 0))</f>
        <v>SA</v>
      </c>
      <c r="B154" t="str">
        <f>'ISO3s in META'!A153</f>
        <v>SAU</v>
      </c>
      <c r="C154" t="str">
        <f>INDEX('ISO3-Names'!$B$2:$B$275, MATCH($B154, 'ISO3-Names'!$A$2:$A$275, 0))</f>
        <v>Saudi Arabia</v>
      </c>
      <c r="D154" t="str">
        <f>INDEX('WB Country Groups'!$C$2:$C$219, MATCH($B154, 'WB Country Groups'!$B$2:$B$219, 0))</f>
        <v>Middle East &amp; North Africa</v>
      </c>
      <c r="E154" t="str">
        <f t="shared" si="23"/>
        <v>Middle East &amp; North Africa</v>
      </c>
      <c r="F154" s="5">
        <f>INDEX('Damodaran CRPs'!$O:$O, MATCH($B154, 'Damodaran CRPs'!$N:$N, 0))</f>
        <v>8.6125942841468253E-3</v>
      </c>
      <c r="G154" s="5">
        <f t="shared" si="24"/>
        <v>8.6125942841468253E-3</v>
      </c>
      <c r="H154" s="5"/>
      <c r="I154" s="5" t="b">
        <f t="shared" si="25"/>
        <v>1</v>
      </c>
      <c r="J154" t="b">
        <f t="shared" si="26"/>
        <v>0</v>
      </c>
      <c r="K154" s="61">
        <f>SUMIFS(EM!$X:$X, EM!$N:$N, $A154)/100</f>
        <v>4.2135449804216012E-2</v>
      </c>
      <c r="L154" s="61">
        <f t="shared" si="27"/>
        <v>4.2135449804215963E-2</v>
      </c>
      <c r="M154" s="61">
        <f>SUMIFS(ACWI!$X:$X, ACWI!$N:$N, $A154)/100</f>
        <v>4.3764859068629999E-3</v>
      </c>
      <c r="N154" s="61">
        <f t="shared" si="28"/>
        <v>4.3912246447084819E-3</v>
      </c>
      <c r="O154" s="61">
        <f t="shared" si="29"/>
        <v>1.1824631527788541E-2</v>
      </c>
      <c r="P154" s="61">
        <f>IF(OR(ISNA($E154), $E154&lt;&gt;'WB Country Groups'!H$1), 0, $N154/SUMIFS(Portfolio!$N$2:$N$195, Portfolio!$E$2:$E$195, 'WB Country Groups'!H$1))</f>
        <v>0</v>
      </c>
      <c r="Q154" s="61">
        <f>IF(OR(ISNA($E154), $E154&lt;&gt;'WB Country Groups'!I$1), 0, $N154/SUMIFS(Portfolio!$N$2:$N$195, Portfolio!$E$2:$E$195, 'WB Country Groups'!I$1))</f>
        <v>0</v>
      </c>
      <c r="R154" s="61">
        <f>IF(OR(ISNA($E154), $E154&lt;&gt;'WB Country Groups'!J$1), 0, $N154/SUMIFS(Portfolio!$N$2:$N$195, Portfolio!$E$2:$E$195, 'WB Country Groups'!J$1))</f>
        <v>0</v>
      </c>
      <c r="S154" s="61">
        <f>IF(OR(ISNA($E154), $E154&lt;&gt;'WB Country Groups'!K$1), 0, $N154/SUMIFS(Portfolio!$N$2:$N$195, Portfolio!$E$2:$E$195, 'WB Country Groups'!K$1))</f>
        <v>0</v>
      </c>
      <c r="T154" s="61">
        <f>IF(OR(ISNA($E154), $E154&lt;&gt;'WB Country Groups'!L$1), 0, $N154/SUMIFS(Portfolio!$N$2:$N$195, Portfolio!$E$2:$E$195, 'WB Country Groups'!L$1))</f>
        <v>0</v>
      </c>
      <c r="U154" s="61">
        <f>IF(OR(ISNA($E154), $E154&lt;&gt;'WB Country Groups'!M$1), 0, $N154/SUMIFS(Portfolio!$N$2:$N$195, Portfolio!$E$2:$E$195, 'WB Country Groups'!M$1))</f>
        <v>0</v>
      </c>
      <c r="V154" s="61">
        <f>IF(OR(ISNA($E154), $E154&lt;&gt;'WB Country Groups'!N$1), 0, $N154/SUMIFS(Portfolio!$N$2:$N$195, Portfolio!$E$2:$E$195, 'WB Country Groups'!N$1))</f>
        <v>0.47420435808715905</v>
      </c>
      <c r="W154" s="61">
        <f>SUMIFS(FM!$X:$X, FM!$N:$N, $A154)/100</f>
        <v>0</v>
      </c>
      <c r="X154" s="61">
        <f t="shared" si="30"/>
        <v>0</v>
      </c>
      <c r="Y154" s="61">
        <f>SUMIFS(World!$X:$X, World!$N:$N, $A154)/100</f>
        <v>0</v>
      </c>
      <c r="Z154" s="61">
        <f t="shared" si="31"/>
        <v>0</v>
      </c>
      <c r="AA154" s="5">
        <f>IF(INDEX('WB WDI Market Cap'!$T:$T, MATCH($B154, 'WB WDI Market Cap'!$C:$C, 0))=0, "", INDEX('WB WDI Market Cap'!$T:$T, MATCH($B154, 'WB WDI Market Cap'!$C:$C, 0)))</f>
        <v>2.4192720827050915E-2</v>
      </c>
      <c r="AB154" s="5">
        <f t="shared" si="22"/>
        <v>2.4352670959510662E-2</v>
      </c>
      <c r="AC154">
        <f>SUMIFS(ACWI!$U:$U, ACWI!$N:$N, $A154)</f>
        <v>279171588299.37585</v>
      </c>
      <c r="AD154" s="5">
        <v>3.3399999999999999E-2</v>
      </c>
      <c r="AE154" s="115">
        <v>45504</v>
      </c>
    </row>
    <row r="155" spans="1:31">
      <c r="A155" t="str">
        <f>INDEX('ISO2-ISO3'!$C:$C, MATCH($B155, 'ISO2-ISO3'!$D:$D, 0))</f>
        <v>SD</v>
      </c>
      <c r="B155" t="str">
        <f>'ISO3s in META'!A154</f>
        <v>SDN</v>
      </c>
      <c r="C155" t="str">
        <f>INDEX('ISO3-Names'!$B$2:$B$275, MATCH($B155, 'ISO3-Names'!$A$2:$A$275, 0))</f>
        <v>Sudan</v>
      </c>
      <c r="D155" t="str">
        <f>INDEX('WB Country Groups'!$C$2:$C$219, MATCH($B155, 'WB Country Groups'!$B$2:$B$219, 0))</f>
        <v>Sub-Saharan Africa</v>
      </c>
      <c r="E155" t="str">
        <f t="shared" si="23"/>
        <v>Sub-Saharan Africa</v>
      </c>
      <c r="F155" s="5">
        <f>INDEX('Damodaran CRPs'!$O:$O, MATCH($B155, 'Damodaran CRPs'!$N:$N, 0))</f>
        <v>0.22715816495844782</v>
      </c>
      <c r="G155" s="5">
        <f t="shared" si="24"/>
        <v>0.22715816495844782</v>
      </c>
      <c r="H155" s="5"/>
      <c r="I155" s="5" t="b">
        <f t="shared" si="25"/>
        <v>0</v>
      </c>
      <c r="J155" t="b">
        <f t="shared" si="26"/>
        <v>0</v>
      </c>
      <c r="K155" s="61">
        <f>SUMIFS(EM!$X:$X, EM!$N:$N, $A155)/100</f>
        <v>0</v>
      </c>
      <c r="L155" s="61">
        <f t="shared" si="27"/>
        <v>0</v>
      </c>
      <c r="M155" s="61">
        <f>SUMIFS(ACWI!$X:$X, ACWI!$N:$N, $A155)/100</f>
        <v>0</v>
      </c>
      <c r="N155" s="61">
        <f t="shared" si="28"/>
        <v>0</v>
      </c>
      <c r="O155" s="61">
        <f t="shared" si="29"/>
        <v>0</v>
      </c>
      <c r="P155" s="61">
        <f>IF(OR(ISNA($E155), $E155&lt;&gt;'WB Country Groups'!H$1), 0, $N155/SUMIFS(Portfolio!$N$2:$N$195, Portfolio!$E$2:$E$195, 'WB Country Groups'!H$1))</f>
        <v>0</v>
      </c>
      <c r="Q155" s="61">
        <f>IF(OR(ISNA($E155), $E155&lt;&gt;'WB Country Groups'!I$1), 0, $N155/SUMIFS(Portfolio!$N$2:$N$195, Portfolio!$E$2:$E$195, 'WB Country Groups'!I$1))</f>
        <v>0</v>
      </c>
      <c r="R155" s="61">
        <f>IF(OR(ISNA($E155), $E155&lt;&gt;'WB Country Groups'!J$1), 0, $N155/SUMIFS(Portfolio!$N$2:$N$195, Portfolio!$E$2:$E$195, 'WB Country Groups'!J$1))</f>
        <v>0</v>
      </c>
      <c r="S155" s="61">
        <f>IF(OR(ISNA($E155), $E155&lt;&gt;'WB Country Groups'!K$1), 0, $N155/SUMIFS(Portfolio!$N$2:$N$195, Portfolio!$E$2:$E$195, 'WB Country Groups'!K$1))</f>
        <v>0</v>
      </c>
      <c r="T155" s="61">
        <f>IF(OR(ISNA($E155), $E155&lt;&gt;'WB Country Groups'!L$1), 0, $N155/SUMIFS(Portfolio!$N$2:$N$195, Portfolio!$E$2:$E$195, 'WB Country Groups'!L$1))</f>
        <v>0</v>
      </c>
      <c r="U155" s="61">
        <f>IF(OR(ISNA($E155), $E155&lt;&gt;'WB Country Groups'!M$1), 0, $N155/SUMIFS(Portfolio!$N$2:$N$195, Portfolio!$E$2:$E$195, 'WB Country Groups'!M$1))</f>
        <v>0</v>
      </c>
      <c r="V155" s="61">
        <f>IF(OR(ISNA($E155), $E155&lt;&gt;'WB Country Groups'!N$1), 0, $N155/SUMIFS(Portfolio!$N$2:$N$195, Portfolio!$E$2:$E$195, 'WB Country Groups'!N$1))</f>
        <v>0</v>
      </c>
      <c r="W155" s="61">
        <f>SUMIFS(FM!$X:$X, FM!$N:$N, $A155)/100</f>
        <v>0</v>
      </c>
      <c r="X155" s="61">
        <f t="shared" si="30"/>
        <v>0</v>
      </c>
      <c r="Y155" s="61">
        <f>SUMIFS(World!$X:$X, World!$N:$N, $A155)/100</f>
        <v>0</v>
      </c>
      <c r="Z155" s="61">
        <f t="shared" si="31"/>
        <v>0</v>
      </c>
      <c r="AA155" s="5" t="str">
        <f>IF(INDEX('WB WDI Market Cap'!$T:$T, MATCH($B155, 'WB WDI Market Cap'!$C:$C, 0))=0, "", INDEX('WB WDI Market Cap'!$T:$T, MATCH($B155, 'WB WDI Market Cap'!$C:$C, 0)))</f>
        <v/>
      </c>
      <c r="AB155" s="5" t="str">
        <f t="shared" si="22"/>
        <v/>
      </c>
      <c r="AC155">
        <f>SUMIFS(ACWI!$U:$U, ACWI!$N:$N, $A155)</f>
        <v>0</v>
      </c>
    </row>
    <row r="156" spans="1:31">
      <c r="A156" t="str">
        <f>INDEX('ISO2-ISO3'!$C:$C, MATCH($B156, 'ISO2-ISO3'!$D:$D, 0))</f>
        <v>SN</v>
      </c>
      <c r="B156" t="str">
        <f>'ISO3s in META'!A155</f>
        <v>SEN</v>
      </c>
      <c r="C156" t="str">
        <f>INDEX('ISO3-Names'!$B$2:$B$275, MATCH($B156, 'ISO3-Names'!$A$2:$A$275, 0))</f>
        <v>Senegal</v>
      </c>
      <c r="D156" t="str">
        <f>INDEX('WB Country Groups'!$C$2:$C$219, MATCH($B156, 'WB Country Groups'!$B$2:$B$219, 0))</f>
        <v>Sub-Saharan Africa</v>
      </c>
      <c r="E156" t="str">
        <f t="shared" si="23"/>
        <v>Sub-Saharan Africa</v>
      </c>
      <c r="F156" s="5">
        <f>INDEX('Damodaran CRPs'!$O:$O, MATCH($B156, 'Damodaran CRPs'!$N:$N, 0))</f>
        <v>4.3924230849148801E-2</v>
      </c>
      <c r="G156" s="5">
        <f t="shared" si="24"/>
        <v>4.3924230849148801E-2</v>
      </c>
      <c r="H156" s="5"/>
      <c r="I156" s="5" t="b">
        <f t="shared" si="25"/>
        <v>1</v>
      </c>
      <c r="J156" t="b">
        <f t="shared" si="26"/>
        <v>0</v>
      </c>
      <c r="K156" s="61">
        <f>SUMIFS(EM!$X:$X, EM!$N:$N, $A156)/100</f>
        <v>0</v>
      </c>
      <c r="L156" s="61">
        <f t="shared" si="27"/>
        <v>0</v>
      </c>
      <c r="M156" s="61">
        <f>SUMIFS(ACWI!$X:$X, ACWI!$N:$N, $A156)/100</f>
        <v>0</v>
      </c>
      <c r="N156" s="61">
        <f t="shared" si="28"/>
        <v>0</v>
      </c>
      <c r="O156" s="61">
        <f t="shared" si="29"/>
        <v>0</v>
      </c>
      <c r="P156" s="61">
        <f>IF(OR(ISNA($E156), $E156&lt;&gt;'WB Country Groups'!H$1), 0, $N156/SUMIFS(Portfolio!$N$2:$N$195, Portfolio!$E$2:$E$195, 'WB Country Groups'!H$1))</f>
        <v>0</v>
      </c>
      <c r="Q156" s="61">
        <f>IF(OR(ISNA($E156), $E156&lt;&gt;'WB Country Groups'!I$1), 0, $N156/SUMIFS(Portfolio!$N$2:$N$195, Portfolio!$E$2:$E$195, 'WB Country Groups'!I$1))</f>
        <v>0</v>
      </c>
      <c r="R156" s="61">
        <f>IF(OR(ISNA($E156), $E156&lt;&gt;'WB Country Groups'!J$1), 0, $N156/SUMIFS(Portfolio!$N$2:$N$195, Portfolio!$E$2:$E$195, 'WB Country Groups'!J$1))</f>
        <v>0</v>
      </c>
      <c r="S156" s="61">
        <f>IF(OR(ISNA($E156), $E156&lt;&gt;'WB Country Groups'!K$1), 0, $N156/SUMIFS(Portfolio!$N$2:$N$195, Portfolio!$E$2:$E$195, 'WB Country Groups'!K$1))</f>
        <v>0</v>
      </c>
      <c r="T156" s="61">
        <f>IF(OR(ISNA($E156), $E156&lt;&gt;'WB Country Groups'!L$1), 0, $N156/SUMIFS(Portfolio!$N$2:$N$195, Portfolio!$E$2:$E$195, 'WB Country Groups'!L$1))</f>
        <v>0</v>
      </c>
      <c r="U156" s="61">
        <f>IF(OR(ISNA($E156), $E156&lt;&gt;'WB Country Groups'!M$1), 0, $N156/SUMIFS(Portfolio!$N$2:$N$195, Portfolio!$E$2:$E$195, 'WB Country Groups'!M$1))</f>
        <v>0</v>
      </c>
      <c r="V156" s="61">
        <f>IF(OR(ISNA($E156), $E156&lt;&gt;'WB Country Groups'!N$1), 0, $N156/SUMIFS(Portfolio!$N$2:$N$195, Portfolio!$E$2:$E$195, 'WB Country Groups'!N$1))</f>
        <v>0</v>
      </c>
      <c r="W156" s="61">
        <f>SUMIFS(FM!$X:$X, FM!$N:$N, $A156)/100</f>
        <v>4.4536856771959996E-3</v>
      </c>
      <c r="X156" s="61">
        <f t="shared" si="30"/>
        <v>4.4536856771959718E-3</v>
      </c>
      <c r="Y156" s="61">
        <f>SUMIFS(World!$X:$X, World!$N:$N, $A156)/100</f>
        <v>0</v>
      </c>
      <c r="Z156" s="61">
        <f t="shared" si="31"/>
        <v>0</v>
      </c>
      <c r="AA156" s="5" t="str">
        <f>IF(INDEX('WB WDI Market Cap'!$T:$T, MATCH($B156, 'WB WDI Market Cap'!$C:$C, 0))=0, "", INDEX('WB WDI Market Cap'!$T:$T, MATCH($B156, 'WB WDI Market Cap'!$C:$C, 0)))</f>
        <v/>
      </c>
      <c r="AB156" s="5" t="str">
        <f t="shared" si="22"/>
        <v/>
      </c>
      <c r="AC156">
        <f>SUMIFS(ACWI!$U:$U, ACWI!$N:$N, $A156)</f>
        <v>0</v>
      </c>
    </row>
    <row r="157" spans="1:31">
      <c r="A157" t="str">
        <f>INDEX('ISO2-ISO3'!$C:$C, MATCH($B157, 'ISO2-ISO3'!$D:$D, 0))</f>
        <v>SB</v>
      </c>
      <c r="B157" t="str">
        <f>'ISO3s in META'!A156</f>
        <v>SLB</v>
      </c>
      <c r="C157" t="str">
        <f>INDEX('ISO3-Names'!$B$2:$B$275, MATCH($B157, 'ISO3-Names'!$A$2:$A$275, 0))</f>
        <v>Solomon Islands</v>
      </c>
      <c r="D157" t="str">
        <f>INDEX('WB Country Groups'!$C$2:$C$219, MATCH($B157, 'WB Country Groups'!$B$2:$B$219, 0))</f>
        <v>East Asia &amp; Pacific</v>
      </c>
      <c r="E157" t="str">
        <f t="shared" si="23"/>
        <v>East Asia &amp; Pacific</v>
      </c>
      <c r="F157" s="5">
        <f>INDEX('Damodaran CRPs'!$O:$O, MATCH($B157, 'Damodaran CRPs'!$N:$N, 0))</f>
        <v>9.1580585888094562E-2</v>
      </c>
      <c r="G157" s="5">
        <f t="shared" si="24"/>
        <v>9.1580585888094562E-2</v>
      </c>
      <c r="H157" s="5"/>
      <c r="I157" s="5" t="b">
        <f t="shared" si="25"/>
        <v>0</v>
      </c>
      <c r="J157" t="b">
        <f t="shared" si="26"/>
        <v>0</v>
      </c>
      <c r="K157" s="61">
        <f>SUMIFS(EM!$X:$X, EM!$N:$N, $A157)/100</f>
        <v>0</v>
      </c>
      <c r="L157" s="61">
        <f t="shared" si="27"/>
        <v>0</v>
      </c>
      <c r="M157" s="61">
        <f>SUMIFS(ACWI!$X:$X, ACWI!$N:$N, $A157)/100</f>
        <v>0</v>
      </c>
      <c r="N157" s="61">
        <f t="shared" si="28"/>
        <v>0</v>
      </c>
      <c r="O157" s="61">
        <f t="shared" si="29"/>
        <v>0</v>
      </c>
      <c r="P157" s="61">
        <f>IF(OR(ISNA($E157), $E157&lt;&gt;'WB Country Groups'!H$1), 0, $N157/SUMIFS(Portfolio!$N$2:$N$195, Portfolio!$E$2:$E$195, 'WB Country Groups'!H$1))</f>
        <v>0</v>
      </c>
      <c r="Q157" s="61">
        <f>IF(OR(ISNA($E157), $E157&lt;&gt;'WB Country Groups'!I$1), 0, $N157/SUMIFS(Portfolio!$N$2:$N$195, Portfolio!$E$2:$E$195, 'WB Country Groups'!I$1))</f>
        <v>0</v>
      </c>
      <c r="R157" s="61">
        <f>IF(OR(ISNA($E157), $E157&lt;&gt;'WB Country Groups'!J$1), 0, $N157/SUMIFS(Portfolio!$N$2:$N$195, Portfolio!$E$2:$E$195, 'WB Country Groups'!J$1))</f>
        <v>0</v>
      </c>
      <c r="S157" s="61">
        <f>IF(OR(ISNA($E157), $E157&lt;&gt;'WB Country Groups'!K$1), 0, $N157/SUMIFS(Portfolio!$N$2:$N$195, Portfolio!$E$2:$E$195, 'WB Country Groups'!K$1))</f>
        <v>0</v>
      </c>
      <c r="T157" s="61">
        <f>IF(OR(ISNA($E157), $E157&lt;&gt;'WB Country Groups'!L$1), 0, $N157/SUMIFS(Portfolio!$N$2:$N$195, Portfolio!$E$2:$E$195, 'WB Country Groups'!L$1))</f>
        <v>0</v>
      </c>
      <c r="U157" s="61">
        <f>IF(OR(ISNA($E157), $E157&lt;&gt;'WB Country Groups'!M$1), 0, $N157/SUMIFS(Portfolio!$N$2:$N$195, Portfolio!$E$2:$E$195, 'WB Country Groups'!M$1))</f>
        <v>0</v>
      </c>
      <c r="V157" s="61">
        <f>IF(OR(ISNA($E157), $E157&lt;&gt;'WB Country Groups'!N$1), 0, $N157/SUMIFS(Portfolio!$N$2:$N$195, Portfolio!$E$2:$E$195, 'WB Country Groups'!N$1))</f>
        <v>0</v>
      </c>
      <c r="W157" s="61">
        <f>SUMIFS(FM!$X:$X, FM!$N:$N, $A157)/100</f>
        <v>0</v>
      </c>
      <c r="X157" s="61">
        <f t="shared" si="30"/>
        <v>0</v>
      </c>
      <c r="Y157" s="61">
        <f>SUMIFS(World!$X:$X, World!$N:$N, $A157)/100</f>
        <v>0</v>
      </c>
      <c r="Z157" s="61">
        <f t="shared" si="31"/>
        <v>0</v>
      </c>
      <c r="AA157" s="5" t="str">
        <f>IF(INDEX('WB WDI Market Cap'!$T:$T, MATCH($B157, 'WB WDI Market Cap'!$C:$C, 0))=0, "", INDEX('WB WDI Market Cap'!$T:$T, MATCH($B157, 'WB WDI Market Cap'!$C:$C, 0)))</f>
        <v/>
      </c>
      <c r="AB157" s="5" t="str">
        <f t="shared" si="22"/>
        <v/>
      </c>
      <c r="AC157">
        <f>SUMIFS(ACWI!$U:$U, ACWI!$N:$N, $A157)</f>
        <v>0</v>
      </c>
    </row>
    <row r="158" spans="1:31">
      <c r="A158" t="str">
        <f>INDEX('ISO2-ISO3'!$C:$C, MATCH($B158, 'ISO2-ISO3'!$D:$D, 0))</f>
        <v>SL</v>
      </c>
      <c r="B158" t="str">
        <f>'ISO3s in META'!A157</f>
        <v>SLE</v>
      </c>
      <c r="C158" t="str">
        <f>INDEX('ISO3-Names'!$B$2:$B$275, MATCH($B158, 'ISO3-Names'!$A$2:$A$275, 0))</f>
        <v>Sierra Leone</v>
      </c>
      <c r="D158" t="str">
        <f>INDEX('WB Country Groups'!$C$2:$C$219, MATCH($B158, 'WB Country Groups'!$B$2:$B$219, 0))</f>
        <v>Sub-Saharan Africa</v>
      </c>
      <c r="E158" t="str">
        <f t="shared" si="23"/>
        <v>Sub-Saharan Africa</v>
      </c>
      <c r="F158" s="5">
        <f>INDEX('Damodaran CRPs'!$O:$O, MATCH($B158, 'Damodaran CRPs'!$N:$N, 0))</f>
        <v>0.10995412036094111</v>
      </c>
      <c r="G158" s="5">
        <f t="shared" si="24"/>
        <v>0.10995412036094111</v>
      </c>
      <c r="H158" s="5"/>
      <c r="I158" s="5" t="b">
        <f t="shared" si="25"/>
        <v>0</v>
      </c>
      <c r="J158" t="b">
        <f t="shared" si="26"/>
        <v>0</v>
      </c>
      <c r="K158" s="61">
        <f>SUMIFS(EM!$X:$X, EM!$N:$N, $A158)/100</f>
        <v>0</v>
      </c>
      <c r="L158" s="61">
        <f t="shared" si="27"/>
        <v>0</v>
      </c>
      <c r="M158" s="61">
        <f>SUMIFS(ACWI!$X:$X, ACWI!$N:$N, $A158)/100</f>
        <v>0</v>
      </c>
      <c r="N158" s="61">
        <f t="shared" si="28"/>
        <v>0</v>
      </c>
      <c r="O158" s="61">
        <f t="shared" si="29"/>
        <v>0</v>
      </c>
      <c r="P158" s="61">
        <f>IF(OR(ISNA($E158), $E158&lt;&gt;'WB Country Groups'!H$1), 0, $N158/SUMIFS(Portfolio!$N$2:$N$195, Portfolio!$E$2:$E$195, 'WB Country Groups'!H$1))</f>
        <v>0</v>
      </c>
      <c r="Q158" s="61">
        <f>IF(OR(ISNA($E158), $E158&lt;&gt;'WB Country Groups'!I$1), 0, $N158/SUMIFS(Portfolio!$N$2:$N$195, Portfolio!$E$2:$E$195, 'WB Country Groups'!I$1))</f>
        <v>0</v>
      </c>
      <c r="R158" s="61">
        <f>IF(OR(ISNA($E158), $E158&lt;&gt;'WB Country Groups'!J$1), 0, $N158/SUMIFS(Portfolio!$N$2:$N$195, Portfolio!$E$2:$E$195, 'WB Country Groups'!J$1))</f>
        <v>0</v>
      </c>
      <c r="S158" s="61">
        <f>IF(OR(ISNA($E158), $E158&lt;&gt;'WB Country Groups'!K$1), 0, $N158/SUMIFS(Portfolio!$N$2:$N$195, Portfolio!$E$2:$E$195, 'WB Country Groups'!K$1))</f>
        <v>0</v>
      </c>
      <c r="T158" s="61">
        <f>IF(OR(ISNA($E158), $E158&lt;&gt;'WB Country Groups'!L$1), 0, $N158/SUMIFS(Portfolio!$N$2:$N$195, Portfolio!$E$2:$E$195, 'WB Country Groups'!L$1))</f>
        <v>0</v>
      </c>
      <c r="U158" s="61">
        <f>IF(OR(ISNA($E158), $E158&lt;&gt;'WB Country Groups'!M$1), 0, $N158/SUMIFS(Portfolio!$N$2:$N$195, Portfolio!$E$2:$E$195, 'WB Country Groups'!M$1))</f>
        <v>0</v>
      </c>
      <c r="V158" s="61">
        <f>IF(OR(ISNA($E158), $E158&lt;&gt;'WB Country Groups'!N$1), 0, $N158/SUMIFS(Portfolio!$N$2:$N$195, Portfolio!$E$2:$E$195, 'WB Country Groups'!N$1))</f>
        <v>0</v>
      </c>
      <c r="W158" s="61">
        <f>SUMIFS(FM!$X:$X, FM!$N:$N, $A158)/100</f>
        <v>0</v>
      </c>
      <c r="X158" s="61">
        <f t="shared" si="30"/>
        <v>0</v>
      </c>
      <c r="Y158" s="61">
        <f>SUMIFS(World!$X:$X, World!$N:$N, $A158)/100</f>
        <v>0</v>
      </c>
      <c r="Z158" s="61">
        <f t="shared" si="31"/>
        <v>0</v>
      </c>
      <c r="AA158" s="5" t="str">
        <f>IF(INDEX('WB WDI Market Cap'!$T:$T, MATCH($B158, 'WB WDI Market Cap'!$C:$C, 0))=0, "", INDEX('WB WDI Market Cap'!$T:$T, MATCH($B158, 'WB WDI Market Cap'!$C:$C, 0)))</f>
        <v/>
      </c>
      <c r="AB158" s="5" t="str">
        <f t="shared" si="22"/>
        <v/>
      </c>
      <c r="AC158">
        <f>SUMIFS(ACWI!$U:$U, ACWI!$N:$N, $A158)</f>
        <v>0</v>
      </c>
    </row>
    <row r="159" spans="1:31">
      <c r="A159" t="str">
        <f>INDEX('ISO2-ISO3'!$C:$C, MATCH($B159, 'ISO2-ISO3'!$D:$D, 0))</f>
        <v>SV</v>
      </c>
      <c r="B159" t="str">
        <f>'ISO3s in META'!A158</f>
        <v>SLV</v>
      </c>
      <c r="C159" t="str">
        <f>INDEX('ISO3-Names'!$B$2:$B$275, MATCH($B159, 'ISO3-Names'!$A$2:$A$275, 0))</f>
        <v>El Salvador</v>
      </c>
      <c r="D159" t="str">
        <f>INDEX('WB Country Groups'!$C$2:$C$219, MATCH($B159, 'WB Country Groups'!$B$2:$B$219, 0))</f>
        <v>Latin America &amp; Caribbean</v>
      </c>
      <c r="E159" t="str">
        <f t="shared" si="23"/>
        <v>Latin America &amp; Caribbean</v>
      </c>
      <c r="F159" s="5">
        <f>INDEX('Damodaran CRPs'!$O:$O, MATCH($B159, 'Damodaran CRPs'!$N:$N, 0))</f>
        <v>9.1580585888094562E-2</v>
      </c>
      <c r="G159" s="5">
        <f t="shared" si="24"/>
        <v>9.1580585888094562E-2</v>
      </c>
      <c r="H159" s="5"/>
      <c r="I159" s="5" t="b">
        <f t="shared" si="25"/>
        <v>0</v>
      </c>
      <c r="J159" t="b">
        <f t="shared" si="26"/>
        <v>0</v>
      </c>
      <c r="K159" s="61">
        <f>SUMIFS(EM!$X:$X, EM!$N:$N, $A159)/100</f>
        <v>0</v>
      </c>
      <c r="L159" s="61">
        <f t="shared" si="27"/>
        <v>0</v>
      </c>
      <c r="M159" s="61">
        <f>SUMIFS(ACWI!$X:$X, ACWI!$N:$N, $A159)/100</f>
        <v>0</v>
      </c>
      <c r="N159" s="61">
        <f t="shared" si="28"/>
        <v>0</v>
      </c>
      <c r="O159" s="61">
        <f t="shared" si="29"/>
        <v>0</v>
      </c>
      <c r="P159" s="61">
        <f>IF(OR(ISNA($E159), $E159&lt;&gt;'WB Country Groups'!H$1), 0, $N159/SUMIFS(Portfolio!$N$2:$N$195, Portfolio!$E$2:$E$195, 'WB Country Groups'!H$1))</f>
        <v>0</v>
      </c>
      <c r="Q159" s="61">
        <f>IF(OR(ISNA($E159), $E159&lt;&gt;'WB Country Groups'!I$1), 0, $N159/SUMIFS(Portfolio!$N$2:$N$195, Portfolio!$E$2:$E$195, 'WB Country Groups'!I$1))</f>
        <v>0</v>
      </c>
      <c r="R159" s="61">
        <f>IF(OR(ISNA($E159), $E159&lt;&gt;'WB Country Groups'!J$1), 0, $N159/SUMIFS(Portfolio!$N$2:$N$195, Portfolio!$E$2:$E$195, 'WB Country Groups'!J$1))</f>
        <v>0</v>
      </c>
      <c r="S159" s="61">
        <f>IF(OR(ISNA($E159), $E159&lt;&gt;'WB Country Groups'!K$1), 0, $N159/SUMIFS(Portfolio!$N$2:$N$195, Portfolio!$E$2:$E$195, 'WB Country Groups'!K$1))</f>
        <v>0</v>
      </c>
      <c r="T159" s="61">
        <f>IF(OR(ISNA($E159), $E159&lt;&gt;'WB Country Groups'!L$1), 0, $N159/SUMIFS(Portfolio!$N$2:$N$195, Portfolio!$E$2:$E$195, 'WB Country Groups'!L$1))</f>
        <v>0</v>
      </c>
      <c r="U159" s="61">
        <f>IF(OR(ISNA($E159), $E159&lt;&gt;'WB Country Groups'!M$1), 0, $N159/SUMIFS(Portfolio!$N$2:$N$195, Portfolio!$E$2:$E$195, 'WB Country Groups'!M$1))</f>
        <v>0</v>
      </c>
      <c r="V159" s="61">
        <f>IF(OR(ISNA($E159), $E159&lt;&gt;'WB Country Groups'!N$1), 0, $N159/SUMIFS(Portfolio!$N$2:$N$195, Portfolio!$E$2:$E$195, 'WB Country Groups'!N$1))</f>
        <v>0</v>
      </c>
      <c r="W159" s="61">
        <f>SUMIFS(FM!$X:$X, FM!$N:$N, $A159)/100</f>
        <v>0</v>
      </c>
      <c r="X159" s="61">
        <f t="shared" si="30"/>
        <v>0</v>
      </c>
      <c r="Y159" s="61">
        <f>SUMIFS(World!$X:$X, World!$N:$N, $A159)/100</f>
        <v>0</v>
      </c>
      <c r="Z159" s="61">
        <f t="shared" si="31"/>
        <v>0</v>
      </c>
      <c r="AA159" s="5" t="str">
        <f>IF(INDEX('WB WDI Market Cap'!$T:$T, MATCH($B159, 'WB WDI Market Cap'!$C:$C, 0))=0, "", INDEX('WB WDI Market Cap'!$T:$T, MATCH($B159, 'WB WDI Market Cap'!$C:$C, 0)))</f>
        <v/>
      </c>
      <c r="AB159" s="5" t="str">
        <f t="shared" si="22"/>
        <v/>
      </c>
      <c r="AC159">
        <f>SUMIFS(ACWI!$U:$U, ACWI!$N:$N, $A159)</f>
        <v>0</v>
      </c>
    </row>
    <row r="160" spans="1:31">
      <c r="A160" t="str">
        <f>INDEX('ISO2-ISO3'!$C:$C, MATCH($B160, 'ISO2-ISO3'!$D:$D, 0))</f>
        <v>SM</v>
      </c>
      <c r="B160" t="str">
        <f>'ISO3s in META'!A159</f>
        <v>SMR</v>
      </c>
      <c r="C160" t="str">
        <f>INDEX('ISO3-Names'!$B$2:$B$275, MATCH($B160, 'ISO3-Names'!$A$2:$A$275, 0))</f>
        <v>San Marino</v>
      </c>
      <c r="D160" t="str">
        <f>INDEX('WB Country Groups'!$C$2:$C$219, MATCH($B160, 'WB Country Groups'!$B$2:$B$219, 0))</f>
        <v>Europe &amp; Central Asia</v>
      </c>
      <c r="E160" t="str">
        <f t="shared" si="23"/>
        <v>Europe &amp; Central Asia</v>
      </c>
      <c r="F160" s="5" t="e">
        <f>INDEX('Damodaran CRPs'!$O:$O, MATCH($B160, 'Damodaran CRPs'!$N:$N, 0))</f>
        <v>#N/A</v>
      </c>
      <c r="G160" s="5" t="str">
        <f t="shared" si="24"/>
        <v/>
      </c>
      <c r="H160" s="5"/>
      <c r="I160" s="5" t="b">
        <f t="shared" si="25"/>
        <v>0</v>
      </c>
      <c r="J160" t="b">
        <f t="shared" si="26"/>
        <v>0</v>
      </c>
      <c r="K160" s="61">
        <f>SUMIFS(EM!$X:$X, EM!$N:$N, $A160)/100</f>
        <v>0</v>
      </c>
      <c r="L160" s="61">
        <f t="shared" si="27"/>
        <v>0</v>
      </c>
      <c r="M160" s="61">
        <f>SUMIFS(ACWI!$X:$X, ACWI!$N:$N, $A160)/100</f>
        <v>0</v>
      </c>
      <c r="N160" s="61">
        <f t="shared" si="28"/>
        <v>0</v>
      </c>
      <c r="O160" s="61">
        <f t="shared" si="29"/>
        <v>0</v>
      </c>
      <c r="P160" s="61">
        <f>IF(OR(ISNA($E160), $E160&lt;&gt;'WB Country Groups'!H$1), 0, $N160/SUMIFS(Portfolio!$N$2:$N$195, Portfolio!$E$2:$E$195, 'WB Country Groups'!H$1))</f>
        <v>0</v>
      </c>
      <c r="Q160" s="61">
        <f>IF(OR(ISNA($E160), $E160&lt;&gt;'WB Country Groups'!I$1), 0, $N160/SUMIFS(Portfolio!$N$2:$N$195, Portfolio!$E$2:$E$195, 'WB Country Groups'!I$1))</f>
        <v>0</v>
      </c>
      <c r="R160" s="61">
        <f>IF(OR(ISNA($E160), $E160&lt;&gt;'WB Country Groups'!J$1), 0, $N160/SUMIFS(Portfolio!$N$2:$N$195, Portfolio!$E$2:$E$195, 'WB Country Groups'!J$1))</f>
        <v>0</v>
      </c>
      <c r="S160" s="61">
        <f>IF(OR(ISNA($E160), $E160&lt;&gt;'WB Country Groups'!K$1), 0, $N160/SUMIFS(Portfolio!$N$2:$N$195, Portfolio!$E$2:$E$195, 'WB Country Groups'!K$1))</f>
        <v>0</v>
      </c>
      <c r="T160" s="61">
        <f>IF(OR(ISNA($E160), $E160&lt;&gt;'WB Country Groups'!L$1), 0, $N160/SUMIFS(Portfolio!$N$2:$N$195, Portfolio!$E$2:$E$195, 'WB Country Groups'!L$1))</f>
        <v>0</v>
      </c>
      <c r="U160" s="61">
        <f>IF(OR(ISNA($E160), $E160&lt;&gt;'WB Country Groups'!M$1), 0, $N160/SUMIFS(Portfolio!$N$2:$N$195, Portfolio!$E$2:$E$195, 'WB Country Groups'!M$1))</f>
        <v>0</v>
      </c>
      <c r="V160" s="61">
        <f>IF(OR(ISNA($E160), $E160&lt;&gt;'WB Country Groups'!N$1), 0, $N160/SUMIFS(Portfolio!$N$2:$N$195, Portfolio!$E$2:$E$195, 'WB Country Groups'!N$1))</f>
        <v>0</v>
      </c>
      <c r="W160" s="61">
        <f>SUMIFS(FM!$X:$X, FM!$N:$N, $A160)/100</f>
        <v>0</v>
      </c>
      <c r="X160" s="61">
        <f t="shared" si="30"/>
        <v>0</v>
      </c>
      <c r="Y160" s="61">
        <f>SUMIFS(World!$X:$X, World!$N:$N, $A160)/100</f>
        <v>0</v>
      </c>
      <c r="Z160" s="61">
        <f t="shared" si="31"/>
        <v>0</v>
      </c>
      <c r="AA160" s="5" t="str">
        <f>IF(INDEX('WB WDI Market Cap'!$T:$T, MATCH($B160, 'WB WDI Market Cap'!$C:$C, 0))=0, "", INDEX('WB WDI Market Cap'!$T:$T, MATCH($B160, 'WB WDI Market Cap'!$C:$C, 0)))</f>
        <v/>
      </c>
      <c r="AB160" s="5" t="str">
        <f t="shared" si="22"/>
        <v/>
      </c>
      <c r="AC160">
        <f>SUMIFS(ACWI!$U:$U, ACWI!$N:$N, $A160)</f>
        <v>0</v>
      </c>
    </row>
    <row r="161" spans="1:31">
      <c r="A161" t="str">
        <f>INDEX('ISO2-ISO3'!$C:$C, MATCH($B161, 'ISO2-ISO3'!$D:$D, 0))</f>
        <v>SO</v>
      </c>
      <c r="B161" t="str">
        <f>'ISO3s in META'!A160</f>
        <v>SOM</v>
      </c>
      <c r="C161" t="str">
        <f>INDEX('ISO3-Names'!$B$2:$B$275, MATCH($B161, 'ISO3-Names'!$A$2:$A$275, 0))</f>
        <v>Somalia</v>
      </c>
      <c r="D161" t="str">
        <f>INDEX('WB Country Groups'!$C$2:$C$219, MATCH($B161, 'WB Country Groups'!$B$2:$B$219, 0))</f>
        <v>Sub-Saharan Africa</v>
      </c>
      <c r="E161" t="str">
        <f t="shared" si="23"/>
        <v>Sub-Saharan Africa</v>
      </c>
      <c r="F161" s="5">
        <f>INDEX('Damodaran CRPs'!$O:$O, MATCH($B161, 'Damodaran CRPs'!$N:$N, 0))</f>
        <v>0.14655764606856514</v>
      </c>
      <c r="G161" s="5">
        <f t="shared" si="24"/>
        <v>0.14655764606856514</v>
      </c>
      <c r="H161" s="5"/>
      <c r="I161" s="5" t="b">
        <f t="shared" si="25"/>
        <v>0</v>
      </c>
      <c r="J161" t="b">
        <f t="shared" si="26"/>
        <v>0</v>
      </c>
      <c r="K161" s="61">
        <f>SUMIFS(EM!$X:$X, EM!$N:$N, $A161)/100</f>
        <v>0</v>
      </c>
      <c r="L161" s="61">
        <f t="shared" si="27"/>
        <v>0</v>
      </c>
      <c r="M161" s="61">
        <f>SUMIFS(ACWI!$X:$X, ACWI!$N:$N, $A161)/100</f>
        <v>0</v>
      </c>
      <c r="N161" s="61">
        <f t="shared" si="28"/>
        <v>0</v>
      </c>
      <c r="O161" s="61">
        <f t="shared" si="29"/>
        <v>0</v>
      </c>
      <c r="P161" s="61">
        <f>IF(OR(ISNA($E161), $E161&lt;&gt;'WB Country Groups'!H$1), 0, $N161/SUMIFS(Portfolio!$N$2:$N$195, Portfolio!$E$2:$E$195, 'WB Country Groups'!H$1))</f>
        <v>0</v>
      </c>
      <c r="Q161" s="61">
        <f>IF(OR(ISNA($E161), $E161&lt;&gt;'WB Country Groups'!I$1), 0, $N161/SUMIFS(Portfolio!$N$2:$N$195, Portfolio!$E$2:$E$195, 'WB Country Groups'!I$1))</f>
        <v>0</v>
      </c>
      <c r="R161" s="61">
        <f>IF(OR(ISNA($E161), $E161&lt;&gt;'WB Country Groups'!J$1), 0, $N161/SUMIFS(Portfolio!$N$2:$N$195, Portfolio!$E$2:$E$195, 'WB Country Groups'!J$1))</f>
        <v>0</v>
      </c>
      <c r="S161" s="61">
        <f>IF(OR(ISNA($E161), $E161&lt;&gt;'WB Country Groups'!K$1), 0, $N161/SUMIFS(Portfolio!$N$2:$N$195, Portfolio!$E$2:$E$195, 'WB Country Groups'!K$1))</f>
        <v>0</v>
      </c>
      <c r="T161" s="61">
        <f>IF(OR(ISNA($E161), $E161&lt;&gt;'WB Country Groups'!L$1), 0, $N161/SUMIFS(Portfolio!$N$2:$N$195, Portfolio!$E$2:$E$195, 'WB Country Groups'!L$1))</f>
        <v>0</v>
      </c>
      <c r="U161" s="61">
        <f>IF(OR(ISNA($E161), $E161&lt;&gt;'WB Country Groups'!M$1), 0, $N161/SUMIFS(Portfolio!$N$2:$N$195, Portfolio!$E$2:$E$195, 'WB Country Groups'!M$1))</f>
        <v>0</v>
      </c>
      <c r="V161" s="61">
        <f>IF(OR(ISNA($E161), $E161&lt;&gt;'WB Country Groups'!N$1), 0, $N161/SUMIFS(Portfolio!$N$2:$N$195, Portfolio!$E$2:$E$195, 'WB Country Groups'!N$1))</f>
        <v>0</v>
      </c>
      <c r="W161" s="61">
        <f>SUMIFS(FM!$X:$X, FM!$N:$N, $A161)/100</f>
        <v>0</v>
      </c>
      <c r="X161" s="61">
        <f t="shared" si="30"/>
        <v>0</v>
      </c>
      <c r="Y161" s="61">
        <f>SUMIFS(World!$X:$X, World!$N:$N, $A161)/100</f>
        <v>0</v>
      </c>
      <c r="Z161" s="61">
        <f t="shared" si="31"/>
        <v>0</v>
      </c>
      <c r="AA161" s="5" t="str">
        <f>IF(INDEX('WB WDI Market Cap'!$T:$T, MATCH($B161, 'WB WDI Market Cap'!$C:$C, 0))=0, "", INDEX('WB WDI Market Cap'!$T:$T, MATCH($B161, 'WB WDI Market Cap'!$C:$C, 0)))</f>
        <v/>
      </c>
      <c r="AB161" s="5" t="str">
        <f t="shared" si="22"/>
        <v/>
      </c>
      <c r="AC161">
        <f>SUMIFS(ACWI!$U:$U, ACWI!$N:$N, $A161)</f>
        <v>0</v>
      </c>
    </row>
    <row r="162" spans="1:31">
      <c r="A162" t="str">
        <f>INDEX('ISO2-ISO3'!$C:$C, MATCH($B162, 'ISO2-ISO3'!$D:$D, 0))</f>
        <v>RS</v>
      </c>
      <c r="B162" t="str">
        <f>'ISO3s in META'!A161</f>
        <v>SRB</v>
      </c>
      <c r="C162" t="str">
        <f>INDEX('ISO3-Names'!$B$2:$B$275, MATCH($B162, 'ISO3-Names'!$A$2:$A$275, 0))</f>
        <v>Serbia</v>
      </c>
      <c r="D162" t="str">
        <f>INDEX('WB Country Groups'!$C$2:$C$219, MATCH($B162, 'WB Country Groups'!$B$2:$B$219, 0))</f>
        <v>Europe &amp; Central Asia</v>
      </c>
      <c r="E162" t="str">
        <f t="shared" si="23"/>
        <v>Europe &amp; Central Asia</v>
      </c>
      <c r="F162" s="5">
        <f>INDEX('Damodaran CRPs'!$O:$O, MATCH($B162, 'Damodaran CRPs'!$N:$N, 0))</f>
        <v>3.6747068945693122E-2</v>
      </c>
      <c r="G162" s="5">
        <f t="shared" si="24"/>
        <v>3.6747068945693122E-2</v>
      </c>
      <c r="H162" s="5"/>
      <c r="I162" s="5" t="b">
        <f t="shared" si="25"/>
        <v>1</v>
      </c>
      <c r="J162" t="b">
        <f t="shared" si="26"/>
        <v>0</v>
      </c>
      <c r="K162" s="61">
        <f>SUMIFS(EM!$X:$X, EM!$N:$N, $A162)/100</f>
        <v>0</v>
      </c>
      <c r="L162" s="61">
        <f t="shared" si="27"/>
        <v>0</v>
      </c>
      <c r="M162" s="61">
        <f>SUMIFS(ACWI!$X:$X, ACWI!$N:$N, $A162)/100</f>
        <v>0</v>
      </c>
      <c r="N162" s="61">
        <f t="shared" si="28"/>
        <v>0</v>
      </c>
      <c r="O162" s="61">
        <f t="shared" si="29"/>
        <v>0</v>
      </c>
      <c r="P162" s="61">
        <f>IF(OR(ISNA($E162), $E162&lt;&gt;'WB Country Groups'!H$1), 0, $N162/SUMIFS(Portfolio!$N$2:$N$195, Portfolio!$E$2:$E$195, 'WB Country Groups'!H$1))</f>
        <v>0</v>
      </c>
      <c r="Q162" s="61">
        <f>IF(OR(ISNA($E162), $E162&lt;&gt;'WB Country Groups'!I$1), 0, $N162/SUMIFS(Portfolio!$N$2:$N$195, Portfolio!$E$2:$E$195, 'WB Country Groups'!I$1))</f>
        <v>0</v>
      </c>
      <c r="R162" s="61">
        <f>IF(OR(ISNA($E162), $E162&lt;&gt;'WB Country Groups'!J$1), 0, $N162/SUMIFS(Portfolio!$N$2:$N$195, Portfolio!$E$2:$E$195, 'WB Country Groups'!J$1))</f>
        <v>0</v>
      </c>
      <c r="S162" s="61">
        <f>IF(OR(ISNA($E162), $E162&lt;&gt;'WB Country Groups'!K$1), 0, $N162/SUMIFS(Portfolio!$N$2:$N$195, Portfolio!$E$2:$E$195, 'WB Country Groups'!K$1))</f>
        <v>0</v>
      </c>
      <c r="T162" s="61">
        <f>IF(OR(ISNA($E162), $E162&lt;&gt;'WB Country Groups'!L$1), 0, $N162/SUMIFS(Portfolio!$N$2:$N$195, Portfolio!$E$2:$E$195, 'WB Country Groups'!L$1))</f>
        <v>0</v>
      </c>
      <c r="U162" s="61">
        <f>IF(OR(ISNA($E162), $E162&lt;&gt;'WB Country Groups'!M$1), 0, $N162/SUMIFS(Portfolio!$N$2:$N$195, Portfolio!$E$2:$E$195, 'WB Country Groups'!M$1))</f>
        <v>0</v>
      </c>
      <c r="V162" s="61">
        <f>IF(OR(ISNA($E162), $E162&lt;&gt;'WB Country Groups'!N$1), 0, $N162/SUMIFS(Portfolio!$N$2:$N$195, Portfolio!$E$2:$E$195, 'WB Country Groups'!N$1))</f>
        <v>0</v>
      </c>
      <c r="W162" s="61">
        <f>SUMIFS(FM!$X:$X, FM!$N:$N, $A162)/100</f>
        <v>9.9811253128300002E-4</v>
      </c>
      <c r="X162" s="61">
        <f t="shared" si="30"/>
        <v>9.9811253128299373E-4</v>
      </c>
      <c r="Y162" s="61">
        <f>SUMIFS(World!$X:$X, World!$N:$N, $A162)/100</f>
        <v>0</v>
      </c>
      <c r="Z162" s="61">
        <f t="shared" si="31"/>
        <v>0</v>
      </c>
      <c r="AA162" s="5" t="str">
        <f>IF(INDEX('WB WDI Market Cap'!$T:$T, MATCH($B162, 'WB WDI Market Cap'!$C:$C, 0))=0, "", INDEX('WB WDI Market Cap'!$T:$T, MATCH($B162, 'WB WDI Market Cap'!$C:$C, 0)))</f>
        <v/>
      </c>
      <c r="AB162" s="5" t="str">
        <f t="shared" ref="AB162:AB195" si="32">IF(ISNUMBER($AA162),$AA162/$AA$198,"")</f>
        <v/>
      </c>
      <c r="AC162">
        <f>SUMIFS(ACWI!$U:$U, ACWI!$N:$N, $A162)</f>
        <v>0</v>
      </c>
    </row>
    <row r="163" spans="1:31">
      <c r="A163" t="str">
        <f>INDEX('ISO2-ISO3'!$C:$C, MATCH($B163, 'ISO2-ISO3'!$D:$D, 0))</f>
        <v>SS</v>
      </c>
      <c r="B163" t="str">
        <f>'ISO3s in META'!A162</f>
        <v>SSD</v>
      </c>
      <c r="C163" t="str">
        <f>INDEX('ISO3-Names'!$B$2:$B$275, MATCH($B163, 'ISO3-Names'!$A$2:$A$275, 0))</f>
        <v>South Sudan</v>
      </c>
      <c r="D163" t="str">
        <f>INDEX('WB Country Groups'!$C$2:$C$219, MATCH($B163, 'WB Country Groups'!$B$2:$B$219, 0))</f>
        <v>Sub-Saharan Africa</v>
      </c>
      <c r="E163" t="str">
        <f t="shared" si="23"/>
        <v>Sub-Saharan Africa</v>
      </c>
      <c r="F163" s="5" t="e">
        <f>INDEX('Damodaran CRPs'!$O:$O, MATCH($B163, 'Damodaran CRPs'!$N:$N, 0))</f>
        <v>#N/A</v>
      </c>
      <c r="G163" s="5" t="str">
        <f t="shared" si="24"/>
        <v/>
      </c>
      <c r="H163" s="5"/>
      <c r="I163" s="5" t="b">
        <f t="shared" si="25"/>
        <v>0</v>
      </c>
      <c r="J163" t="b">
        <f t="shared" si="26"/>
        <v>0</v>
      </c>
      <c r="K163" s="61">
        <f>SUMIFS(EM!$X:$X, EM!$N:$N, $A163)/100</f>
        <v>0</v>
      </c>
      <c r="L163" s="61">
        <f t="shared" si="27"/>
        <v>0</v>
      </c>
      <c r="M163" s="61">
        <f>SUMIFS(ACWI!$X:$X, ACWI!$N:$N, $A163)/100</f>
        <v>0</v>
      </c>
      <c r="N163" s="61">
        <f t="shared" si="28"/>
        <v>0</v>
      </c>
      <c r="O163" s="61">
        <f t="shared" si="29"/>
        <v>0</v>
      </c>
      <c r="P163" s="61">
        <f>IF(OR(ISNA($E163), $E163&lt;&gt;'WB Country Groups'!H$1), 0, $N163/SUMIFS(Portfolio!$N$2:$N$195, Portfolio!$E$2:$E$195, 'WB Country Groups'!H$1))</f>
        <v>0</v>
      </c>
      <c r="Q163" s="61">
        <f>IF(OR(ISNA($E163), $E163&lt;&gt;'WB Country Groups'!I$1), 0, $N163/SUMIFS(Portfolio!$N$2:$N$195, Portfolio!$E$2:$E$195, 'WB Country Groups'!I$1))</f>
        <v>0</v>
      </c>
      <c r="R163" s="61">
        <f>IF(OR(ISNA($E163), $E163&lt;&gt;'WB Country Groups'!J$1), 0, $N163/SUMIFS(Portfolio!$N$2:$N$195, Portfolio!$E$2:$E$195, 'WB Country Groups'!J$1))</f>
        <v>0</v>
      </c>
      <c r="S163" s="61">
        <f>IF(OR(ISNA($E163), $E163&lt;&gt;'WB Country Groups'!K$1), 0, $N163/SUMIFS(Portfolio!$N$2:$N$195, Portfolio!$E$2:$E$195, 'WB Country Groups'!K$1))</f>
        <v>0</v>
      </c>
      <c r="T163" s="61">
        <f>IF(OR(ISNA($E163), $E163&lt;&gt;'WB Country Groups'!L$1), 0, $N163/SUMIFS(Portfolio!$N$2:$N$195, Portfolio!$E$2:$E$195, 'WB Country Groups'!L$1))</f>
        <v>0</v>
      </c>
      <c r="U163" s="61">
        <f>IF(OR(ISNA($E163), $E163&lt;&gt;'WB Country Groups'!M$1), 0, $N163/SUMIFS(Portfolio!$N$2:$N$195, Portfolio!$E$2:$E$195, 'WB Country Groups'!M$1))</f>
        <v>0</v>
      </c>
      <c r="V163" s="61">
        <f>IF(OR(ISNA($E163), $E163&lt;&gt;'WB Country Groups'!N$1), 0, $N163/SUMIFS(Portfolio!$N$2:$N$195, Portfolio!$E$2:$E$195, 'WB Country Groups'!N$1))</f>
        <v>0</v>
      </c>
      <c r="W163" s="61">
        <f>SUMIFS(FM!$X:$X, FM!$N:$N, $A163)/100</f>
        <v>0</v>
      </c>
      <c r="X163" s="61">
        <f t="shared" si="30"/>
        <v>0</v>
      </c>
      <c r="Y163" s="61">
        <f>SUMIFS(World!$X:$X, World!$N:$N, $A163)/100</f>
        <v>0</v>
      </c>
      <c r="Z163" s="61">
        <f t="shared" si="31"/>
        <v>0</v>
      </c>
      <c r="AA163" s="5" t="str">
        <f>IF(INDEX('WB WDI Market Cap'!$T:$T, MATCH($B163, 'WB WDI Market Cap'!$C:$C, 0))=0, "", INDEX('WB WDI Market Cap'!$T:$T, MATCH($B163, 'WB WDI Market Cap'!$C:$C, 0)))</f>
        <v/>
      </c>
      <c r="AB163" s="5" t="str">
        <f t="shared" si="32"/>
        <v/>
      </c>
      <c r="AC163">
        <f>SUMIFS(ACWI!$U:$U, ACWI!$N:$N, $A163)</f>
        <v>0</v>
      </c>
    </row>
    <row r="164" spans="1:31">
      <c r="A164" t="str">
        <f>INDEX('ISO2-ISO3'!$C:$C, MATCH($B164, 'ISO2-ISO3'!$D:$D, 0))</f>
        <v>ST</v>
      </c>
      <c r="B164" t="str">
        <f>'ISO3s in META'!A163</f>
        <v>STP</v>
      </c>
      <c r="C164" t="str">
        <f>INDEX('ISO3-Names'!$B$2:$B$275, MATCH($B164, 'ISO3-Names'!$A$2:$A$275, 0))</f>
        <v>Sao Tome and Principe</v>
      </c>
      <c r="D164" t="str">
        <f>INDEX('WB Country Groups'!$C$2:$C$219, MATCH($B164, 'WB Country Groups'!$B$2:$B$219, 0))</f>
        <v>Sub-Saharan Africa</v>
      </c>
      <c r="E164" t="str">
        <f t="shared" si="23"/>
        <v>Sub-Saharan Africa</v>
      </c>
      <c r="F164" s="5" t="e">
        <f>INDEX('Damodaran CRPs'!$O:$O, MATCH($B164, 'Damodaran CRPs'!$N:$N, 0))</f>
        <v>#N/A</v>
      </c>
      <c r="G164" s="5" t="str">
        <f t="shared" si="24"/>
        <v/>
      </c>
      <c r="H164" s="5"/>
      <c r="I164" s="5" t="b">
        <f t="shared" si="25"/>
        <v>0</v>
      </c>
      <c r="J164" t="b">
        <f t="shared" si="26"/>
        <v>0</v>
      </c>
      <c r="K164" s="61">
        <f>SUMIFS(EM!$X:$X, EM!$N:$N, $A164)/100</f>
        <v>0</v>
      </c>
      <c r="L164" s="61">
        <f t="shared" si="27"/>
        <v>0</v>
      </c>
      <c r="M164" s="61">
        <f>SUMIFS(ACWI!$X:$X, ACWI!$N:$N, $A164)/100</f>
        <v>0</v>
      </c>
      <c r="N164" s="61">
        <f t="shared" si="28"/>
        <v>0</v>
      </c>
      <c r="O164" s="61">
        <f t="shared" si="29"/>
        <v>0</v>
      </c>
      <c r="P164" s="61">
        <f>IF(OR(ISNA($E164), $E164&lt;&gt;'WB Country Groups'!H$1), 0, $N164/SUMIFS(Portfolio!$N$2:$N$195, Portfolio!$E$2:$E$195, 'WB Country Groups'!H$1))</f>
        <v>0</v>
      </c>
      <c r="Q164" s="61">
        <f>IF(OR(ISNA($E164), $E164&lt;&gt;'WB Country Groups'!I$1), 0, $N164/SUMIFS(Portfolio!$N$2:$N$195, Portfolio!$E$2:$E$195, 'WB Country Groups'!I$1))</f>
        <v>0</v>
      </c>
      <c r="R164" s="61">
        <f>IF(OR(ISNA($E164), $E164&lt;&gt;'WB Country Groups'!J$1), 0, $N164/SUMIFS(Portfolio!$N$2:$N$195, Portfolio!$E$2:$E$195, 'WB Country Groups'!J$1))</f>
        <v>0</v>
      </c>
      <c r="S164" s="61">
        <f>IF(OR(ISNA($E164), $E164&lt;&gt;'WB Country Groups'!K$1), 0, $N164/SUMIFS(Portfolio!$N$2:$N$195, Portfolio!$E$2:$E$195, 'WB Country Groups'!K$1))</f>
        <v>0</v>
      </c>
      <c r="T164" s="61">
        <f>IF(OR(ISNA($E164), $E164&lt;&gt;'WB Country Groups'!L$1), 0, $N164/SUMIFS(Portfolio!$N$2:$N$195, Portfolio!$E$2:$E$195, 'WB Country Groups'!L$1))</f>
        <v>0</v>
      </c>
      <c r="U164" s="61">
        <f>IF(OR(ISNA($E164), $E164&lt;&gt;'WB Country Groups'!M$1), 0, $N164/SUMIFS(Portfolio!$N$2:$N$195, Portfolio!$E$2:$E$195, 'WB Country Groups'!M$1))</f>
        <v>0</v>
      </c>
      <c r="V164" s="61">
        <f>IF(OR(ISNA($E164), $E164&lt;&gt;'WB Country Groups'!N$1), 0, $N164/SUMIFS(Portfolio!$N$2:$N$195, Portfolio!$E$2:$E$195, 'WB Country Groups'!N$1))</f>
        <v>0</v>
      </c>
      <c r="W164" s="61">
        <f>SUMIFS(FM!$X:$X, FM!$N:$N, $A164)/100</f>
        <v>0</v>
      </c>
      <c r="X164" s="61">
        <f t="shared" si="30"/>
        <v>0</v>
      </c>
      <c r="Y164" s="61">
        <f>SUMIFS(World!$X:$X, World!$N:$N, $A164)/100</f>
        <v>0</v>
      </c>
      <c r="Z164" s="61">
        <f t="shared" si="31"/>
        <v>0</v>
      </c>
      <c r="AA164" s="5" t="str">
        <f>IF(INDEX('WB WDI Market Cap'!$T:$T, MATCH($B164, 'WB WDI Market Cap'!$C:$C, 0))=0, "", INDEX('WB WDI Market Cap'!$T:$T, MATCH($B164, 'WB WDI Market Cap'!$C:$C, 0)))</f>
        <v/>
      </c>
      <c r="AB164" s="5" t="str">
        <f t="shared" si="32"/>
        <v/>
      </c>
      <c r="AC164">
        <f>SUMIFS(ACWI!$U:$U, ACWI!$N:$N, $A164)</f>
        <v>0</v>
      </c>
    </row>
    <row r="165" spans="1:31">
      <c r="A165" t="str">
        <f>INDEX('ISO2-ISO3'!$C:$C, MATCH($B165, 'ISO2-ISO3'!$D:$D, 0))</f>
        <v>SR</v>
      </c>
      <c r="B165" t="str">
        <f>'ISO3s in META'!A164</f>
        <v>SUR</v>
      </c>
      <c r="C165" t="str">
        <f>INDEX('ISO3-Names'!$B$2:$B$275, MATCH($B165, 'ISO3-Names'!$A$2:$A$275, 0))</f>
        <v>Suriname</v>
      </c>
      <c r="D165" t="str">
        <f>INDEX('WB Country Groups'!$C$2:$C$219, MATCH($B165, 'WB Country Groups'!$B$2:$B$219, 0))</f>
        <v>Latin America &amp; Caribbean</v>
      </c>
      <c r="E165" t="str">
        <f t="shared" si="23"/>
        <v>Latin America &amp; Caribbean</v>
      </c>
      <c r="F165" s="5">
        <f>INDEX('Damodaran CRPs'!$O:$O, MATCH($B165, 'Damodaran CRPs'!$N:$N, 0))</f>
        <v>0.12215529559681582</v>
      </c>
      <c r="G165" s="5">
        <f t="shared" si="24"/>
        <v>0.12215529559681582</v>
      </c>
      <c r="H165" s="5"/>
      <c r="I165" s="5" t="b">
        <f t="shared" si="25"/>
        <v>0</v>
      </c>
      <c r="J165" t="b">
        <f t="shared" si="26"/>
        <v>0</v>
      </c>
      <c r="K165" s="61">
        <f>SUMIFS(EM!$X:$X, EM!$N:$N, $A165)/100</f>
        <v>0</v>
      </c>
      <c r="L165" s="61">
        <f t="shared" si="27"/>
        <v>0</v>
      </c>
      <c r="M165" s="61">
        <f>SUMIFS(ACWI!$X:$X, ACWI!$N:$N, $A165)/100</f>
        <v>0</v>
      </c>
      <c r="N165" s="61">
        <f t="shared" si="28"/>
        <v>0</v>
      </c>
      <c r="O165" s="61">
        <f t="shared" si="29"/>
        <v>0</v>
      </c>
      <c r="P165" s="61">
        <f>IF(OR(ISNA($E165), $E165&lt;&gt;'WB Country Groups'!H$1), 0, $N165/SUMIFS(Portfolio!$N$2:$N$195, Portfolio!$E$2:$E$195, 'WB Country Groups'!H$1))</f>
        <v>0</v>
      </c>
      <c r="Q165" s="61">
        <f>IF(OR(ISNA($E165), $E165&lt;&gt;'WB Country Groups'!I$1), 0, $N165/SUMIFS(Portfolio!$N$2:$N$195, Portfolio!$E$2:$E$195, 'WB Country Groups'!I$1))</f>
        <v>0</v>
      </c>
      <c r="R165" s="61">
        <f>IF(OR(ISNA($E165), $E165&lt;&gt;'WB Country Groups'!J$1), 0, $N165/SUMIFS(Portfolio!$N$2:$N$195, Portfolio!$E$2:$E$195, 'WB Country Groups'!J$1))</f>
        <v>0</v>
      </c>
      <c r="S165" s="61">
        <f>IF(OR(ISNA($E165), $E165&lt;&gt;'WB Country Groups'!K$1), 0, $N165/SUMIFS(Portfolio!$N$2:$N$195, Portfolio!$E$2:$E$195, 'WB Country Groups'!K$1))</f>
        <v>0</v>
      </c>
      <c r="T165" s="61">
        <f>IF(OR(ISNA($E165), $E165&lt;&gt;'WB Country Groups'!L$1), 0, $N165/SUMIFS(Portfolio!$N$2:$N$195, Portfolio!$E$2:$E$195, 'WB Country Groups'!L$1))</f>
        <v>0</v>
      </c>
      <c r="U165" s="61">
        <f>IF(OR(ISNA($E165), $E165&lt;&gt;'WB Country Groups'!M$1), 0, $N165/SUMIFS(Portfolio!$N$2:$N$195, Portfolio!$E$2:$E$195, 'WB Country Groups'!M$1))</f>
        <v>0</v>
      </c>
      <c r="V165" s="61">
        <f>IF(OR(ISNA($E165), $E165&lt;&gt;'WB Country Groups'!N$1), 0, $N165/SUMIFS(Portfolio!$N$2:$N$195, Portfolio!$E$2:$E$195, 'WB Country Groups'!N$1))</f>
        <v>0</v>
      </c>
      <c r="W165" s="61">
        <f>SUMIFS(FM!$X:$X, FM!$N:$N, $A165)/100</f>
        <v>0</v>
      </c>
      <c r="X165" s="61">
        <f t="shared" si="30"/>
        <v>0</v>
      </c>
      <c r="Y165" s="61">
        <f>SUMIFS(World!$X:$X, World!$N:$N, $A165)/100</f>
        <v>0</v>
      </c>
      <c r="Z165" s="61">
        <f t="shared" si="31"/>
        <v>0</v>
      </c>
      <c r="AA165" s="5" t="str">
        <f>IF(INDEX('WB WDI Market Cap'!$T:$T, MATCH($B165, 'WB WDI Market Cap'!$C:$C, 0))=0, "", INDEX('WB WDI Market Cap'!$T:$T, MATCH($B165, 'WB WDI Market Cap'!$C:$C, 0)))</f>
        <v/>
      </c>
      <c r="AB165" s="5" t="str">
        <f t="shared" si="32"/>
        <v/>
      </c>
      <c r="AC165">
        <f>SUMIFS(ACWI!$U:$U, ACWI!$N:$N, $A165)</f>
        <v>0</v>
      </c>
    </row>
    <row r="166" spans="1:31">
      <c r="A166" t="str">
        <f>INDEX('ISO2-ISO3'!$C:$C, MATCH($B166, 'ISO2-ISO3'!$D:$D, 0))</f>
        <v>SK</v>
      </c>
      <c r="B166" t="str">
        <f>'ISO3s in META'!A165</f>
        <v>SVK</v>
      </c>
      <c r="C166" t="str">
        <f>INDEX('ISO3-Names'!$B$2:$B$275, MATCH($B166, 'ISO3-Names'!$A$2:$A$275, 0))</f>
        <v>Slovakia</v>
      </c>
      <c r="D166" t="str">
        <f>INDEX('WB Country Groups'!$C$2:$C$219, MATCH($B166, 'WB Country Groups'!$B$2:$B$219, 0))</f>
        <v>Europe &amp; Central Asia</v>
      </c>
      <c r="E166" t="str">
        <f t="shared" si="23"/>
        <v>Europe &amp; Central Asia</v>
      </c>
      <c r="F166" s="5">
        <f>INDEX('Damodaran CRPs'!$O:$O, MATCH($B166, 'Damodaran CRPs'!$N:$N, 0))</f>
        <v>1.0335113140976191E-2</v>
      </c>
      <c r="G166" s="5">
        <f t="shared" si="24"/>
        <v>1.0335113140976191E-2</v>
      </c>
      <c r="H166" s="5"/>
      <c r="I166" s="5" t="b">
        <f t="shared" si="25"/>
        <v>0</v>
      </c>
      <c r="J166" t="b">
        <f t="shared" si="26"/>
        <v>0</v>
      </c>
      <c r="K166" s="61">
        <f>SUMIFS(EM!$X:$X, EM!$N:$N, $A166)/100</f>
        <v>0</v>
      </c>
      <c r="L166" s="61">
        <f t="shared" si="27"/>
        <v>0</v>
      </c>
      <c r="M166" s="61">
        <f>SUMIFS(ACWI!$X:$X, ACWI!$N:$N, $A166)/100</f>
        <v>0</v>
      </c>
      <c r="N166" s="61">
        <f t="shared" si="28"/>
        <v>0</v>
      </c>
      <c r="O166" s="61">
        <f t="shared" si="29"/>
        <v>0</v>
      </c>
      <c r="P166" s="61">
        <f>IF(OR(ISNA($E166), $E166&lt;&gt;'WB Country Groups'!H$1), 0, $N166/SUMIFS(Portfolio!$N$2:$N$195, Portfolio!$E$2:$E$195, 'WB Country Groups'!H$1))</f>
        <v>0</v>
      </c>
      <c r="Q166" s="61">
        <f>IF(OR(ISNA($E166), $E166&lt;&gt;'WB Country Groups'!I$1), 0, $N166/SUMIFS(Portfolio!$N$2:$N$195, Portfolio!$E$2:$E$195, 'WB Country Groups'!I$1))</f>
        <v>0</v>
      </c>
      <c r="R166" s="61">
        <f>IF(OR(ISNA($E166), $E166&lt;&gt;'WB Country Groups'!J$1), 0, $N166/SUMIFS(Portfolio!$N$2:$N$195, Portfolio!$E$2:$E$195, 'WB Country Groups'!J$1))</f>
        <v>0</v>
      </c>
      <c r="S166" s="61">
        <f>IF(OR(ISNA($E166), $E166&lt;&gt;'WB Country Groups'!K$1), 0, $N166/SUMIFS(Portfolio!$N$2:$N$195, Portfolio!$E$2:$E$195, 'WB Country Groups'!K$1))</f>
        <v>0</v>
      </c>
      <c r="T166" s="61">
        <f>IF(OR(ISNA($E166), $E166&lt;&gt;'WB Country Groups'!L$1), 0, $N166/SUMIFS(Portfolio!$N$2:$N$195, Portfolio!$E$2:$E$195, 'WB Country Groups'!L$1))</f>
        <v>0</v>
      </c>
      <c r="U166" s="61">
        <f>IF(OR(ISNA($E166), $E166&lt;&gt;'WB Country Groups'!M$1), 0, $N166/SUMIFS(Portfolio!$N$2:$N$195, Portfolio!$E$2:$E$195, 'WB Country Groups'!M$1))</f>
        <v>0</v>
      </c>
      <c r="V166" s="61">
        <f>IF(OR(ISNA($E166), $E166&lt;&gt;'WB Country Groups'!N$1), 0, $N166/SUMIFS(Portfolio!$N$2:$N$195, Portfolio!$E$2:$E$195, 'WB Country Groups'!N$1))</f>
        <v>0</v>
      </c>
      <c r="W166" s="61">
        <f>SUMIFS(FM!$X:$X, FM!$N:$N, $A166)/100</f>
        <v>0</v>
      </c>
      <c r="X166" s="61">
        <f t="shared" si="30"/>
        <v>0</v>
      </c>
      <c r="Y166" s="61">
        <f>SUMIFS(World!$X:$X, World!$N:$N, $A166)/100</f>
        <v>0</v>
      </c>
      <c r="Z166" s="61">
        <f t="shared" si="31"/>
        <v>0</v>
      </c>
      <c r="AA166" s="5">
        <f>IF(INDEX('WB WDI Market Cap'!$T:$T, MATCH($B166, 'WB WDI Market Cap'!$C:$C, 0))=0, "", INDEX('WB WDI Market Cap'!$T:$T, MATCH($B166, 'WB WDI Market Cap'!$C:$C, 0)))</f>
        <v>5.3552000848041531E-5</v>
      </c>
      <c r="AB166" s="5">
        <f t="shared" si="32"/>
        <v>5.3906059810254292E-5</v>
      </c>
      <c r="AC166">
        <f>SUMIFS(ACWI!$U:$U, ACWI!$N:$N, $A166)</f>
        <v>0</v>
      </c>
    </row>
    <row r="167" spans="1:31">
      <c r="A167" t="str">
        <f>INDEX('ISO2-ISO3'!$C:$C, MATCH($B167, 'ISO2-ISO3'!$D:$D, 0))</f>
        <v>SI</v>
      </c>
      <c r="B167" t="str">
        <f>'ISO3s in META'!A166</f>
        <v>SVN</v>
      </c>
      <c r="C167" t="str">
        <f>INDEX('ISO3-Names'!$B$2:$B$275, MATCH($B167, 'ISO3-Names'!$A$2:$A$275, 0))</f>
        <v>Slovenia</v>
      </c>
      <c r="D167" t="str">
        <f>INDEX('WB Country Groups'!$C$2:$C$219, MATCH($B167, 'WB Country Groups'!$B$2:$B$219, 0))</f>
        <v>Europe &amp; Central Asia</v>
      </c>
      <c r="E167" t="str">
        <f t="shared" si="23"/>
        <v>Europe &amp; Central Asia</v>
      </c>
      <c r="F167" s="5">
        <f>INDEX('Damodaran CRPs'!$O:$O, MATCH($B167, 'Damodaran CRPs'!$N:$N, 0))</f>
        <v>1.4641410283049603E-2</v>
      </c>
      <c r="G167" s="5">
        <f t="shared" si="24"/>
        <v>1.4641410283049603E-2</v>
      </c>
      <c r="H167" s="5"/>
      <c r="I167" s="5" t="b">
        <f t="shared" si="25"/>
        <v>1</v>
      </c>
      <c r="J167" t="b">
        <f t="shared" si="26"/>
        <v>0</v>
      </c>
      <c r="K167" s="61">
        <f>SUMIFS(EM!$X:$X, EM!$N:$N, $A167)/100</f>
        <v>0</v>
      </c>
      <c r="L167" s="61">
        <f t="shared" si="27"/>
        <v>0</v>
      </c>
      <c r="M167" s="61">
        <f>SUMIFS(ACWI!$X:$X, ACWI!$N:$N, $A167)/100</f>
        <v>0</v>
      </c>
      <c r="N167" s="61">
        <f t="shared" si="28"/>
        <v>0</v>
      </c>
      <c r="O167" s="61">
        <f t="shared" si="29"/>
        <v>0</v>
      </c>
      <c r="P167" s="61">
        <f>IF(OR(ISNA($E167), $E167&lt;&gt;'WB Country Groups'!H$1), 0, $N167/SUMIFS(Portfolio!$N$2:$N$195, Portfolio!$E$2:$E$195, 'WB Country Groups'!H$1))</f>
        <v>0</v>
      </c>
      <c r="Q167" s="61">
        <f>IF(OR(ISNA($E167), $E167&lt;&gt;'WB Country Groups'!I$1), 0, $N167/SUMIFS(Portfolio!$N$2:$N$195, Portfolio!$E$2:$E$195, 'WB Country Groups'!I$1))</f>
        <v>0</v>
      </c>
      <c r="R167" s="61">
        <f>IF(OR(ISNA($E167), $E167&lt;&gt;'WB Country Groups'!J$1), 0, $N167/SUMIFS(Portfolio!$N$2:$N$195, Portfolio!$E$2:$E$195, 'WB Country Groups'!J$1))</f>
        <v>0</v>
      </c>
      <c r="S167" s="61">
        <f>IF(OR(ISNA($E167), $E167&lt;&gt;'WB Country Groups'!K$1), 0, $N167/SUMIFS(Portfolio!$N$2:$N$195, Portfolio!$E$2:$E$195, 'WB Country Groups'!K$1))</f>
        <v>0</v>
      </c>
      <c r="T167" s="61">
        <f>IF(OR(ISNA($E167), $E167&lt;&gt;'WB Country Groups'!L$1), 0, $N167/SUMIFS(Portfolio!$N$2:$N$195, Portfolio!$E$2:$E$195, 'WB Country Groups'!L$1))</f>
        <v>0</v>
      </c>
      <c r="U167" s="61">
        <f>IF(OR(ISNA($E167), $E167&lt;&gt;'WB Country Groups'!M$1), 0, $N167/SUMIFS(Portfolio!$N$2:$N$195, Portfolio!$E$2:$E$195, 'WB Country Groups'!M$1))</f>
        <v>0</v>
      </c>
      <c r="V167" s="61">
        <f>IF(OR(ISNA($E167), $E167&lt;&gt;'WB Country Groups'!N$1), 0, $N167/SUMIFS(Portfolio!$N$2:$N$195, Portfolio!$E$2:$E$195, 'WB Country Groups'!N$1))</f>
        <v>0</v>
      </c>
      <c r="W167" s="61">
        <f>SUMIFS(FM!$X:$X, FM!$N:$N, $A167)/100</f>
        <v>2.4949807471710002E-2</v>
      </c>
      <c r="X167" s="61">
        <f t="shared" si="30"/>
        <v>2.4949807471709846E-2</v>
      </c>
      <c r="Y167" s="61">
        <f>SUMIFS(World!$X:$X, World!$N:$N, $A167)/100</f>
        <v>0</v>
      </c>
      <c r="Z167" s="61">
        <f t="shared" si="31"/>
        <v>0</v>
      </c>
      <c r="AA167" s="5">
        <f>IF(INDEX('WB WDI Market Cap'!$T:$T, MATCH($B167, 'WB WDI Market Cap'!$C:$C, 0))=0, "", INDEX('WB WDI Market Cap'!$T:$T, MATCH($B167, 'WB WDI Market Cap'!$C:$C, 0)))</f>
        <v>8.4143597267735158E-5</v>
      </c>
      <c r="AB167" s="5">
        <f t="shared" si="32"/>
        <v>8.4699912517467835E-5</v>
      </c>
      <c r="AC167">
        <f>SUMIFS(ACWI!$U:$U, ACWI!$N:$N, $A167)</f>
        <v>0</v>
      </c>
    </row>
    <row r="168" spans="1:31">
      <c r="A168" t="str">
        <f>INDEX('ISO2-ISO3'!$C:$C, MATCH($B168, 'ISO2-ISO3'!$D:$D, 0))</f>
        <v>SE</v>
      </c>
      <c r="B168" t="str">
        <f>'ISO3s in META'!A167</f>
        <v>SWE</v>
      </c>
      <c r="C168" t="str">
        <f>INDEX('ISO3-Names'!$B$2:$B$275, MATCH($B168, 'ISO3-Names'!$A$2:$A$275, 0))</f>
        <v>Sweden</v>
      </c>
      <c r="D168" t="str">
        <f>INDEX('WB Country Groups'!$C$2:$C$219, MATCH($B168, 'WB Country Groups'!$B$2:$B$219, 0))</f>
        <v>Europe &amp; Central Asia</v>
      </c>
      <c r="E168" t="str">
        <f t="shared" si="23"/>
        <v>Europe &amp; Central Asia</v>
      </c>
      <c r="F168" s="5">
        <f>INDEX('Damodaran CRPs'!$O:$O, MATCH($B168, 'Damodaran CRPs'!$N:$N, 0))</f>
        <v>0</v>
      </c>
      <c r="G168" s="5">
        <f t="shared" si="24"/>
        <v>0</v>
      </c>
      <c r="H168" s="5"/>
      <c r="I168" s="5" t="b">
        <f t="shared" si="25"/>
        <v>1</v>
      </c>
      <c r="J168" t="b">
        <f t="shared" si="26"/>
        <v>0</v>
      </c>
      <c r="K168" s="61">
        <f>SUMIFS(EM!$X:$X, EM!$N:$N, $A168)/100</f>
        <v>0</v>
      </c>
      <c r="L168" s="61">
        <f t="shared" si="27"/>
        <v>0</v>
      </c>
      <c r="M168" s="61">
        <f>SUMIFS(ACWI!$X:$X, ACWI!$N:$N, $A168)/100</f>
        <v>7.5057635222620014E-3</v>
      </c>
      <c r="N168" s="61">
        <f t="shared" si="28"/>
        <v>7.5310407614075274E-3</v>
      </c>
      <c r="O168" s="61">
        <f t="shared" si="29"/>
        <v>2.0279486755866463E-2</v>
      </c>
      <c r="P168" s="61">
        <f>IF(OR(ISNA($E168), $E168&lt;&gt;'WB Country Groups'!H$1), 0, $N168/SUMIFS(Portfolio!$N$2:$N$195, Portfolio!$E$2:$E$195, 'WB Country Groups'!H$1))</f>
        <v>0</v>
      </c>
      <c r="Q168" s="61">
        <f>IF(OR(ISNA($E168), $E168&lt;&gt;'WB Country Groups'!I$1), 0, $N168/SUMIFS(Portfolio!$N$2:$N$195, Portfolio!$E$2:$E$195, 'WB Country Groups'!I$1))</f>
        <v>4.683888879506036E-2</v>
      </c>
      <c r="R168" s="61">
        <f>IF(OR(ISNA($E168), $E168&lt;&gt;'WB Country Groups'!J$1), 0, $N168/SUMIFS(Portfolio!$N$2:$N$195, Portfolio!$E$2:$E$195, 'WB Country Groups'!J$1))</f>
        <v>0</v>
      </c>
      <c r="S168" s="61">
        <f>IF(OR(ISNA($E168), $E168&lt;&gt;'WB Country Groups'!K$1), 0, $N168/SUMIFS(Portfolio!$N$2:$N$195, Portfolio!$E$2:$E$195, 'WB Country Groups'!K$1))</f>
        <v>0</v>
      </c>
      <c r="T168" s="61">
        <f>IF(OR(ISNA($E168), $E168&lt;&gt;'WB Country Groups'!L$1), 0, $N168/SUMIFS(Portfolio!$N$2:$N$195, Portfolio!$E$2:$E$195, 'WB Country Groups'!L$1))</f>
        <v>0</v>
      </c>
      <c r="U168" s="61">
        <f>IF(OR(ISNA($E168), $E168&lt;&gt;'WB Country Groups'!M$1), 0, $N168/SUMIFS(Portfolio!$N$2:$N$195, Portfolio!$E$2:$E$195, 'WB Country Groups'!M$1))</f>
        <v>0</v>
      </c>
      <c r="V168" s="61">
        <f>IF(OR(ISNA($E168), $E168&lt;&gt;'WB Country Groups'!N$1), 0, $N168/SUMIFS(Portfolio!$N$2:$N$195, Portfolio!$E$2:$E$195, 'WB Country Groups'!N$1))</f>
        <v>0</v>
      </c>
      <c r="W168" s="61">
        <f>SUMIFS(FM!$X:$X, FM!$N:$N, $A168)/100</f>
        <v>0</v>
      </c>
      <c r="X168" s="61">
        <f t="shared" si="30"/>
        <v>0</v>
      </c>
      <c r="Y168" s="61">
        <f>SUMIFS(World!$X:$X, World!$N:$N, $A168)/100</f>
        <v>8.3757256421129987E-3</v>
      </c>
      <c r="Z168" s="61">
        <f t="shared" si="31"/>
        <v>8.4072143125169373E-3</v>
      </c>
      <c r="AA168" s="5" t="str">
        <f>IF(INDEX('WB WDI Market Cap'!$T:$T, MATCH($B168, 'WB WDI Market Cap'!$C:$C, 0))=0, "", INDEX('WB WDI Market Cap'!$T:$T, MATCH($B168, 'WB WDI Market Cap'!$C:$C, 0)))</f>
        <v/>
      </c>
      <c r="AB168" s="5" t="str">
        <f t="shared" si="32"/>
        <v/>
      </c>
      <c r="AC168">
        <f>SUMIFS(ACWI!$U:$U, ACWI!$N:$N, $A168)</f>
        <v>478785027188.88696</v>
      </c>
      <c r="AD168" s="5">
        <v>2.8500000000000001E-2</v>
      </c>
      <c r="AE168" s="115">
        <v>45504</v>
      </c>
    </row>
    <row r="169" spans="1:31">
      <c r="A169" t="str">
        <f>INDEX('ISO2-ISO3'!$C:$C, MATCH($B169, 'ISO2-ISO3'!$D:$D, 0))</f>
        <v>SY</v>
      </c>
      <c r="B169" t="str">
        <f>'ISO3s in META'!A168</f>
        <v>SYR</v>
      </c>
      <c r="C169" t="str">
        <f>INDEX('ISO3-Names'!$B$2:$B$275, MATCH($B169, 'ISO3-Names'!$A$2:$A$275, 0))</f>
        <v>Syrian Arab Republic</v>
      </c>
      <c r="D169" t="str">
        <f>INDEX('WB Country Groups'!$C$2:$C$219, MATCH($B169, 'WB Country Groups'!$B$2:$B$219, 0))</f>
        <v>Middle East &amp; North Africa</v>
      </c>
      <c r="E169" t="str">
        <f t="shared" si="23"/>
        <v>Middle East &amp; North Africa</v>
      </c>
      <c r="F169" s="5" t="e">
        <f>INDEX('Damodaran CRPs'!$O:$O, MATCH($B169, 'Damodaran CRPs'!$N:$N, 0))</f>
        <v>#N/A</v>
      </c>
      <c r="G169" s="5" t="str">
        <f t="shared" si="24"/>
        <v/>
      </c>
      <c r="H169" s="5"/>
      <c r="I169" s="5" t="b">
        <f t="shared" si="25"/>
        <v>0</v>
      </c>
      <c r="J169" t="b">
        <f t="shared" si="26"/>
        <v>0</v>
      </c>
      <c r="K169" s="61">
        <f>SUMIFS(EM!$X:$X, EM!$N:$N, $A169)/100</f>
        <v>0</v>
      </c>
      <c r="L169" s="61">
        <f t="shared" si="27"/>
        <v>0</v>
      </c>
      <c r="M169" s="61">
        <f>SUMIFS(ACWI!$X:$X, ACWI!$N:$N, $A169)/100</f>
        <v>0</v>
      </c>
      <c r="N169" s="61">
        <f t="shared" si="28"/>
        <v>0</v>
      </c>
      <c r="O169" s="61">
        <f t="shared" si="29"/>
        <v>0</v>
      </c>
      <c r="P169" s="61">
        <f>IF(OR(ISNA($E169), $E169&lt;&gt;'WB Country Groups'!H$1), 0, $N169/SUMIFS(Portfolio!$N$2:$N$195, Portfolio!$E$2:$E$195, 'WB Country Groups'!H$1))</f>
        <v>0</v>
      </c>
      <c r="Q169" s="61">
        <f>IF(OR(ISNA($E169), $E169&lt;&gt;'WB Country Groups'!I$1), 0, $N169/SUMIFS(Portfolio!$N$2:$N$195, Portfolio!$E$2:$E$195, 'WB Country Groups'!I$1))</f>
        <v>0</v>
      </c>
      <c r="R169" s="61">
        <f>IF(OR(ISNA($E169), $E169&lt;&gt;'WB Country Groups'!J$1), 0, $N169/SUMIFS(Portfolio!$N$2:$N$195, Portfolio!$E$2:$E$195, 'WB Country Groups'!J$1))</f>
        <v>0</v>
      </c>
      <c r="S169" s="61">
        <f>IF(OR(ISNA($E169), $E169&lt;&gt;'WB Country Groups'!K$1), 0, $N169/SUMIFS(Portfolio!$N$2:$N$195, Portfolio!$E$2:$E$195, 'WB Country Groups'!K$1))</f>
        <v>0</v>
      </c>
      <c r="T169" s="61">
        <f>IF(OR(ISNA($E169), $E169&lt;&gt;'WB Country Groups'!L$1), 0, $N169/SUMIFS(Portfolio!$N$2:$N$195, Portfolio!$E$2:$E$195, 'WB Country Groups'!L$1))</f>
        <v>0</v>
      </c>
      <c r="U169" s="61">
        <f>IF(OR(ISNA($E169), $E169&lt;&gt;'WB Country Groups'!M$1), 0, $N169/SUMIFS(Portfolio!$N$2:$N$195, Portfolio!$E$2:$E$195, 'WB Country Groups'!M$1))</f>
        <v>0</v>
      </c>
      <c r="V169" s="61">
        <f>IF(OR(ISNA($E169), $E169&lt;&gt;'WB Country Groups'!N$1), 0, $N169/SUMIFS(Portfolio!$N$2:$N$195, Portfolio!$E$2:$E$195, 'WB Country Groups'!N$1))</f>
        <v>0</v>
      </c>
      <c r="W169" s="61">
        <f>SUMIFS(FM!$X:$X, FM!$N:$N, $A169)/100</f>
        <v>0</v>
      </c>
      <c r="X169" s="61">
        <f t="shared" si="30"/>
        <v>0</v>
      </c>
      <c r="Y169" s="61">
        <f>SUMIFS(World!$X:$X, World!$N:$N, $A169)/100</f>
        <v>0</v>
      </c>
      <c r="Z169" s="61">
        <f t="shared" si="31"/>
        <v>0</v>
      </c>
      <c r="AA169" s="5" t="str">
        <f>IF(INDEX('WB WDI Market Cap'!$T:$T, MATCH($B169, 'WB WDI Market Cap'!$C:$C, 0))=0, "", INDEX('WB WDI Market Cap'!$T:$T, MATCH($B169, 'WB WDI Market Cap'!$C:$C, 0)))</f>
        <v/>
      </c>
      <c r="AB169" s="5" t="str">
        <f t="shared" si="32"/>
        <v/>
      </c>
      <c r="AC169">
        <f>SUMIFS(ACWI!$U:$U, ACWI!$N:$N, $A169)</f>
        <v>0</v>
      </c>
    </row>
    <row r="170" spans="1:31">
      <c r="A170" t="str">
        <f>INDEX('ISO2-ISO3'!$C:$C, MATCH($B170, 'ISO2-ISO3'!$D:$D, 0))</f>
        <v>TD</v>
      </c>
      <c r="B170" t="str">
        <f>'ISO3s in META'!A169</f>
        <v>TCD</v>
      </c>
      <c r="C170" t="str">
        <f>INDEX('ISO3-Names'!$B$2:$B$275, MATCH($B170, 'ISO3-Names'!$A$2:$A$275, 0))</f>
        <v>Chad</v>
      </c>
      <c r="D170" t="str">
        <f>INDEX('WB Country Groups'!$C$2:$C$219, MATCH($B170, 'WB Country Groups'!$B$2:$B$219, 0))</f>
        <v>Sub-Saharan Africa</v>
      </c>
      <c r="E170" t="str">
        <f t="shared" si="23"/>
        <v>Sub-Saharan Africa</v>
      </c>
      <c r="F170" s="5" t="e">
        <f>INDEX('Damodaran CRPs'!$O:$O, MATCH($B170, 'Damodaran CRPs'!$N:$N, 0))</f>
        <v>#N/A</v>
      </c>
      <c r="G170" s="5" t="str">
        <f t="shared" si="24"/>
        <v/>
      </c>
      <c r="H170" s="5"/>
      <c r="I170" s="5" t="b">
        <f t="shared" si="25"/>
        <v>0</v>
      </c>
      <c r="J170" t="b">
        <f t="shared" si="26"/>
        <v>0</v>
      </c>
      <c r="K170" s="61">
        <f>SUMIFS(EM!$X:$X, EM!$N:$N, $A170)/100</f>
        <v>0</v>
      </c>
      <c r="L170" s="61">
        <f t="shared" si="27"/>
        <v>0</v>
      </c>
      <c r="M170" s="61">
        <f>SUMIFS(ACWI!$X:$X, ACWI!$N:$N, $A170)/100</f>
        <v>0</v>
      </c>
      <c r="N170" s="61">
        <f t="shared" si="28"/>
        <v>0</v>
      </c>
      <c r="O170" s="61">
        <f t="shared" si="29"/>
        <v>0</v>
      </c>
      <c r="P170" s="61">
        <f>IF(OR(ISNA($E170), $E170&lt;&gt;'WB Country Groups'!H$1), 0, $N170/SUMIFS(Portfolio!$N$2:$N$195, Portfolio!$E$2:$E$195, 'WB Country Groups'!H$1))</f>
        <v>0</v>
      </c>
      <c r="Q170" s="61">
        <f>IF(OR(ISNA($E170), $E170&lt;&gt;'WB Country Groups'!I$1), 0, $N170/SUMIFS(Portfolio!$N$2:$N$195, Portfolio!$E$2:$E$195, 'WB Country Groups'!I$1))</f>
        <v>0</v>
      </c>
      <c r="R170" s="61">
        <f>IF(OR(ISNA($E170), $E170&lt;&gt;'WB Country Groups'!J$1), 0, $N170/SUMIFS(Portfolio!$N$2:$N$195, Portfolio!$E$2:$E$195, 'WB Country Groups'!J$1))</f>
        <v>0</v>
      </c>
      <c r="S170" s="61">
        <f>IF(OR(ISNA($E170), $E170&lt;&gt;'WB Country Groups'!K$1), 0, $N170/SUMIFS(Portfolio!$N$2:$N$195, Portfolio!$E$2:$E$195, 'WB Country Groups'!K$1))</f>
        <v>0</v>
      </c>
      <c r="T170" s="61">
        <f>IF(OR(ISNA($E170), $E170&lt;&gt;'WB Country Groups'!L$1), 0, $N170/SUMIFS(Portfolio!$N$2:$N$195, Portfolio!$E$2:$E$195, 'WB Country Groups'!L$1))</f>
        <v>0</v>
      </c>
      <c r="U170" s="61">
        <f>IF(OR(ISNA($E170), $E170&lt;&gt;'WB Country Groups'!M$1), 0, $N170/SUMIFS(Portfolio!$N$2:$N$195, Portfolio!$E$2:$E$195, 'WB Country Groups'!M$1))</f>
        <v>0</v>
      </c>
      <c r="V170" s="61">
        <f>IF(OR(ISNA($E170), $E170&lt;&gt;'WB Country Groups'!N$1), 0, $N170/SUMIFS(Portfolio!$N$2:$N$195, Portfolio!$E$2:$E$195, 'WB Country Groups'!N$1))</f>
        <v>0</v>
      </c>
      <c r="W170" s="61">
        <f>SUMIFS(FM!$X:$X, FM!$N:$N, $A170)/100</f>
        <v>0</v>
      </c>
      <c r="X170" s="61">
        <f t="shared" si="30"/>
        <v>0</v>
      </c>
      <c r="Y170" s="61">
        <f>SUMIFS(World!$X:$X, World!$N:$N, $A170)/100</f>
        <v>0</v>
      </c>
      <c r="Z170" s="61">
        <f t="shared" si="31"/>
        <v>0</v>
      </c>
      <c r="AA170" s="5" t="str">
        <f>IF(INDEX('WB WDI Market Cap'!$T:$T, MATCH($B170, 'WB WDI Market Cap'!$C:$C, 0))=0, "", INDEX('WB WDI Market Cap'!$T:$T, MATCH($B170, 'WB WDI Market Cap'!$C:$C, 0)))</f>
        <v/>
      </c>
      <c r="AB170" s="5" t="str">
        <f t="shared" si="32"/>
        <v/>
      </c>
      <c r="AC170">
        <f>SUMIFS(ACWI!$U:$U, ACWI!$N:$N, $A170)</f>
        <v>0</v>
      </c>
    </row>
    <row r="171" spans="1:31">
      <c r="A171" t="str">
        <f>INDEX('ISO2-ISO3'!$C:$C, MATCH($B171, 'ISO2-ISO3'!$D:$D, 0))</f>
        <v>TG</v>
      </c>
      <c r="B171" t="str">
        <f>'ISO3s in META'!A170</f>
        <v>TGO</v>
      </c>
      <c r="C171" t="str">
        <f>INDEX('ISO3-Names'!$B$2:$B$275, MATCH($B171, 'ISO3-Names'!$A$2:$A$275, 0))</f>
        <v>Togo</v>
      </c>
      <c r="D171" t="str">
        <f>INDEX('WB Country Groups'!$C$2:$C$219, MATCH($B171, 'WB Country Groups'!$B$2:$B$219, 0))</f>
        <v>Sub-Saharan Africa</v>
      </c>
      <c r="E171" t="str">
        <f t="shared" si="23"/>
        <v>Sub-Saharan Africa</v>
      </c>
      <c r="F171" s="5">
        <f>INDEX('Damodaran CRPs'!$O:$O, MATCH($B171, 'Damodaran CRPs'!$N:$N, 0))</f>
        <v>7.9379410652219901E-2</v>
      </c>
      <c r="G171" s="5">
        <f t="shared" si="24"/>
        <v>7.9379410652219901E-2</v>
      </c>
      <c r="H171" s="5"/>
      <c r="I171" s="5" t="b">
        <f t="shared" si="25"/>
        <v>0</v>
      </c>
      <c r="J171" t="b">
        <f t="shared" si="26"/>
        <v>0</v>
      </c>
      <c r="K171" s="61">
        <f>SUMIFS(EM!$X:$X, EM!$N:$N, $A171)/100</f>
        <v>0</v>
      </c>
      <c r="L171" s="61">
        <f t="shared" si="27"/>
        <v>0</v>
      </c>
      <c r="M171" s="61">
        <f>SUMIFS(ACWI!$X:$X, ACWI!$N:$N, $A171)/100</f>
        <v>0</v>
      </c>
      <c r="N171" s="61">
        <f t="shared" si="28"/>
        <v>0</v>
      </c>
      <c r="O171" s="61">
        <f t="shared" si="29"/>
        <v>0</v>
      </c>
      <c r="P171" s="61">
        <f>IF(OR(ISNA($E171), $E171&lt;&gt;'WB Country Groups'!H$1), 0, $N171/SUMIFS(Portfolio!$N$2:$N$195, Portfolio!$E$2:$E$195, 'WB Country Groups'!H$1))</f>
        <v>0</v>
      </c>
      <c r="Q171" s="61">
        <f>IF(OR(ISNA($E171), $E171&lt;&gt;'WB Country Groups'!I$1), 0, $N171/SUMIFS(Portfolio!$N$2:$N$195, Portfolio!$E$2:$E$195, 'WB Country Groups'!I$1))</f>
        <v>0</v>
      </c>
      <c r="R171" s="61">
        <f>IF(OR(ISNA($E171), $E171&lt;&gt;'WB Country Groups'!J$1), 0, $N171/SUMIFS(Portfolio!$N$2:$N$195, Portfolio!$E$2:$E$195, 'WB Country Groups'!J$1))</f>
        <v>0</v>
      </c>
      <c r="S171" s="61">
        <f>IF(OR(ISNA($E171), $E171&lt;&gt;'WB Country Groups'!K$1), 0, $N171/SUMIFS(Portfolio!$N$2:$N$195, Portfolio!$E$2:$E$195, 'WB Country Groups'!K$1))</f>
        <v>0</v>
      </c>
      <c r="T171" s="61">
        <f>IF(OR(ISNA($E171), $E171&lt;&gt;'WB Country Groups'!L$1), 0, $N171/SUMIFS(Portfolio!$N$2:$N$195, Portfolio!$E$2:$E$195, 'WB Country Groups'!L$1))</f>
        <v>0</v>
      </c>
      <c r="U171" s="61">
        <f>IF(OR(ISNA($E171), $E171&lt;&gt;'WB Country Groups'!M$1), 0, $N171/SUMIFS(Portfolio!$N$2:$N$195, Portfolio!$E$2:$E$195, 'WB Country Groups'!M$1))</f>
        <v>0</v>
      </c>
      <c r="V171" s="61">
        <f>IF(OR(ISNA($E171), $E171&lt;&gt;'WB Country Groups'!N$1), 0, $N171/SUMIFS(Portfolio!$N$2:$N$195, Portfolio!$E$2:$E$195, 'WB Country Groups'!N$1))</f>
        <v>0</v>
      </c>
      <c r="W171" s="61">
        <f>SUMIFS(FM!$X:$X, FM!$N:$N, $A171)/100</f>
        <v>0</v>
      </c>
      <c r="X171" s="61">
        <f t="shared" si="30"/>
        <v>0</v>
      </c>
      <c r="Y171" s="61">
        <f>SUMIFS(World!$X:$X, World!$N:$N, $A171)/100</f>
        <v>0</v>
      </c>
      <c r="Z171" s="61">
        <f t="shared" si="31"/>
        <v>0</v>
      </c>
      <c r="AA171" s="5" t="str">
        <f>IF(INDEX('WB WDI Market Cap'!$T:$T, MATCH($B171, 'WB WDI Market Cap'!$C:$C, 0))=0, "", INDEX('WB WDI Market Cap'!$T:$T, MATCH($B171, 'WB WDI Market Cap'!$C:$C, 0)))</f>
        <v/>
      </c>
      <c r="AB171" s="5" t="str">
        <f t="shared" si="32"/>
        <v/>
      </c>
      <c r="AC171">
        <f>SUMIFS(ACWI!$U:$U, ACWI!$N:$N, $A171)</f>
        <v>0</v>
      </c>
    </row>
    <row r="172" spans="1:31">
      <c r="A172" t="str">
        <f>INDEX('ISO2-ISO3'!$C:$C, MATCH($B172, 'ISO2-ISO3'!$D:$D, 0))</f>
        <v>TH</v>
      </c>
      <c r="B172" t="str">
        <f>'ISO3s in META'!A171</f>
        <v>THA</v>
      </c>
      <c r="C172" t="str">
        <f>INDEX('ISO3-Names'!$B$2:$B$275, MATCH($B172, 'ISO3-Names'!$A$2:$A$275, 0))</f>
        <v>Thailand</v>
      </c>
      <c r="D172" t="str">
        <f>INDEX('WB Country Groups'!$C$2:$C$219, MATCH($B172, 'WB Country Groups'!$B$2:$B$219, 0))</f>
        <v>East Asia &amp; Pacific</v>
      </c>
      <c r="E172" t="str">
        <f t="shared" si="23"/>
        <v>East Asia &amp; Pacific</v>
      </c>
      <c r="F172" s="5">
        <f>INDEX('Damodaran CRPs'!$O:$O, MATCH($B172, 'Damodaran CRPs'!$N:$N, 0))</f>
        <v>1.9521880377399468E-2</v>
      </c>
      <c r="G172" s="5">
        <f t="shared" si="24"/>
        <v>1.9521880377399468E-2</v>
      </c>
      <c r="H172" s="5"/>
      <c r="I172" s="5" t="b">
        <f t="shared" si="25"/>
        <v>1</v>
      </c>
      <c r="J172" t="b">
        <f t="shared" si="26"/>
        <v>0</v>
      </c>
      <c r="K172" s="61">
        <f>SUMIFS(EM!$X:$X, EM!$N:$N, $A172)/100</f>
        <v>2.0331177771754003E-2</v>
      </c>
      <c r="L172" s="61">
        <f t="shared" si="27"/>
        <v>2.0331177771753979E-2</v>
      </c>
      <c r="M172" s="61">
        <f>SUMIFS(ACWI!$X:$X, ACWI!$N:$N, $A172)/100</f>
        <v>2.111739957718E-3</v>
      </c>
      <c r="N172" s="61">
        <f t="shared" si="28"/>
        <v>2.1188516866934839E-3</v>
      </c>
      <c r="O172" s="61">
        <f t="shared" si="29"/>
        <v>5.7056157414709053E-3</v>
      </c>
      <c r="P172" s="61">
        <f>IF(OR(ISNA($E172), $E172&lt;&gt;'WB Country Groups'!H$1), 0, $N172/SUMIFS(Portfolio!$N$2:$N$195, Portfolio!$E$2:$E$195, 'WB Country Groups'!H$1))</f>
        <v>0</v>
      </c>
      <c r="Q172" s="61">
        <f>IF(OR(ISNA($E172), $E172&lt;&gt;'WB Country Groups'!I$1), 0, $N172/SUMIFS(Portfolio!$N$2:$N$195, Portfolio!$E$2:$E$195, 'WB Country Groups'!I$1))</f>
        <v>0</v>
      </c>
      <c r="R172" s="61">
        <f>IF(OR(ISNA($E172), $E172&lt;&gt;'WB Country Groups'!J$1), 0, $N172/SUMIFS(Portfolio!$N$2:$N$195, Portfolio!$E$2:$E$195, 'WB Country Groups'!J$1))</f>
        <v>1.4631825180198284E-2</v>
      </c>
      <c r="S172" s="61">
        <f>IF(OR(ISNA($E172), $E172&lt;&gt;'WB Country Groups'!K$1), 0, $N172/SUMIFS(Portfolio!$N$2:$N$195, Portfolio!$E$2:$E$195, 'WB Country Groups'!K$1))</f>
        <v>0</v>
      </c>
      <c r="T172" s="61">
        <f>IF(OR(ISNA($E172), $E172&lt;&gt;'WB Country Groups'!L$1), 0, $N172/SUMIFS(Portfolio!$N$2:$N$195, Portfolio!$E$2:$E$195, 'WB Country Groups'!L$1))</f>
        <v>0</v>
      </c>
      <c r="U172" s="61">
        <f>IF(OR(ISNA($E172), $E172&lt;&gt;'WB Country Groups'!M$1), 0, $N172/SUMIFS(Portfolio!$N$2:$N$195, Portfolio!$E$2:$E$195, 'WB Country Groups'!M$1))</f>
        <v>0</v>
      </c>
      <c r="V172" s="61">
        <f>IF(OR(ISNA($E172), $E172&lt;&gt;'WB Country Groups'!N$1), 0, $N172/SUMIFS(Portfolio!$N$2:$N$195, Portfolio!$E$2:$E$195, 'WB Country Groups'!N$1))</f>
        <v>0</v>
      </c>
      <c r="W172" s="61">
        <f>SUMIFS(FM!$X:$X, FM!$N:$N, $A172)/100</f>
        <v>0</v>
      </c>
      <c r="X172" s="61">
        <f t="shared" si="30"/>
        <v>0</v>
      </c>
      <c r="Y172" s="61">
        <f>SUMIFS(World!$X:$X, World!$N:$N, $A172)/100</f>
        <v>0</v>
      </c>
      <c r="Z172" s="61">
        <f t="shared" si="31"/>
        <v>0</v>
      </c>
      <c r="AA172" s="5">
        <f>IF(INDEX('WB WDI Market Cap'!$T:$T, MATCH($B172, 'WB WDI Market Cap'!$C:$C, 0))=0, "", INDEX('WB WDI Market Cap'!$T:$T, MATCH($B172, 'WB WDI Market Cap'!$C:$C, 0)))</f>
        <v>5.4096647770907978E-3</v>
      </c>
      <c r="AB172" s="5">
        <f t="shared" si="32"/>
        <v>5.4454307665321756E-3</v>
      </c>
      <c r="AC172">
        <f>SUMIFS(ACWI!$U:$U, ACWI!$N:$N, $A172)</f>
        <v>134705745801.00655</v>
      </c>
      <c r="AD172" s="5">
        <v>3.0300000000000001E-2</v>
      </c>
      <c r="AE172" s="115">
        <v>45504</v>
      </c>
    </row>
    <row r="173" spans="1:31">
      <c r="A173" t="str">
        <f>INDEX('ISO2-ISO3'!$C:$C, MATCH($B173, 'ISO2-ISO3'!$D:$D, 0))</f>
        <v>TJ</v>
      </c>
      <c r="B173" t="str">
        <f>'ISO3s in META'!A172</f>
        <v>TJK</v>
      </c>
      <c r="C173" t="str">
        <f>INDEX('ISO3-Names'!$B$2:$B$275, MATCH($B173, 'ISO3-Names'!$A$2:$A$275, 0))</f>
        <v>Tajikistan</v>
      </c>
      <c r="D173" t="str">
        <f>INDEX('WB Country Groups'!$C$2:$C$219, MATCH($B173, 'WB Country Groups'!$B$2:$B$219, 0))</f>
        <v>Europe &amp; Central Asia</v>
      </c>
      <c r="E173" t="str">
        <f t="shared" si="23"/>
        <v>Europe &amp; Central Asia</v>
      </c>
      <c r="F173" s="5">
        <f>INDEX('Damodaran CRPs'!$O:$O, MATCH($B173, 'Damodaran CRPs'!$N:$N, 0))</f>
        <v>7.9379410652219901E-2</v>
      </c>
      <c r="G173" s="5">
        <f t="shared" si="24"/>
        <v>7.9379410652219901E-2</v>
      </c>
      <c r="H173" s="5"/>
      <c r="I173" s="5" t="b">
        <f t="shared" si="25"/>
        <v>0</v>
      </c>
      <c r="J173" t="b">
        <f t="shared" si="26"/>
        <v>0</v>
      </c>
      <c r="K173" s="61">
        <f>SUMIFS(EM!$X:$X, EM!$N:$N, $A173)/100</f>
        <v>0</v>
      </c>
      <c r="L173" s="61">
        <f t="shared" si="27"/>
        <v>0</v>
      </c>
      <c r="M173" s="61">
        <f>SUMIFS(ACWI!$X:$X, ACWI!$N:$N, $A173)/100</f>
        <v>0</v>
      </c>
      <c r="N173" s="61">
        <f t="shared" si="28"/>
        <v>0</v>
      </c>
      <c r="O173" s="61">
        <f t="shared" si="29"/>
        <v>0</v>
      </c>
      <c r="P173" s="61">
        <f>IF(OR(ISNA($E173), $E173&lt;&gt;'WB Country Groups'!H$1), 0, $N173/SUMIFS(Portfolio!$N$2:$N$195, Portfolio!$E$2:$E$195, 'WB Country Groups'!H$1))</f>
        <v>0</v>
      </c>
      <c r="Q173" s="61">
        <f>IF(OR(ISNA($E173), $E173&lt;&gt;'WB Country Groups'!I$1), 0, $N173/SUMIFS(Portfolio!$N$2:$N$195, Portfolio!$E$2:$E$195, 'WB Country Groups'!I$1))</f>
        <v>0</v>
      </c>
      <c r="R173" s="61">
        <f>IF(OR(ISNA($E173), $E173&lt;&gt;'WB Country Groups'!J$1), 0, $N173/SUMIFS(Portfolio!$N$2:$N$195, Portfolio!$E$2:$E$195, 'WB Country Groups'!J$1))</f>
        <v>0</v>
      </c>
      <c r="S173" s="61">
        <f>IF(OR(ISNA($E173), $E173&lt;&gt;'WB Country Groups'!K$1), 0, $N173/SUMIFS(Portfolio!$N$2:$N$195, Portfolio!$E$2:$E$195, 'WB Country Groups'!K$1))</f>
        <v>0</v>
      </c>
      <c r="T173" s="61">
        <f>IF(OR(ISNA($E173), $E173&lt;&gt;'WB Country Groups'!L$1), 0, $N173/SUMIFS(Portfolio!$N$2:$N$195, Portfolio!$E$2:$E$195, 'WB Country Groups'!L$1))</f>
        <v>0</v>
      </c>
      <c r="U173" s="61">
        <f>IF(OR(ISNA($E173), $E173&lt;&gt;'WB Country Groups'!M$1), 0, $N173/SUMIFS(Portfolio!$N$2:$N$195, Portfolio!$E$2:$E$195, 'WB Country Groups'!M$1))</f>
        <v>0</v>
      </c>
      <c r="V173" s="61">
        <f>IF(OR(ISNA($E173), $E173&lt;&gt;'WB Country Groups'!N$1), 0, $N173/SUMIFS(Portfolio!$N$2:$N$195, Portfolio!$E$2:$E$195, 'WB Country Groups'!N$1))</f>
        <v>0</v>
      </c>
      <c r="W173" s="61">
        <f>SUMIFS(FM!$X:$X, FM!$N:$N, $A173)/100</f>
        <v>0</v>
      </c>
      <c r="X173" s="61">
        <f t="shared" si="30"/>
        <v>0</v>
      </c>
      <c r="Y173" s="61">
        <f>SUMIFS(World!$X:$X, World!$N:$N, $A173)/100</f>
        <v>0</v>
      </c>
      <c r="Z173" s="61">
        <f t="shared" si="31"/>
        <v>0</v>
      </c>
      <c r="AA173" s="5" t="str">
        <f>IF(INDEX('WB WDI Market Cap'!$T:$T, MATCH($B173, 'WB WDI Market Cap'!$C:$C, 0))=0, "", INDEX('WB WDI Market Cap'!$T:$T, MATCH($B173, 'WB WDI Market Cap'!$C:$C, 0)))</f>
        <v/>
      </c>
      <c r="AB173" s="5" t="str">
        <f t="shared" si="32"/>
        <v/>
      </c>
      <c r="AC173">
        <f>SUMIFS(ACWI!$U:$U, ACWI!$N:$N, $A173)</f>
        <v>0</v>
      </c>
    </row>
    <row r="174" spans="1:31">
      <c r="A174" t="str">
        <f>INDEX('ISO2-ISO3'!$C:$C, MATCH($B174, 'ISO2-ISO3'!$D:$D, 0))</f>
        <v>TM</v>
      </c>
      <c r="B174" t="str">
        <f>'ISO3s in META'!A173</f>
        <v>TKM</v>
      </c>
      <c r="C174" t="str">
        <f>INDEX('ISO3-Names'!$B$2:$B$275, MATCH($B174, 'ISO3-Names'!$A$2:$A$275, 0))</f>
        <v>Turkmenistan</v>
      </c>
      <c r="D174" t="str">
        <f>INDEX('WB Country Groups'!$C$2:$C$219, MATCH($B174, 'WB Country Groups'!$B$2:$B$219, 0))</f>
        <v>Europe &amp; Central Asia</v>
      </c>
      <c r="E174" t="str">
        <f t="shared" si="23"/>
        <v>Europe &amp; Central Asia</v>
      </c>
      <c r="F174" s="5" t="e">
        <f>INDEX('Damodaran CRPs'!$O:$O, MATCH($B174, 'Damodaran CRPs'!$N:$N, 0))</f>
        <v>#N/A</v>
      </c>
      <c r="G174" s="5" t="str">
        <f t="shared" si="24"/>
        <v/>
      </c>
      <c r="H174" s="5"/>
      <c r="I174" s="5" t="b">
        <f t="shared" si="25"/>
        <v>0</v>
      </c>
      <c r="J174" t="b">
        <f t="shared" si="26"/>
        <v>0</v>
      </c>
      <c r="K174" s="61">
        <f>SUMIFS(EM!$X:$X, EM!$N:$N, $A174)/100</f>
        <v>0</v>
      </c>
      <c r="L174" s="61">
        <f t="shared" si="27"/>
        <v>0</v>
      </c>
      <c r="M174" s="61">
        <f>SUMIFS(ACWI!$X:$X, ACWI!$N:$N, $A174)/100</f>
        <v>0</v>
      </c>
      <c r="N174" s="61">
        <f t="shared" si="28"/>
        <v>0</v>
      </c>
      <c r="O174" s="61">
        <f t="shared" si="29"/>
        <v>0</v>
      </c>
      <c r="P174" s="61">
        <f>IF(OR(ISNA($E174), $E174&lt;&gt;'WB Country Groups'!H$1), 0, $N174/SUMIFS(Portfolio!$N$2:$N$195, Portfolio!$E$2:$E$195, 'WB Country Groups'!H$1))</f>
        <v>0</v>
      </c>
      <c r="Q174" s="61">
        <f>IF(OR(ISNA($E174), $E174&lt;&gt;'WB Country Groups'!I$1), 0, $N174/SUMIFS(Portfolio!$N$2:$N$195, Portfolio!$E$2:$E$195, 'WB Country Groups'!I$1))</f>
        <v>0</v>
      </c>
      <c r="R174" s="61">
        <f>IF(OR(ISNA($E174), $E174&lt;&gt;'WB Country Groups'!J$1), 0, $N174/SUMIFS(Portfolio!$N$2:$N$195, Portfolio!$E$2:$E$195, 'WB Country Groups'!J$1))</f>
        <v>0</v>
      </c>
      <c r="S174" s="61">
        <f>IF(OR(ISNA($E174), $E174&lt;&gt;'WB Country Groups'!K$1), 0, $N174/SUMIFS(Portfolio!$N$2:$N$195, Portfolio!$E$2:$E$195, 'WB Country Groups'!K$1))</f>
        <v>0</v>
      </c>
      <c r="T174" s="61">
        <f>IF(OR(ISNA($E174), $E174&lt;&gt;'WB Country Groups'!L$1), 0, $N174/SUMIFS(Portfolio!$N$2:$N$195, Portfolio!$E$2:$E$195, 'WB Country Groups'!L$1))</f>
        <v>0</v>
      </c>
      <c r="U174" s="61">
        <f>IF(OR(ISNA($E174), $E174&lt;&gt;'WB Country Groups'!M$1), 0, $N174/SUMIFS(Portfolio!$N$2:$N$195, Portfolio!$E$2:$E$195, 'WB Country Groups'!M$1))</f>
        <v>0</v>
      </c>
      <c r="V174" s="61">
        <f>IF(OR(ISNA($E174), $E174&lt;&gt;'WB Country Groups'!N$1), 0, $N174/SUMIFS(Portfolio!$N$2:$N$195, Portfolio!$E$2:$E$195, 'WB Country Groups'!N$1))</f>
        <v>0</v>
      </c>
      <c r="W174" s="61">
        <f>SUMIFS(FM!$X:$X, FM!$N:$N, $A174)/100</f>
        <v>0</v>
      </c>
      <c r="X174" s="61">
        <f t="shared" si="30"/>
        <v>0</v>
      </c>
      <c r="Y174" s="61">
        <f>SUMIFS(World!$X:$X, World!$N:$N, $A174)/100</f>
        <v>0</v>
      </c>
      <c r="Z174" s="61">
        <f t="shared" si="31"/>
        <v>0</v>
      </c>
      <c r="AA174" s="5" t="str">
        <f>IF(INDEX('WB WDI Market Cap'!$T:$T, MATCH($B174, 'WB WDI Market Cap'!$C:$C, 0))=0, "", INDEX('WB WDI Market Cap'!$T:$T, MATCH($B174, 'WB WDI Market Cap'!$C:$C, 0)))</f>
        <v/>
      </c>
      <c r="AB174" s="5" t="str">
        <f t="shared" si="32"/>
        <v/>
      </c>
      <c r="AC174">
        <f>SUMIFS(ACWI!$U:$U, ACWI!$N:$N, $A174)</f>
        <v>0</v>
      </c>
    </row>
    <row r="175" spans="1:31">
      <c r="A175" t="str">
        <f>INDEX('ISO2-ISO3'!$C:$C, MATCH($B175, 'ISO2-ISO3'!$D:$D, 0))</f>
        <v>TL</v>
      </c>
      <c r="B175" t="str">
        <f>'ISO3s in META'!A174</f>
        <v>TLS</v>
      </c>
      <c r="C175" t="str">
        <f>INDEX('ISO3-Names'!$B$2:$B$275, MATCH($B175, 'ISO3-Names'!$A$2:$A$275, 0))</f>
        <v>Timor-Leste</v>
      </c>
      <c r="D175" t="str">
        <f>INDEX('WB Country Groups'!$C$2:$C$219, MATCH($B175, 'WB Country Groups'!$B$2:$B$219, 0))</f>
        <v>East Asia &amp; Pacific</v>
      </c>
      <c r="E175" t="str">
        <f t="shared" si="23"/>
        <v>East Asia &amp; Pacific</v>
      </c>
      <c r="F175" s="5" t="e">
        <f>INDEX('Damodaran CRPs'!$O:$O, MATCH($B175, 'Damodaran CRPs'!$N:$N, 0))</f>
        <v>#N/A</v>
      </c>
      <c r="G175" s="5" t="str">
        <f t="shared" si="24"/>
        <v/>
      </c>
      <c r="H175" s="5"/>
      <c r="I175" s="5" t="b">
        <f t="shared" si="25"/>
        <v>0</v>
      </c>
      <c r="J175" t="b">
        <f t="shared" si="26"/>
        <v>0</v>
      </c>
      <c r="K175" s="61">
        <f>SUMIFS(EM!$X:$X, EM!$N:$N, $A175)/100</f>
        <v>0</v>
      </c>
      <c r="L175" s="61">
        <f t="shared" si="27"/>
        <v>0</v>
      </c>
      <c r="M175" s="61">
        <f>SUMIFS(ACWI!$X:$X, ACWI!$N:$N, $A175)/100</f>
        <v>0</v>
      </c>
      <c r="N175" s="61">
        <f t="shared" si="28"/>
        <v>0</v>
      </c>
      <c r="O175" s="61">
        <f t="shared" si="29"/>
        <v>0</v>
      </c>
      <c r="P175" s="61">
        <f>IF(OR(ISNA($E175), $E175&lt;&gt;'WB Country Groups'!H$1), 0, $N175/SUMIFS(Portfolio!$N$2:$N$195, Portfolio!$E$2:$E$195, 'WB Country Groups'!H$1))</f>
        <v>0</v>
      </c>
      <c r="Q175" s="61">
        <f>IF(OR(ISNA($E175), $E175&lt;&gt;'WB Country Groups'!I$1), 0, $N175/SUMIFS(Portfolio!$N$2:$N$195, Portfolio!$E$2:$E$195, 'WB Country Groups'!I$1))</f>
        <v>0</v>
      </c>
      <c r="R175" s="61">
        <f>IF(OR(ISNA($E175), $E175&lt;&gt;'WB Country Groups'!J$1), 0, $N175/SUMIFS(Portfolio!$N$2:$N$195, Portfolio!$E$2:$E$195, 'WB Country Groups'!J$1))</f>
        <v>0</v>
      </c>
      <c r="S175" s="61">
        <f>IF(OR(ISNA($E175), $E175&lt;&gt;'WB Country Groups'!K$1), 0, $N175/SUMIFS(Portfolio!$N$2:$N$195, Portfolio!$E$2:$E$195, 'WB Country Groups'!K$1))</f>
        <v>0</v>
      </c>
      <c r="T175" s="61">
        <f>IF(OR(ISNA($E175), $E175&lt;&gt;'WB Country Groups'!L$1), 0, $N175/SUMIFS(Portfolio!$N$2:$N$195, Portfolio!$E$2:$E$195, 'WB Country Groups'!L$1))</f>
        <v>0</v>
      </c>
      <c r="U175" s="61">
        <f>IF(OR(ISNA($E175), $E175&lt;&gt;'WB Country Groups'!M$1), 0, $N175/SUMIFS(Portfolio!$N$2:$N$195, Portfolio!$E$2:$E$195, 'WB Country Groups'!M$1))</f>
        <v>0</v>
      </c>
      <c r="V175" s="61">
        <f>IF(OR(ISNA($E175), $E175&lt;&gt;'WB Country Groups'!N$1), 0, $N175/SUMIFS(Portfolio!$N$2:$N$195, Portfolio!$E$2:$E$195, 'WB Country Groups'!N$1))</f>
        <v>0</v>
      </c>
      <c r="W175" s="61">
        <f>SUMIFS(FM!$X:$X, FM!$N:$N, $A175)/100</f>
        <v>0</v>
      </c>
      <c r="X175" s="61">
        <f t="shared" si="30"/>
        <v>0</v>
      </c>
      <c r="Y175" s="61">
        <f>SUMIFS(World!$X:$X, World!$N:$N, $A175)/100</f>
        <v>0</v>
      </c>
      <c r="Z175" s="61">
        <f t="shared" si="31"/>
        <v>0</v>
      </c>
      <c r="AA175" s="5" t="str">
        <f>IF(INDEX('WB WDI Market Cap'!$T:$T, MATCH($B175, 'WB WDI Market Cap'!$C:$C, 0))=0, "", INDEX('WB WDI Market Cap'!$T:$T, MATCH($B175, 'WB WDI Market Cap'!$C:$C, 0)))</f>
        <v/>
      </c>
      <c r="AB175" s="5" t="str">
        <f t="shared" si="32"/>
        <v/>
      </c>
      <c r="AC175">
        <f>SUMIFS(ACWI!$U:$U, ACWI!$N:$N, $A175)</f>
        <v>0</v>
      </c>
    </row>
    <row r="176" spans="1:31">
      <c r="A176" t="str">
        <f>INDEX('ISO2-ISO3'!$C:$C, MATCH($B176, 'ISO2-ISO3'!$D:$D, 0))</f>
        <v>TO</v>
      </c>
      <c r="B176" t="str">
        <f>'ISO3s in META'!A175</f>
        <v>TON</v>
      </c>
      <c r="C176" t="str">
        <f>INDEX('ISO3-Names'!$B$2:$B$275, MATCH($B176, 'ISO3-Names'!$A$2:$A$275, 0))</f>
        <v>Tonga</v>
      </c>
      <c r="D176" t="str">
        <f>INDEX('WB Country Groups'!$C$2:$C$219, MATCH($B176, 'WB Country Groups'!$B$2:$B$219, 0))</f>
        <v>East Asia &amp; Pacific</v>
      </c>
      <c r="E176" t="str">
        <f t="shared" si="23"/>
        <v>East Asia &amp; Pacific</v>
      </c>
      <c r="F176" s="5" t="e">
        <f>INDEX('Damodaran CRPs'!$O:$O, MATCH($B176, 'Damodaran CRPs'!$N:$N, 0))</f>
        <v>#N/A</v>
      </c>
      <c r="G176" s="5" t="str">
        <f t="shared" si="24"/>
        <v/>
      </c>
      <c r="H176" s="5"/>
      <c r="I176" s="5" t="b">
        <f t="shared" si="25"/>
        <v>0</v>
      </c>
      <c r="J176" t="b">
        <f t="shared" si="26"/>
        <v>0</v>
      </c>
      <c r="K176" s="61">
        <f>SUMIFS(EM!$X:$X, EM!$N:$N, $A176)/100</f>
        <v>0</v>
      </c>
      <c r="L176" s="61">
        <f t="shared" si="27"/>
        <v>0</v>
      </c>
      <c r="M176" s="61">
        <f>SUMIFS(ACWI!$X:$X, ACWI!$N:$N, $A176)/100</f>
        <v>0</v>
      </c>
      <c r="N176" s="61">
        <f t="shared" si="28"/>
        <v>0</v>
      </c>
      <c r="O176" s="61">
        <f t="shared" si="29"/>
        <v>0</v>
      </c>
      <c r="P176" s="61">
        <f>IF(OR(ISNA($E176), $E176&lt;&gt;'WB Country Groups'!H$1), 0, $N176/SUMIFS(Portfolio!$N$2:$N$195, Portfolio!$E$2:$E$195, 'WB Country Groups'!H$1))</f>
        <v>0</v>
      </c>
      <c r="Q176" s="61">
        <f>IF(OR(ISNA($E176), $E176&lt;&gt;'WB Country Groups'!I$1), 0, $N176/SUMIFS(Portfolio!$N$2:$N$195, Portfolio!$E$2:$E$195, 'WB Country Groups'!I$1))</f>
        <v>0</v>
      </c>
      <c r="R176" s="61">
        <f>IF(OR(ISNA($E176), $E176&lt;&gt;'WB Country Groups'!J$1), 0, $N176/SUMIFS(Portfolio!$N$2:$N$195, Portfolio!$E$2:$E$195, 'WB Country Groups'!J$1))</f>
        <v>0</v>
      </c>
      <c r="S176" s="61">
        <f>IF(OR(ISNA($E176), $E176&lt;&gt;'WB Country Groups'!K$1), 0, $N176/SUMIFS(Portfolio!$N$2:$N$195, Portfolio!$E$2:$E$195, 'WB Country Groups'!K$1))</f>
        <v>0</v>
      </c>
      <c r="T176" s="61">
        <f>IF(OR(ISNA($E176), $E176&lt;&gt;'WB Country Groups'!L$1), 0, $N176/SUMIFS(Portfolio!$N$2:$N$195, Portfolio!$E$2:$E$195, 'WB Country Groups'!L$1))</f>
        <v>0</v>
      </c>
      <c r="U176" s="61">
        <f>IF(OR(ISNA($E176), $E176&lt;&gt;'WB Country Groups'!M$1), 0, $N176/SUMIFS(Portfolio!$N$2:$N$195, Portfolio!$E$2:$E$195, 'WB Country Groups'!M$1))</f>
        <v>0</v>
      </c>
      <c r="V176" s="61">
        <f>IF(OR(ISNA($E176), $E176&lt;&gt;'WB Country Groups'!N$1), 0, $N176/SUMIFS(Portfolio!$N$2:$N$195, Portfolio!$E$2:$E$195, 'WB Country Groups'!N$1))</f>
        <v>0</v>
      </c>
      <c r="W176" s="61">
        <f>SUMIFS(FM!$X:$X, FM!$N:$N, $A176)/100</f>
        <v>0</v>
      </c>
      <c r="X176" s="61">
        <f t="shared" si="30"/>
        <v>0</v>
      </c>
      <c r="Y176" s="61">
        <f>SUMIFS(World!$X:$X, World!$N:$N, $A176)/100</f>
        <v>0</v>
      </c>
      <c r="Z176" s="61">
        <f t="shared" si="31"/>
        <v>0</v>
      </c>
      <c r="AA176" s="5" t="str">
        <f>IF(INDEX('WB WDI Market Cap'!$T:$T, MATCH($B176, 'WB WDI Market Cap'!$C:$C, 0))=0, "", INDEX('WB WDI Market Cap'!$T:$T, MATCH($B176, 'WB WDI Market Cap'!$C:$C, 0)))</f>
        <v/>
      </c>
      <c r="AB176" s="5" t="str">
        <f t="shared" si="32"/>
        <v/>
      </c>
      <c r="AC176">
        <f>SUMIFS(ACWI!$U:$U, ACWI!$N:$N, $A176)</f>
        <v>0</v>
      </c>
    </row>
    <row r="177" spans="1:31">
      <c r="A177" t="str">
        <f>INDEX('ISO2-ISO3'!$C:$C, MATCH($B177, 'ISO2-ISO3'!$D:$D, 0))</f>
        <v>TT</v>
      </c>
      <c r="B177" t="str">
        <f>'ISO3s in META'!A176</f>
        <v>TTO</v>
      </c>
      <c r="C177" t="str">
        <f>INDEX('ISO3-Names'!$B$2:$B$275, MATCH($B177, 'ISO3-Names'!$A$2:$A$275, 0))</f>
        <v>Trinidad and Tobago</v>
      </c>
      <c r="D177" t="str">
        <f>INDEX('WB Country Groups'!$C$2:$C$219, MATCH($B177, 'WB Country Groups'!$B$2:$B$219, 0))</f>
        <v>Latin America &amp; Caribbean</v>
      </c>
      <c r="E177" t="str">
        <f t="shared" si="23"/>
        <v>Latin America &amp; Caribbean</v>
      </c>
      <c r="F177" s="5">
        <f>INDEX('Damodaran CRPs'!$O:$O, MATCH($B177, 'Damodaran CRPs'!$N:$N, 0))</f>
        <v>3.6747068945693122E-2</v>
      </c>
      <c r="G177" s="5">
        <f t="shared" si="24"/>
        <v>3.6747068945693122E-2</v>
      </c>
      <c r="H177" s="5"/>
      <c r="I177" s="5" t="b">
        <f t="shared" si="25"/>
        <v>0</v>
      </c>
      <c r="J177" t="b">
        <f t="shared" si="26"/>
        <v>0</v>
      </c>
      <c r="K177" s="61">
        <f>SUMIFS(EM!$X:$X, EM!$N:$N, $A177)/100</f>
        <v>0</v>
      </c>
      <c r="L177" s="61">
        <f t="shared" si="27"/>
        <v>0</v>
      </c>
      <c r="M177" s="61">
        <f>SUMIFS(ACWI!$X:$X, ACWI!$N:$N, $A177)/100</f>
        <v>0</v>
      </c>
      <c r="N177" s="61">
        <f t="shared" si="28"/>
        <v>0</v>
      </c>
      <c r="O177" s="61">
        <f t="shared" si="29"/>
        <v>0</v>
      </c>
      <c r="P177" s="61">
        <f>IF(OR(ISNA($E177), $E177&lt;&gt;'WB Country Groups'!H$1), 0, $N177/SUMIFS(Portfolio!$N$2:$N$195, Portfolio!$E$2:$E$195, 'WB Country Groups'!H$1))</f>
        <v>0</v>
      </c>
      <c r="Q177" s="61">
        <f>IF(OR(ISNA($E177), $E177&lt;&gt;'WB Country Groups'!I$1), 0, $N177/SUMIFS(Portfolio!$N$2:$N$195, Portfolio!$E$2:$E$195, 'WB Country Groups'!I$1))</f>
        <v>0</v>
      </c>
      <c r="R177" s="61">
        <f>IF(OR(ISNA($E177), $E177&lt;&gt;'WB Country Groups'!J$1), 0, $N177/SUMIFS(Portfolio!$N$2:$N$195, Portfolio!$E$2:$E$195, 'WB Country Groups'!J$1))</f>
        <v>0</v>
      </c>
      <c r="S177" s="61">
        <f>IF(OR(ISNA($E177), $E177&lt;&gt;'WB Country Groups'!K$1), 0, $N177/SUMIFS(Portfolio!$N$2:$N$195, Portfolio!$E$2:$E$195, 'WB Country Groups'!K$1))</f>
        <v>0</v>
      </c>
      <c r="T177" s="61">
        <f>IF(OR(ISNA($E177), $E177&lt;&gt;'WB Country Groups'!L$1), 0, $N177/SUMIFS(Portfolio!$N$2:$N$195, Portfolio!$E$2:$E$195, 'WB Country Groups'!L$1))</f>
        <v>0</v>
      </c>
      <c r="U177" s="61">
        <f>IF(OR(ISNA($E177), $E177&lt;&gt;'WB Country Groups'!M$1), 0, $N177/SUMIFS(Portfolio!$N$2:$N$195, Portfolio!$E$2:$E$195, 'WB Country Groups'!M$1))</f>
        <v>0</v>
      </c>
      <c r="V177" s="61">
        <f>IF(OR(ISNA($E177), $E177&lt;&gt;'WB Country Groups'!N$1), 0, $N177/SUMIFS(Portfolio!$N$2:$N$195, Portfolio!$E$2:$E$195, 'WB Country Groups'!N$1))</f>
        <v>0</v>
      </c>
      <c r="W177" s="61">
        <f>SUMIFS(FM!$X:$X, FM!$N:$N, $A177)/100</f>
        <v>0</v>
      </c>
      <c r="X177" s="61">
        <f t="shared" si="30"/>
        <v>0</v>
      </c>
      <c r="Y177" s="61">
        <f>SUMIFS(World!$X:$X, World!$N:$N, $A177)/100</f>
        <v>0</v>
      </c>
      <c r="Z177" s="61">
        <f t="shared" si="31"/>
        <v>0</v>
      </c>
      <c r="AA177" s="5" t="str">
        <f>IF(INDEX('WB WDI Market Cap'!$T:$T, MATCH($B177, 'WB WDI Market Cap'!$C:$C, 0))=0, "", INDEX('WB WDI Market Cap'!$T:$T, MATCH($B177, 'WB WDI Market Cap'!$C:$C, 0)))</f>
        <v/>
      </c>
      <c r="AB177" s="5" t="str">
        <f t="shared" si="32"/>
        <v/>
      </c>
      <c r="AC177">
        <f>SUMIFS(ACWI!$U:$U, ACWI!$N:$N, $A177)</f>
        <v>0</v>
      </c>
    </row>
    <row r="178" spans="1:31">
      <c r="A178" t="str">
        <f>INDEX('ISO2-ISO3'!$C:$C, MATCH($B178, 'ISO2-ISO3'!$D:$D, 0))</f>
        <v>TN</v>
      </c>
      <c r="B178" t="str">
        <f>'ISO3s in META'!A177</f>
        <v>TUN</v>
      </c>
      <c r="C178" t="str">
        <f>INDEX('ISO3-Names'!$B$2:$B$275, MATCH($B178, 'ISO3-Names'!$A$2:$A$275, 0))</f>
        <v>Tunisia</v>
      </c>
      <c r="D178" t="str">
        <f>INDEX('WB Country Groups'!$C$2:$C$219, MATCH($B178, 'WB Country Groups'!$B$2:$B$219, 0))</f>
        <v>Middle East &amp; North Africa</v>
      </c>
      <c r="E178" t="str">
        <f t="shared" si="23"/>
        <v>Middle East &amp; North Africa</v>
      </c>
      <c r="F178" s="5">
        <f>INDEX('Damodaran CRPs'!$O:$O, MATCH($B178, 'Damodaran CRPs'!$N:$N, 0))</f>
        <v>0.10995412036094113</v>
      </c>
      <c r="G178" s="5">
        <f t="shared" si="24"/>
        <v>0.10995412036094113</v>
      </c>
      <c r="H178" s="5"/>
      <c r="I178" s="5" t="b">
        <f t="shared" si="25"/>
        <v>1</v>
      </c>
      <c r="J178" t="b">
        <f t="shared" si="26"/>
        <v>0</v>
      </c>
      <c r="K178" s="61">
        <f>SUMIFS(EM!$X:$X, EM!$N:$N, $A178)/100</f>
        <v>0</v>
      </c>
      <c r="L178" s="61">
        <f t="shared" si="27"/>
        <v>0</v>
      </c>
      <c r="M178" s="61">
        <f>SUMIFS(ACWI!$X:$X, ACWI!$N:$N, $A178)/100</f>
        <v>0</v>
      </c>
      <c r="N178" s="61">
        <f t="shared" si="28"/>
        <v>0</v>
      </c>
      <c r="O178" s="61">
        <f t="shared" si="29"/>
        <v>0</v>
      </c>
      <c r="P178" s="61">
        <f>IF(OR(ISNA($E178), $E178&lt;&gt;'WB Country Groups'!H$1), 0, $N178/SUMIFS(Portfolio!$N$2:$N$195, Portfolio!$E$2:$E$195, 'WB Country Groups'!H$1))</f>
        <v>0</v>
      </c>
      <c r="Q178" s="61">
        <f>IF(OR(ISNA($E178), $E178&lt;&gt;'WB Country Groups'!I$1), 0, $N178/SUMIFS(Portfolio!$N$2:$N$195, Portfolio!$E$2:$E$195, 'WB Country Groups'!I$1))</f>
        <v>0</v>
      </c>
      <c r="R178" s="61">
        <f>IF(OR(ISNA($E178), $E178&lt;&gt;'WB Country Groups'!J$1), 0, $N178/SUMIFS(Portfolio!$N$2:$N$195, Portfolio!$E$2:$E$195, 'WB Country Groups'!J$1))</f>
        <v>0</v>
      </c>
      <c r="S178" s="61">
        <f>IF(OR(ISNA($E178), $E178&lt;&gt;'WB Country Groups'!K$1), 0, $N178/SUMIFS(Portfolio!$N$2:$N$195, Portfolio!$E$2:$E$195, 'WB Country Groups'!K$1))</f>
        <v>0</v>
      </c>
      <c r="T178" s="61">
        <f>IF(OR(ISNA($E178), $E178&lt;&gt;'WB Country Groups'!L$1), 0, $N178/SUMIFS(Portfolio!$N$2:$N$195, Portfolio!$E$2:$E$195, 'WB Country Groups'!L$1))</f>
        <v>0</v>
      </c>
      <c r="U178" s="61">
        <f>IF(OR(ISNA($E178), $E178&lt;&gt;'WB Country Groups'!M$1), 0, $N178/SUMIFS(Portfolio!$N$2:$N$195, Portfolio!$E$2:$E$195, 'WB Country Groups'!M$1))</f>
        <v>0</v>
      </c>
      <c r="V178" s="61">
        <f>IF(OR(ISNA($E178), $E178&lt;&gt;'WB Country Groups'!N$1), 0, $N178/SUMIFS(Portfolio!$N$2:$N$195, Portfolio!$E$2:$E$195, 'WB Country Groups'!N$1))</f>
        <v>0</v>
      </c>
      <c r="W178" s="61">
        <f>SUMIFS(FM!$X:$X, FM!$N:$N, $A178)/100</f>
        <v>4.2543895774349999E-3</v>
      </c>
      <c r="X178" s="61">
        <f t="shared" si="30"/>
        <v>4.2543895774349739E-3</v>
      </c>
      <c r="Y178" s="61">
        <f>SUMIFS(World!$X:$X, World!$N:$N, $A178)/100</f>
        <v>0</v>
      </c>
      <c r="Z178" s="61">
        <f t="shared" si="31"/>
        <v>0</v>
      </c>
      <c r="AA178" s="5">
        <f>IF(INDEX('WB WDI Market Cap'!$T:$T, MATCH($B178, 'WB WDI Market Cap'!$C:$C, 0))=0, "", INDEX('WB WDI Market Cap'!$T:$T, MATCH($B178, 'WB WDI Market Cap'!$C:$C, 0)))</f>
        <v>8.5370213129568753E-5</v>
      </c>
      <c r="AB178" s="5">
        <f t="shared" si="32"/>
        <v>8.5934638147978559E-5</v>
      </c>
      <c r="AC178">
        <f>SUMIFS(ACWI!$U:$U, ACWI!$N:$N, $A178)</f>
        <v>0</v>
      </c>
    </row>
    <row r="179" spans="1:31">
      <c r="A179" t="str">
        <f>INDEX('ISO2-ISO3'!$C:$C, MATCH($B179, 'ISO2-ISO3'!$D:$D, 0))</f>
        <v>TR</v>
      </c>
      <c r="B179" t="str">
        <f>'ISO3s in META'!A178</f>
        <v>TUR</v>
      </c>
      <c r="C179" t="str">
        <f>INDEX('ISO3-Names'!$B$2:$B$275, MATCH($B179, 'ISO3-Names'!$A$2:$A$275, 0))</f>
        <v>TÃ¼rkiye</v>
      </c>
      <c r="D179" t="str">
        <f>INDEX('WB Country Groups'!$C$2:$C$219, MATCH($B179, 'WB Country Groups'!$B$2:$B$219, 0))</f>
        <v>Europe &amp; Central Asia</v>
      </c>
      <c r="E179" t="str">
        <f t="shared" si="23"/>
        <v>Europe &amp; Central Asia</v>
      </c>
      <c r="F179" s="5">
        <f>INDEX('Damodaran CRPs'!$O:$O, MATCH($B179, 'Damodaran CRPs'!$N:$N, 0))</f>
        <v>7.9379410652219901E-2</v>
      </c>
      <c r="G179" s="5">
        <f t="shared" si="24"/>
        <v>7.9379410652219901E-2</v>
      </c>
      <c r="H179" s="5"/>
      <c r="I179" s="5" t="b">
        <f t="shared" si="25"/>
        <v>1</v>
      </c>
      <c r="J179" t="b">
        <f t="shared" si="26"/>
        <v>0</v>
      </c>
      <c r="K179" s="61">
        <f>SUMIFS(EM!$X:$X, EM!$N:$N, $A179)/100</f>
        <v>7.1917276911290006E-3</v>
      </c>
      <c r="L179" s="61">
        <f t="shared" si="27"/>
        <v>7.1917276911289928E-3</v>
      </c>
      <c r="M179" s="61">
        <f>SUMIFS(ACWI!$X:$X, ACWI!$N:$N, $A179)/100</f>
        <v>7.469837163829998E-4</v>
      </c>
      <c r="N179" s="61">
        <f t="shared" si="28"/>
        <v>7.4949934133985117E-4</v>
      </c>
      <c r="O179" s="61">
        <f t="shared" si="29"/>
        <v>2.0182418934871649E-3</v>
      </c>
      <c r="P179" s="61">
        <f>IF(OR(ISNA($E179), $E179&lt;&gt;'WB Country Groups'!H$1), 0, $N179/SUMIFS(Portfolio!$N$2:$N$195, Portfolio!$E$2:$E$195, 'WB Country Groups'!H$1))</f>
        <v>0</v>
      </c>
      <c r="Q179" s="61">
        <f>IF(OR(ISNA($E179), $E179&lt;&gt;'WB Country Groups'!I$1), 0, $N179/SUMIFS(Portfolio!$N$2:$N$195, Portfolio!$E$2:$E$195, 'WB Country Groups'!I$1))</f>
        <v>4.6614694320718467E-3</v>
      </c>
      <c r="R179" s="61">
        <f>IF(OR(ISNA($E179), $E179&lt;&gt;'WB Country Groups'!J$1), 0, $N179/SUMIFS(Portfolio!$N$2:$N$195, Portfolio!$E$2:$E$195, 'WB Country Groups'!J$1))</f>
        <v>0</v>
      </c>
      <c r="S179" s="61">
        <f>IF(OR(ISNA($E179), $E179&lt;&gt;'WB Country Groups'!K$1), 0, $N179/SUMIFS(Portfolio!$N$2:$N$195, Portfolio!$E$2:$E$195, 'WB Country Groups'!K$1))</f>
        <v>0</v>
      </c>
      <c r="T179" s="61">
        <f>IF(OR(ISNA($E179), $E179&lt;&gt;'WB Country Groups'!L$1), 0, $N179/SUMIFS(Portfolio!$N$2:$N$195, Portfolio!$E$2:$E$195, 'WB Country Groups'!L$1))</f>
        <v>0</v>
      </c>
      <c r="U179" s="61">
        <f>IF(OR(ISNA($E179), $E179&lt;&gt;'WB Country Groups'!M$1), 0, $N179/SUMIFS(Portfolio!$N$2:$N$195, Portfolio!$E$2:$E$195, 'WB Country Groups'!M$1))</f>
        <v>0</v>
      </c>
      <c r="V179" s="61">
        <f>IF(OR(ISNA($E179), $E179&lt;&gt;'WB Country Groups'!N$1), 0, $N179/SUMIFS(Portfolio!$N$2:$N$195, Portfolio!$E$2:$E$195, 'WB Country Groups'!N$1))</f>
        <v>0</v>
      </c>
      <c r="W179" s="61">
        <f>SUMIFS(FM!$X:$X, FM!$N:$N, $A179)/100</f>
        <v>0</v>
      </c>
      <c r="X179" s="61">
        <f t="shared" si="30"/>
        <v>0</v>
      </c>
      <c r="Y179" s="61">
        <f>SUMIFS(World!$X:$X, World!$N:$N, $A179)/100</f>
        <v>0</v>
      </c>
      <c r="Z179" s="61">
        <f t="shared" si="31"/>
        <v>0</v>
      </c>
      <c r="AA179" s="5">
        <f>IF(INDEX('WB WDI Market Cap'!$T:$T, MATCH($B179, 'WB WDI Market Cap'!$C:$C, 0))=0, "", INDEX('WB WDI Market Cap'!$T:$T, MATCH($B179, 'WB WDI Market Cap'!$C:$C, 0)))</f>
        <v>2.3651259261046188E-3</v>
      </c>
      <c r="AB179" s="5">
        <f t="shared" si="32"/>
        <v>2.3807629521286375E-3</v>
      </c>
      <c r="AC179">
        <f>SUMIFS(ACWI!$U:$U, ACWI!$N:$N, $A179)</f>
        <v>47649332129.54895</v>
      </c>
      <c r="AD179" s="5">
        <v>2.47E-2</v>
      </c>
      <c r="AE179" s="115">
        <v>45504</v>
      </c>
    </row>
    <row r="180" spans="1:31">
      <c r="A180" t="str">
        <f>INDEX('ISO2-ISO3'!$C:$C, MATCH($B180, 'ISO2-ISO3'!$D:$D, 0))</f>
        <v>TV</v>
      </c>
      <c r="B180" t="str">
        <f>'ISO3s in META'!A179</f>
        <v>TUV</v>
      </c>
      <c r="C180" t="str">
        <f>INDEX('ISO3-Names'!$B$2:$B$275, MATCH($B180, 'ISO3-Names'!$A$2:$A$275, 0))</f>
        <v>Tuvalu</v>
      </c>
      <c r="D180" t="str">
        <f>INDEX('WB Country Groups'!$C$2:$C$219, MATCH($B180, 'WB Country Groups'!$B$2:$B$219, 0))</f>
        <v>East Asia &amp; Pacific</v>
      </c>
      <c r="E180" t="str">
        <f t="shared" si="23"/>
        <v>East Asia &amp; Pacific</v>
      </c>
      <c r="F180" s="5" t="e">
        <f>INDEX('Damodaran CRPs'!$O:$O, MATCH($B180, 'Damodaran CRPs'!$N:$N, 0))</f>
        <v>#N/A</v>
      </c>
      <c r="G180" s="5" t="str">
        <f t="shared" si="24"/>
        <v/>
      </c>
      <c r="H180" s="5"/>
      <c r="I180" s="5" t="b">
        <f t="shared" si="25"/>
        <v>0</v>
      </c>
      <c r="J180" t="b">
        <f t="shared" si="26"/>
        <v>0</v>
      </c>
      <c r="K180" s="61">
        <f>SUMIFS(EM!$X:$X, EM!$N:$N, $A180)/100</f>
        <v>0</v>
      </c>
      <c r="L180" s="61">
        <f t="shared" si="27"/>
        <v>0</v>
      </c>
      <c r="M180" s="61">
        <f>SUMIFS(ACWI!$X:$X, ACWI!$N:$N, $A180)/100</f>
        <v>0</v>
      </c>
      <c r="N180" s="61">
        <f t="shared" si="28"/>
        <v>0</v>
      </c>
      <c r="O180" s="61">
        <f t="shared" si="29"/>
        <v>0</v>
      </c>
      <c r="P180" s="61">
        <f>IF(OR(ISNA($E180), $E180&lt;&gt;'WB Country Groups'!H$1), 0, $N180/SUMIFS(Portfolio!$N$2:$N$195, Portfolio!$E$2:$E$195, 'WB Country Groups'!H$1))</f>
        <v>0</v>
      </c>
      <c r="Q180" s="61">
        <f>IF(OR(ISNA($E180), $E180&lt;&gt;'WB Country Groups'!I$1), 0, $N180/SUMIFS(Portfolio!$N$2:$N$195, Portfolio!$E$2:$E$195, 'WB Country Groups'!I$1))</f>
        <v>0</v>
      </c>
      <c r="R180" s="61">
        <f>IF(OR(ISNA($E180), $E180&lt;&gt;'WB Country Groups'!J$1), 0, $N180/SUMIFS(Portfolio!$N$2:$N$195, Portfolio!$E$2:$E$195, 'WB Country Groups'!J$1))</f>
        <v>0</v>
      </c>
      <c r="S180" s="61">
        <f>IF(OR(ISNA($E180), $E180&lt;&gt;'WB Country Groups'!K$1), 0, $N180/SUMIFS(Portfolio!$N$2:$N$195, Portfolio!$E$2:$E$195, 'WB Country Groups'!K$1))</f>
        <v>0</v>
      </c>
      <c r="T180" s="61">
        <f>IF(OR(ISNA($E180), $E180&lt;&gt;'WB Country Groups'!L$1), 0, $N180/SUMIFS(Portfolio!$N$2:$N$195, Portfolio!$E$2:$E$195, 'WB Country Groups'!L$1))</f>
        <v>0</v>
      </c>
      <c r="U180" s="61">
        <f>IF(OR(ISNA($E180), $E180&lt;&gt;'WB Country Groups'!M$1), 0, $N180/SUMIFS(Portfolio!$N$2:$N$195, Portfolio!$E$2:$E$195, 'WB Country Groups'!M$1))</f>
        <v>0</v>
      </c>
      <c r="V180" s="61">
        <f>IF(OR(ISNA($E180), $E180&lt;&gt;'WB Country Groups'!N$1), 0, $N180/SUMIFS(Portfolio!$N$2:$N$195, Portfolio!$E$2:$E$195, 'WB Country Groups'!N$1))</f>
        <v>0</v>
      </c>
      <c r="W180" s="61">
        <f>SUMIFS(FM!$X:$X, FM!$N:$N, $A180)/100</f>
        <v>0</v>
      </c>
      <c r="X180" s="61">
        <f t="shared" si="30"/>
        <v>0</v>
      </c>
      <c r="Y180" s="61">
        <f>SUMIFS(World!$X:$X, World!$N:$N, $A180)/100</f>
        <v>0</v>
      </c>
      <c r="Z180" s="61">
        <f t="shared" si="31"/>
        <v>0</v>
      </c>
      <c r="AA180" s="5" t="str">
        <f>IF(INDEX('WB WDI Market Cap'!$T:$T, MATCH($B180, 'WB WDI Market Cap'!$C:$C, 0))=0, "", INDEX('WB WDI Market Cap'!$T:$T, MATCH($B180, 'WB WDI Market Cap'!$C:$C, 0)))</f>
        <v/>
      </c>
      <c r="AB180" s="5" t="str">
        <f t="shared" si="32"/>
        <v/>
      </c>
      <c r="AC180">
        <f>SUMIFS(ACWI!$U:$U, ACWI!$N:$N, $A180)</f>
        <v>0</v>
      </c>
    </row>
    <row r="181" spans="1:31">
      <c r="A181" t="str">
        <f>INDEX('ISO2-ISO3'!$C:$C, MATCH($B181, 'ISO2-ISO3'!$D:$D, 0))</f>
        <v>TW</v>
      </c>
      <c r="B181" t="str">
        <f>'ISO3s in META'!A180</f>
        <v>TWN</v>
      </c>
      <c r="C181" t="str">
        <f>INDEX('ISO3-Names'!$B$2:$B$275, MATCH($B181, 'ISO3-Names'!$A$2:$A$275, 0))</f>
        <v>China, Taiwan Province of</v>
      </c>
      <c r="D181" t="str">
        <f>INDEX('WB Country Groups'!$C$2:$C$219, MATCH($B181, 'WB Country Groups'!$B$2:$B$219, 0))</f>
        <v>East Asia &amp; Pacific</v>
      </c>
      <c r="E181" t="str">
        <f t="shared" si="23"/>
        <v>East Asia &amp; Pacific</v>
      </c>
      <c r="F181" s="5">
        <f>INDEX('Damodaran CRPs'!$O:$O, MATCH($B181, 'Damodaran CRPs'!$N:$N, 0))</f>
        <v>7.3207051415248017E-3</v>
      </c>
      <c r="G181" s="5">
        <f t="shared" si="24"/>
        <v>7.3207051415248017E-3</v>
      </c>
      <c r="H181" s="5"/>
      <c r="I181" s="5" t="b">
        <f t="shared" si="25"/>
        <v>1</v>
      </c>
      <c r="J181" t="b">
        <f t="shared" si="26"/>
        <v>0</v>
      </c>
      <c r="K181" s="61">
        <f>SUMIFS(EM!$X:$X, EM!$N:$N, $A181)/100</f>
        <v>0.15021116232487805</v>
      </c>
      <c r="L181" s="61">
        <f t="shared" si="27"/>
        <v>0.15021116232487788</v>
      </c>
      <c r="M181" s="61">
        <f>SUMIFS(ACWI!$X:$X, ACWI!$N:$N, $A181)/100</f>
        <v>1.5601993998478992E-2</v>
      </c>
      <c r="N181" s="61">
        <f t="shared" si="28"/>
        <v>1.5654536998571774E-2</v>
      </c>
      <c r="O181" s="61">
        <f t="shared" si="29"/>
        <v>4.2154329765229474E-2</v>
      </c>
      <c r="P181" s="61">
        <f>IF(OR(ISNA($E181), $E181&lt;&gt;'WB Country Groups'!H$1), 0, $N181/SUMIFS(Portfolio!$N$2:$N$195, Portfolio!$E$2:$E$195, 'WB Country Groups'!H$1))</f>
        <v>0</v>
      </c>
      <c r="Q181" s="61">
        <f>IF(OR(ISNA($E181), $E181&lt;&gt;'WB Country Groups'!I$1), 0, $N181/SUMIFS(Portfolio!$N$2:$N$195, Portfolio!$E$2:$E$195, 'WB Country Groups'!I$1))</f>
        <v>0</v>
      </c>
      <c r="R181" s="61">
        <f>IF(OR(ISNA($E181), $E181&lt;&gt;'WB Country Groups'!J$1), 0, $N181/SUMIFS(Portfolio!$N$2:$N$195, Portfolio!$E$2:$E$195, 'WB Country Groups'!J$1))</f>
        <v>0.10810310607322064</v>
      </c>
      <c r="S181" s="61">
        <f>IF(OR(ISNA($E181), $E181&lt;&gt;'WB Country Groups'!K$1), 0, $N181/SUMIFS(Portfolio!$N$2:$N$195, Portfolio!$E$2:$E$195, 'WB Country Groups'!K$1))</f>
        <v>0</v>
      </c>
      <c r="T181" s="61">
        <f>IF(OR(ISNA($E181), $E181&lt;&gt;'WB Country Groups'!L$1), 0, $N181/SUMIFS(Portfolio!$N$2:$N$195, Portfolio!$E$2:$E$195, 'WB Country Groups'!L$1))</f>
        <v>0</v>
      </c>
      <c r="U181" s="61">
        <f>IF(OR(ISNA($E181), $E181&lt;&gt;'WB Country Groups'!M$1), 0, $N181/SUMIFS(Portfolio!$N$2:$N$195, Portfolio!$E$2:$E$195, 'WB Country Groups'!M$1))</f>
        <v>0</v>
      </c>
      <c r="V181" s="61">
        <f>IF(OR(ISNA($E181), $E181&lt;&gt;'WB Country Groups'!N$1), 0, $N181/SUMIFS(Portfolio!$N$2:$N$195, Portfolio!$E$2:$E$195, 'WB Country Groups'!N$1))</f>
        <v>0</v>
      </c>
      <c r="W181" s="61">
        <f>SUMIFS(FM!$X:$X, FM!$N:$N, $A181)/100</f>
        <v>0</v>
      </c>
      <c r="X181" s="61">
        <f t="shared" si="30"/>
        <v>0</v>
      </c>
      <c r="Y181" s="61">
        <f>SUMIFS(World!$X:$X, World!$N:$N, $A181)/100</f>
        <v>0</v>
      </c>
      <c r="Z181" s="61">
        <f t="shared" si="31"/>
        <v>0</v>
      </c>
      <c r="AA181" s="5" t="e">
        <f>IF(INDEX('WB WDI Market Cap'!$T:$T, MATCH($B181, 'WB WDI Market Cap'!$C:$C, 0))=0, "", INDEX('WB WDI Market Cap'!$T:$T, MATCH($B181, 'WB WDI Market Cap'!$C:$C, 0)))</f>
        <v>#N/A</v>
      </c>
      <c r="AB181" s="5" t="str">
        <f t="shared" si="32"/>
        <v/>
      </c>
      <c r="AC181">
        <f>SUMIFS(ACWI!$U:$U, ACWI!$N:$N, $A181)</f>
        <v>995235341295.37671</v>
      </c>
      <c r="AD181" s="5">
        <v>2.35E-2</v>
      </c>
      <c r="AE181" s="115">
        <v>45504</v>
      </c>
    </row>
    <row r="182" spans="1:31">
      <c r="A182" t="str">
        <f>INDEX('ISO2-ISO3'!$C:$C, MATCH($B182, 'ISO2-ISO3'!$D:$D, 0))</f>
        <v>TZ</v>
      </c>
      <c r="B182" t="str">
        <f>'ISO3s in META'!A181</f>
        <v>TZA</v>
      </c>
      <c r="C182" t="str">
        <f>INDEX('ISO3-Names'!$B$2:$B$275, MATCH($B182, 'ISO3-Names'!$A$2:$A$275, 0))</f>
        <v>United Republic of Tanzania</v>
      </c>
      <c r="D182" t="str">
        <f>INDEX('WB Country Groups'!$C$2:$C$219, MATCH($B182, 'WB Country Groups'!$B$2:$B$219, 0))</f>
        <v>Sub-Saharan Africa</v>
      </c>
      <c r="E182" t="str">
        <f t="shared" si="23"/>
        <v>Sub-Saharan Africa</v>
      </c>
      <c r="F182" s="5">
        <f>INDEX('Damodaran CRPs'!$O:$O, MATCH($B182, 'Damodaran CRPs'!$N:$N, 0))</f>
        <v>5.4977060180470563E-2</v>
      </c>
      <c r="G182" s="5">
        <f t="shared" si="24"/>
        <v>5.4977060180470563E-2</v>
      </c>
      <c r="H182" s="5"/>
      <c r="I182" s="5" t="b">
        <f t="shared" si="25"/>
        <v>0</v>
      </c>
      <c r="J182" t="b">
        <f t="shared" si="26"/>
        <v>0</v>
      </c>
      <c r="K182" s="61">
        <f>SUMIFS(EM!$X:$X, EM!$N:$N, $A182)/100</f>
        <v>0</v>
      </c>
      <c r="L182" s="61">
        <f t="shared" si="27"/>
        <v>0</v>
      </c>
      <c r="M182" s="61">
        <f>SUMIFS(ACWI!$X:$X, ACWI!$N:$N, $A182)/100</f>
        <v>0</v>
      </c>
      <c r="N182" s="61">
        <f t="shared" si="28"/>
        <v>0</v>
      </c>
      <c r="O182" s="61">
        <f t="shared" si="29"/>
        <v>0</v>
      </c>
      <c r="P182" s="61">
        <f>IF(OR(ISNA($E182), $E182&lt;&gt;'WB Country Groups'!H$1), 0, $N182/SUMIFS(Portfolio!$N$2:$N$195, Portfolio!$E$2:$E$195, 'WB Country Groups'!H$1))</f>
        <v>0</v>
      </c>
      <c r="Q182" s="61">
        <f>IF(OR(ISNA($E182), $E182&lt;&gt;'WB Country Groups'!I$1), 0, $N182/SUMIFS(Portfolio!$N$2:$N$195, Portfolio!$E$2:$E$195, 'WB Country Groups'!I$1))</f>
        <v>0</v>
      </c>
      <c r="R182" s="61">
        <f>IF(OR(ISNA($E182), $E182&lt;&gt;'WB Country Groups'!J$1), 0, $N182/SUMIFS(Portfolio!$N$2:$N$195, Portfolio!$E$2:$E$195, 'WB Country Groups'!J$1))</f>
        <v>0</v>
      </c>
      <c r="S182" s="61">
        <f>IF(OR(ISNA($E182), $E182&lt;&gt;'WB Country Groups'!K$1), 0, $N182/SUMIFS(Portfolio!$N$2:$N$195, Portfolio!$E$2:$E$195, 'WB Country Groups'!K$1))</f>
        <v>0</v>
      </c>
      <c r="T182" s="61">
        <f>IF(OR(ISNA($E182), $E182&lt;&gt;'WB Country Groups'!L$1), 0, $N182/SUMIFS(Portfolio!$N$2:$N$195, Portfolio!$E$2:$E$195, 'WB Country Groups'!L$1))</f>
        <v>0</v>
      </c>
      <c r="U182" s="61">
        <f>IF(OR(ISNA($E182), $E182&lt;&gt;'WB Country Groups'!M$1), 0, $N182/SUMIFS(Portfolio!$N$2:$N$195, Portfolio!$E$2:$E$195, 'WB Country Groups'!M$1))</f>
        <v>0</v>
      </c>
      <c r="V182" s="61">
        <f>IF(OR(ISNA($E182), $E182&lt;&gt;'WB Country Groups'!N$1), 0, $N182/SUMIFS(Portfolio!$N$2:$N$195, Portfolio!$E$2:$E$195, 'WB Country Groups'!N$1))</f>
        <v>0</v>
      </c>
      <c r="W182" s="61">
        <f>SUMIFS(FM!$X:$X, FM!$N:$N, $A182)/100</f>
        <v>0</v>
      </c>
      <c r="X182" s="61">
        <f t="shared" si="30"/>
        <v>0</v>
      </c>
      <c r="Y182" s="61">
        <f>SUMIFS(World!$X:$X, World!$N:$N, $A182)/100</f>
        <v>0</v>
      </c>
      <c r="Z182" s="61">
        <f t="shared" si="31"/>
        <v>0</v>
      </c>
      <c r="AA182" s="5">
        <f>IF(INDEX('WB WDI Market Cap'!$T:$T, MATCH($B182, 'WB WDI Market Cap'!$C:$C, 0))=0, "", INDEX('WB WDI Market Cap'!$T:$T, MATCH($B182, 'WB WDI Market Cap'!$C:$C, 0)))</f>
        <v>6.4557482007860991E-5</v>
      </c>
      <c r="AB182" s="5">
        <f t="shared" si="32"/>
        <v>6.4984303689979495E-5</v>
      </c>
      <c r="AC182">
        <f>SUMIFS(ACWI!$U:$U, ACWI!$N:$N, $A182)</f>
        <v>0</v>
      </c>
    </row>
    <row r="183" spans="1:31">
      <c r="A183" t="str">
        <f>INDEX('ISO2-ISO3'!$C:$C, MATCH($B183, 'ISO2-ISO3'!$D:$D, 0))</f>
        <v>UG</v>
      </c>
      <c r="B183" t="str">
        <f>'ISO3s in META'!A182</f>
        <v>UGA</v>
      </c>
      <c r="C183" t="str">
        <f>INDEX('ISO3-Names'!$B$2:$B$275, MATCH($B183, 'ISO3-Names'!$A$2:$A$275, 0))</f>
        <v>Uganda</v>
      </c>
      <c r="D183" t="str">
        <f>INDEX('WB Country Groups'!$C$2:$C$219, MATCH($B183, 'WB Country Groups'!$B$2:$B$219, 0))</f>
        <v>Sub-Saharan Africa</v>
      </c>
      <c r="E183" t="str">
        <f t="shared" si="23"/>
        <v>Sub-Saharan Africa</v>
      </c>
      <c r="F183" s="5">
        <f>INDEX('Damodaran CRPs'!$O:$O, MATCH($B183, 'Damodaran CRPs'!$N:$N, 0))</f>
        <v>7.9379410652219901E-2</v>
      </c>
      <c r="G183" s="5">
        <f t="shared" si="24"/>
        <v>7.9379410652219901E-2</v>
      </c>
      <c r="H183" s="5"/>
      <c r="I183" s="5" t="b">
        <f t="shared" si="25"/>
        <v>0</v>
      </c>
      <c r="J183" t="b">
        <f t="shared" si="26"/>
        <v>0</v>
      </c>
      <c r="K183" s="61">
        <f>SUMIFS(EM!$X:$X, EM!$N:$N, $A183)/100</f>
        <v>0</v>
      </c>
      <c r="L183" s="61">
        <f t="shared" si="27"/>
        <v>0</v>
      </c>
      <c r="M183" s="61">
        <f>SUMIFS(ACWI!$X:$X, ACWI!$N:$N, $A183)/100</f>
        <v>0</v>
      </c>
      <c r="N183" s="61">
        <f t="shared" si="28"/>
        <v>0</v>
      </c>
      <c r="O183" s="61">
        <f t="shared" si="29"/>
        <v>0</v>
      </c>
      <c r="P183" s="61">
        <f>IF(OR(ISNA($E183), $E183&lt;&gt;'WB Country Groups'!H$1), 0, $N183/SUMIFS(Portfolio!$N$2:$N$195, Portfolio!$E$2:$E$195, 'WB Country Groups'!H$1))</f>
        <v>0</v>
      </c>
      <c r="Q183" s="61">
        <f>IF(OR(ISNA($E183), $E183&lt;&gt;'WB Country Groups'!I$1), 0, $N183/SUMIFS(Portfolio!$N$2:$N$195, Portfolio!$E$2:$E$195, 'WB Country Groups'!I$1))</f>
        <v>0</v>
      </c>
      <c r="R183" s="61">
        <f>IF(OR(ISNA($E183), $E183&lt;&gt;'WB Country Groups'!J$1), 0, $N183/SUMIFS(Portfolio!$N$2:$N$195, Portfolio!$E$2:$E$195, 'WB Country Groups'!J$1))</f>
        <v>0</v>
      </c>
      <c r="S183" s="61">
        <f>IF(OR(ISNA($E183), $E183&lt;&gt;'WB Country Groups'!K$1), 0, $N183/SUMIFS(Portfolio!$N$2:$N$195, Portfolio!$E$2:$E$195, 'WB Country Groups'!K$1))</f>
        <v>0</v>
      </c>
      <c r="T183" s="61">
        <f>IF(OR(ISNA($E183), $E183&lt;&gt;'WB Country Groups'!L$1), 0, $N183/SUMIFS(Portfolio!$N$2:$N$195, Portfolio!$E$2:$E$195, 'WB Country Groups'!L$1))</f>
        <v>0</v>
      </c>
      <c r="U183" s="61">
        <f>IF(OR(ISNA($E183), $E183&lt;&gt;'WB Country Groups'!M$1), 0, $N183/SUMIFS(Portfolio!$N$2:$N$195, Portfolio!$E$2:$E$195, 'WB Country Groups'!M$1))</f>
        <v>0</v>
      </c>
      <c r="V183" s="61">
        <f>IF(OR(ISNA($E183), $E183&lt;&gt;'WB Country Groups'!N$1), 0, $N183/SUMIFS(Portfolio!$N$2:$N$195, Portfolio!$E$2:$E$195, 'WB Country Groups'!N$1))</f>
        <v>0</v>
      </c>
      <c r="W183" s="61">
        <f>SUMIFS(FM!$X:$X, FM!$N:$N, $A183)/100</f>
        <v>0</v>
      </c>
      <c r="X183" s="61">
        <f t="shared" si="30"/>
        <v>0</v>
      </c>
      <c r="Y183" s="61">
        <f>SUMIFS(World!$X:$X, World!$N:$N, $A183)/100</f>
        <v>0</v>
      </c>
      <c r="Z183" s="61">
        <f t="shared" si="31"/>
        <v>0</v>
      </c>
      <c r="AA183" s="5" t="str">
        <f>IF(INDEX('WB WDI Market Cap'!$T:$T, MATCH($B183, 'WB WDI Market Cap'!$C:$C, 0))=0, "", INDEX('WB WDI Market Cap'!$T:$T, MATCH($B183, 'WB WDI Market Cap'!$C:$C, 0)))</f>
        <v/>
      </c>
      <c r="AB183" s="5" t="str">
        <f t="shared" si="32"/>
        <v/>
      </c>
      <c r="AC183">
        <f>SUMIFS(ACWI!$U:$U, ACWI!$N:$N, $A183)</f>
        <v>0</v>
      </c>
    </row>
    <row r="184" spans="1:31">
      <c r="A184" t="str">
        <f>INDEX('ISO2-ISO3'!$C:$C, MATCH($B184, 'ISO2-ISO3'!$D:$D, 0))</f>
        <v>UA</v>
      </c>
      <c r="B184" t="str">
        <f>'ISO3s in META'!A183</f>
        <v>UKR</v>
      </c>
      <c r="C184" t="str">
        <f>INDEX('ISO3-Names'!$B$2:$B$275, MATCH($B184, 'ISO3-Names'!$A$2:$A$275, 0))</f>
        <v>Ukraine</v>
      </c>
      <c r="D184" t="str">
        <f>INDEX('WB Country Groups'!$C$2:$C$219, MATCH($B184, 'WB Country Groups'!$B$2:$B$219, 0))</f>
        <v>Europe &amp; Central Asia</v>
      </c>
      <c r="E184" t="str">
        <f t="shared" si="23"/>
        <v>Europe &amp; Central Asia</v>
      </c>
      <c r="F184" s="5">
        <f>INDEX('Damodaran CRPs'!$O:$O, MATCH($B184, 'Damodaran CRPs'!$N:$N, 0))</f>
        <v>0.14655764606856517</v>
      </c>
      <c r="G184" s="5">
        <f t="shared" si="24"/>
        <v>0.14655764606856517</v>
      </c>
      <c r="H184" s="5"/>
      <c r="I184" s="5" t="b">
        <f t="shared" si="25"/>
        <v>0</v>
      </c>
      <c r="J184" t="b">
        <f t="shared" si="26"/>
        <v>0</v>
      </c>
      <c r="K184" s="61">
        <f>SUMIFS(EM!$X:$X, EM!$N:$N, $A184)/100</f>
        <v>0</v>
      </c>
      <c r="L184" s="61">
        <f t="shared" si="27"/>
        <v>0</v>
      </c>
      <c r="M184" s="61">
        <f>SUMIFS(ACWI!$X:$X, ACWI!$N:$N, $A184)/100</f>
        <v>0</v>
      </c>
      <c r="N184" s="61">
        <f t="shared" si="28"/>
        <v>0</v>
      </c>
      <c r="O184" s="61">
        <f t="shared" si="29"/>
        <v>0</v>
      </c>
      <c r="P184" s="61">
        <f>IF(OR(ISNA($E184), $E184&lt;&gt;'WB Country Groups'!H$1), 0, $N184/SUMIFS(Portfolio!$N$2:$N$195, Portfolio!$E$2:$E$195, 'WB Country Groups'!H$1))</f>
        <v>0</v>
      </c>
      <c r="Q184" s="61">
        <f>IF(OR(ISNA($E184), $E184&lt;&gt;'WB Country Groups'!I$1), 0, $N184/SUMIFS(Portfolio!$N$2:$N$195, Portfolio!$E$2:$E$195, 'WB Country Groups'!I$1))</f>
        <v>0</v>
      </c>
      <c r="R184" s="61">
        <f>IF(OR(ISNA($E184), $E184&lt;&gt;'WB Country Groups'!J$1), 0, $N184/SUMIFS(Portfolio!$N$2:$N$195, Portfolio!$E$2:$E$195, 'WB Country Groups'!J$1))</f>
        <v>0</v>
      </c>
      <c r="S184" s="61">
        <f>IF(OR(ISNA($E184), $E184&lt;&gt;'WB Country Groups'!K$1), 0, $N184/SUMIFS(Portfolio!$N$2:$N$195, Portfolio!$E$2:$E$195, 'WB Country Groups'!K$1))</f>
        <v>0</v>
      </c>
      <c r="T184" s="61">
        <f>IF(OR(ISNA($E184), $E184&lt;&gt;'WB Country Groups'!L$1), 0, $N184/SUMIFS(Portfolio!$N$2:$N$195, Portfolio!$E$2:$E$195, 'WB Country Groups'!L$1))</f>
        <v>0</v>
      </c>
      <c r="U184" s="61">
        <f>IF(OR(ISNA($E184), $E184&lt;&gt;'WB Country Groups'!M$1), 0, $N184/SUMIFS(Portfolio!$N$2:$N$195, Portfolio!$E$2:$E$195, 'WB Country Groups'!M$1))</f>
        <v>0</v>
      </c>
      <c r="V184" s="61">
        <f>IF(OR(ISNA($E184), $E184&lt;&gt;'WB Country Groups'!N$1), 0, $N184/SUMIFS(Portfolio!$N$2:$N$195, Portfolio!$E$2:$E$195, 'WB Country Groups'!N$1))</f>
        <v>0</v>
      </c>
      <c r="W184" s="61">
        <f>SUMIFS(FM!$X:$X, FM!$N:$N, $A184)/100</f>
        <v>0</v>
      </c>
      <c r="X184" s="61">
        <f t="shared" si="30"/>
        <v>0</v>
      </c>
      <c r="Y184" s="61">
        <f>SUMIFS(World!$X:$X, World!$N:$N, $A184)/100</f>
        <v>0</v>
      </c>
      <c r="Z184" s="61">
        <f t="shared" si="31"/>
        <v>0</v>
      </c>
      <c r="AA184" s="5">
        <f>IF(INDEX('WB WDI Market Cap'!$T:$T, MATCH($B184, 'WB WDI Market Cap'!$C:$C, 0))=0, "", INDEX('WB WDI Market Cap'!$T:$T, MATCH($B184, 'WB WDI Market Cap'!$C:$C, 0)))</f>
        <v>4.3975712414538418E-5</v>
      </c>
      <c r="AB184" s="5">
        <f t="shared" si="32"/>
        <v>4.4266457762116366E-5</v>
      </c>
      <c r="AC184">
        <f>SUMIFS(ACWI!$U:$U, ACWI!$N:$N, $A184)</f>
        <v>0</v>
      </c>
    </row>
    <row r="185" spans="1:31">
      <c r="A185" t="str">
        <f>INDEX('ISO2-ISO3'!$C:$C, MATCH($B185, 'ISO2-ISO3'!$D:$D, 0))</f>
        <v>UY</v>
      </c>
      <c r="B185" t="str">
        <f>'ISO3s in META'!A184</f>
        <v>URY</v>
      </c>
      <c r="C185" t="str">
        <f>INDEX('ISO3-Names'!$B$2:$B$275, MATCH($B185, 'ISO3-Names'!$A$2:$A$275, 0))</f>
        <v>Uruguay</v>
      </c>
      <c r="D185" t="str">
        <f>INDEX('WB Country Groups'!$C$2:$C$219, MATCH($B185, 'WB Country Groups'!$B$2:$B$219, 0))</f>
        <v>Latin America &amp; Caribbean</v>
      </c>
      <c r="E185" t="str">
        <f t="shared" si="23"/>
        <v>Latin America &amp; Caribbean</v>
      </c>
      <c r="F185" s="5">
        <f>INDEX('Damodaran CRPs'!$O:$O, MATCH($B185, 'Damodaran CRPs'!$N:$N, 0))</f>
        <v>1.9521880377399468E-2</v>
      </c>
      <c r="G185" s="5">
        <f t="shared" si="24"/>
        <v>1.9521880377399468E-2</v>
      </c>
      <c r="H185" s="5"/>
      <c r="I185" s="5" t="b">
        <f t="shared" si="25"/>
        <v>0</v>
      </c>
      <c r="J185" t="b">
        <f t="shared" si="26"/>
        <v>0</v>
      </c>
      <c r="K185" s="61">
        <f>SUMIFS(EM!$X:$X, EM!$N:$N, $A185)/100</f>
        <v>0</v>
      </c>
      <c r="L185" s="61">
        <f t="shared" si="27"/>
        <v>0</v>
      </c>
      <c r="M185" s="61">
        <f>SUMIFS(ACWI!$X:$X, ACWI!$N:$N, $A185)/100</f>
        <v>0</v>
      </c>
      <c r="N185" s="61">
        <f t="shared" si="28"/>
        <v>0</v>
      </c>
      <c r="O185" s="61">
        <f t="shared" si="29"/>
        <v>0</v>
      </c>
      <c r="P185" s="61">
        <f>IF(OR(ISNA($E185), $E185&lt;&gt;'WB Country Groups'!H$1), 0, $N185/SUMIFS(Portfolio!$N$2:$N$195, Portfolio!$E$2:$E$195, 'WB Country Groups'!H$1))</f>
        <v>0</v>
      </c>
      <c r="Q185" s="61">
        <f>IF(OR(ISNA($E185), $E185&lt;&gt;'WB Country Groups'!I$1), 0, $N185/SUMIFS(Portfolio!$N$2:$N$195, Portfolio!$E$2:$E$195, 'WB Country Groups'!I$1))</f>
        <v>0</v>
      </c>
      <c r="R185" s="61">
        <f>IF(OR(ISNA($E185), $E185&lt;&gt;'WB Country Groups'!J$1), 0, $N185/SUMIFS(Portfolio!$N$2:$N$195, Portfolio!$E$2:$E$195, 'WB Country Groups'!J$1))</f>
        <v>0</v>
      </c>
      <c r="S185" s="61">
        <f>IF(OR(ISNA($E185), $E185&lt;&gt;'WB Country Groups'!K$1), 0, $N185/SUMIFS(Portfolio!$N$2:$N$195, Portfolio!$E$2:$E$195, 'WB Country Groups'!K$1))</f>
        <v>0</v>
      </c>
      <c r="T185" s="61">
        <f>IF(OR(ISNA($E185), $E185&lt;&gt;'WB Country Groups'!L$1), 0, $N185/SUMIFS(Portfolio!$N$2:$N$195, Portfolio!$E$2:$E$195, 'WB Country Groups'!L$1))</f>
        <v>0</v>
      </c>
      <c r="U185" s="61">
        <f>IF(OR(ISNA($E185), $E185&lt;&gt;'WB Country Groups'!M$1), 0, $N185/SUMIFS(Portfolio!$N$2:$N$195, Portfolio!$E$2:$E$195, 'WB Country Groups'!M$1))</f>
        <v>0</v>
      </c>
      <c r="V185" s="61">
        <f>IF(OR(ISNA($E185), $E185&lt;&gt;'WB Country Groups'!N$1), 0, $N185/SUMIFS(Portfolio!$N$2:$N$195, Portfolio!$E$2:$E$195, 'WB Country Groups'!N$1))</f>
        <v>0</v>
      </c>
      <c r="W185" s="61">
        <f>SUMIFS(FM!$X:$X, FM!$N:$N, $A185)/100</f>
        <v>0</v>
      </c>
      <c r="X185" s="61">
        <f t="shared" si="30"/>
        <v>0</v>
      </c>
      <c r="Y185" s="61">
        <f>SUMIFS(World!$X:$X, World!$N:$N, $A185)/100</f>
        <v>0</v>
      </c>
      <c r="Z185" s="61">
        <f t="shared" si="31"/>
        <v>0</v>
      </c>
      <c r="AA185" s="5" t="str">
        <f>IF(INDEX('WB WDI Market Cap'!$T:$T, MATCH($B185, 'WB WDI Market Cap'!$C:$C, 0))=0, "", INDEX('WB WDI Market Cap'!$T:$T, MATCH($B185, 'WB WDI Market Cap'!$C:$C, 0)))</f>
        <v/>
      </c>
      <c r="AB185" s="5" t="str">
        <f t="shared" si="32"/>
        <v/>
      </c>
      <c r="AC185">
        <f>SUMIFS(ACWI!$U:$U, ACWI!$N:$N, $A185)</f>
        <v>0</v>
      </c>
    </row>
    <row r="186" spans="1:31">
      <c r="A186" t="str">
        <f>INDEX('ISO2-ISO3'!$C:$C, MATCH($B186, 'ISO2-ISO3'!$D:$D, 0))</f>
        <v>US</v>
      </c>
      <c r="B186" t="str">
        <f>'ISO3s in META'!A185</f>
        <v>USA</v>
      </c>
      <c r="C186" t="str">
        <f>INDEX('ISO3-Names'!$B$2:$B$275, MATCH($B186, 'ISO3-Names'!$A$2:$A$275, 0))</f>
        <v>United States of America</v>
      </c>
      <c r="D186" t="str">
        <f>INDEX('WB Country Groups'!$C$2:$C$219, MATCH($B186, 'WB Country Groups'!$B$2:$B$219, 0))</f>
        <v>North America</v>
      </c>
      <c r="E186" t="str">
        <f t="shared" si="23"/>
        <v>North America</v>
      </c>
      <c r="F186" s="5">
        <f>INDEX('Damodaran CRPs'!$O:$O, MATCH($B186, 'Damodaran CRPs'!$N:$N, 0))</f>
        <v>0</v>
      </c>
      <c r="G186" s="5">
        <f t="shared" si="24"/>
        <v>0</v>
      </c>
      <c r="H186" s="5"/>
      <c r="I186" s="5" t="b">
        <f t="shared" si="25"/>
        <v>1</v>
      </c>
      <c r="J186" t="b">
        <f t="shared" si="26"/>
        <v>0</v>
      </c>
      <c r="K186" s="61">
        <f>SUMIFS(EM!$X:$X, EM!$N:$N, $A186)/100</f>
        <v>0</v>
      </c>
      <c r="L186" s="61">
        <f t="shared" si="27"/>
        <v>0</v>
      </c>
      <c r="M186" s="61">
        <f>SUMIFS(ACWI!$X:$X, ACWI!$N:$N, $A186)/100</f>
        <v>0.6265275434226153</v>
      </c>
      <c r="N186" s="61">
        <f t="shared" si="28"/>
        <v>0.62863750685263553</v>
      </c>
      <c r="O186" s="61">
        <f t="shared" si="29"/>
        <v>0</v>
      </c>
      <c r="P186" s="61">
        <f>IF(OR(ISNA($E186), $E186&lt;&gt;'WB Country Groups'!H$1), 0, $N186/SUMIFS(Portfolio!$N$2:$N$195, Portfolio!$E$2:$E$195, 'WB Country Groups'!H$1))</f>
        <v>0.95696676452917417</v>
      </c>
      <c r="Q186" s="61">
        <f>IF(OR(ISNA($E186), $E186&lt;&gt;'WB Country Groups'!I$1), 0, $N186/SUMIFS(Portfolio!$N$2:$N$195, Portfolio!$E$2:$E$195, 'WB Country Groups'!I$1))</f>
        <v>0</v>
      </c>
      <c r="R186" s="61">
        <f>IF(OR(ISNA($E186), $E186&lt;&gt;'WB Country Groups'!J$1), 0, $N186/SUMIFS(Portfolio!$N$2:$N$195, Portfolio!$E$2:$E$195, 'WB Country Groups'!J$1))</f>
        <v>0</v>
      </c>
      <c r="S186" s="61">
        <f>IF(OR(ISNA($E186), $E186&lt;&gt;'WB Country Groups'!K$1), 0, $N186/SUMIFS(Portfolio!$N$2:$N$195, Portfolio!$E$2:$E$195, 'WB Country Groups'!K$1))</f>
        <v>0</v>
      </c>
      <c r="T186" s="61">
        <f>IF(OR(ISNA($E186), $E186&lt;&gt;'WB Country Groups'!L$1), 0, $N186/SUMIFS(Portfolio!$N$2:$N$195, Portfolio!$E$2:$E$195, 'WB Country Groups'!L$1))</f>
        <v>0</v>
      </c>
      <c r="U186" s="61">
        <f>IF(OR(ISNA($E186), $E186&lt;&gt;'WB Country Groups'!M$1), 0, $N186/SUMIFS(Portfolio!$N$2:$N$195, Portfolio!$E$2:$E$195, 'WB Country Groups'!M$1))</f>
        <v>0</v>
      </c>
      <c r="V186" s="61">
        <f>IF(OR(ISNA($E186), $E186&lt;&gt;'WB Country Groups'!N$1), 0, $N186/SUMIFS(Portfolio!$N$2:$N$195, Portfolio!$E$2:$E$195, 'WB Country Groups'!N$1))</f>
        <v>0</v>
      </c>
      <c r="W186" s="61">
        <f>SUMIFS(FM!$X:$X, FM!$N:$N, $A186)/100</f>
        <v>0</v>
      </c>
      <c r="X186" s="61">
        <f t="shared" si="30"/>
        <v>0</v>
      </c>
      <c r="Y186" s="61">
        <f>SUMIFS(World!$X:$X, World!$N:$N, $A186)/100</f>
        <v>0.69914576916380744</v>
      </c>
      <c r="Z186" s="61">
        <f t="shared" si="31"/>
        <v>0.70177421852213118</v>
      </c>
      <c r="AA186" s="5">
        <f>IF(INDEX('WB WDI Market Cap'!$T:$T, MATCH($B186, 'WB WDI Market Cap'!$C:$C, 0))=0, "", INDEX('WB WDI Market Cap'!$T:$T, MATCH($B186, 'WB WDI Market Cap'!$C:$C, 0)))</f>
        <v>0.40554873791599044</v>
      </c>
      <c r="AB186" s="5">
        <f t="shared" si="32"/>
        <v>0.40823002270459574</v>
      </c>
      <c r="AC186">
        <f>SUMIFS(ACWI!$U:$U, ACWI!$N:$N, $A186)</f>
        <v>39965555272621.773</v>
      </c>
      <c r="AD186" s="5">
        <v>1.3299999999999999E-2</v>
      </c>
      <c r="AE186" s="115">
        <v>45504</v>
      </c>
    </row>
    <row r="187" spans="1:31">
      <c r="A187" t="str">
        <f>INDEX('ISO2-ISO3'!$C:$C, MATCH($B187, 'ISO2-ISO3'!$D:$D, 0))</f>
        <v>UZ</v>
      </c>
      <c r="B187" t="str">
        <f>'ISO3s in META'!A186</f>
        <v>UZB</v>
      </c>
      <c r="C187" t="str">
        <f>INDEX('ISO3-Names'!$B$2:$B$275, MATCH($B187, 'ISO3-Names'!$A$2:$A$275, 0))</f>
        <v>Uzbekistan</v>
      </c>
      <c r="D187" t="str">
        <f>INDEX('WB Country Groups'!$C$2:$C$219, MATCH($B187, 'WB Country Groups'!$B$2:$B$219, 0))</f>
        <v>Europe &amp; Central Asia</v>
      </c>
      <c r="E187" t="str">
        <f t="shared" si="23"/>
        <v>Europe &amp; Central Asia</v>
      </c>
      <c r="F187" s="5">
        <f>INDEX('Damodaran CRPs'!$O:$O, MATCH($B187, 'Damodaran CRPs'!$N:$N, 0))</f>
        <v>4.3924230849148801E-2</v>
      </c>
      <c r="G187" s="5">
        <f t="shared" si="24"/>
        <v>4.3924230849148801E-2</v>
      </c>
      <c r="H187" s="5"/>
      <c r="I187" s="5" t="b">
        <f t="shared" si="25"/>
        <v>0</v>
      </c>
      <c r="J187" t="b">
        <f t="shared" si="26"/>
        <v>0</v>
      </c>
      <c r="K187" s="61">
        <f>SUMIFS(EM!$X:$X, EM!$N:$N, $A187)/100</f>
        <v>0</v>
      </c>
      <c r="L187" s="61">
        <f t="shared" si="27"/>
        <v>0</v>
      </c>
      <c r="M187" s="61">
        <f>SUMIFS(ACWI!$X:$X, ACWI!$N:$N, $A187)/100</f>
        <v>0</v>
      </c>
      <c r="N187" s="61">
        <f t="shared" si="28"/>
        <v>0</v>
      </c>
      <c r="O187" s="61">
        <f t="shared" si="29"/>
        <v>0</v>
      </c>
      <c r="P187" s="61">
        <f>IF(OR(ISNA($E187), $E187&lt;&gt;'WB Country Groups'!H$1), 0, $N187/SUMIFS(Portfolio!$N$2:$N$195, Portfolio!$E$2:$E$195, 'WB Country Groups'!H$1))</f>
        <v>0</v>
      </c>
      <c r="Q187" s="61">
        <f>IF(OR(ISNA($E187), $E187&lt;&gt;'WB Country Groups'!I$1), 0, $N187/SUMIFS(Portfolio!$N$2:$N$195, Portfolio!$E$2:$E$195, 'WB Country Groups'!I$1))</f>
        <v>0</v>
      </c>
      <c r="R187" s="61">
        <f>IF(OR(ISNA($E187), $E187&lt;&gt;'WB Country Groups'!J$1), 0, $N187/SUMIFS(Portfolio!$N$2:$N$195, Portfolio!$E$2:$E$195, 'WB Country Groups'!J$1))</f>
        <v>0</v>
      </c>
      <c r="S187" s="61">
        <f>IF(OR(ISNA($E187), $E187&lt;&gt;'WB Country Groups'!K$1), 0, $N187/SUMIFS(Portfolio!$N$2:$N$195, Portfolio!$E$2:$E$195, 'WB Country Groups'!K$1))</f>
        <v>0</v>
      </c>
      <c r="T187" s="61">
        <f>IF(OR(ISNA($E187), $E187&lt;&gt;'WB Country Groups'!L$1), 0, $N187/SUMIFS(Portfolio!$N$2:$N$195, Portfolio!$E$2:$E$195, 'WB Country Groups'!L$1))</f>
        <v>0</v>
      </c>
      <c r="U187" s="61">
        <f>IF(OR(ISNA($E187), $E187&lt;&gt;'WB Country Groups'!M$1), 0, $N187/SUMIFS(Portfolio!$N$2:$N$195, Portfolio!$E$2:$E$195, 'WB Country Groups'!M$1))</f>
        <v>0</v>
      </c>
      <c r="V187" s="61">
        <f>IF(OR(ISNA($E187), $E187&lt;&gt;'WB Country Groups'!N$1), 0, $N187/SUMIFS(Portfolio!$N$2:$N$195, Portfolio!$E$2:$E$195, 'WB Country Groups'!N$1))</f>
        <v>0</v>
      </c>
      <c r="W187" s="61">
        <f>SUMIFS(FM!$X:$X, FM!$N:$N, $A187)/100</f>
        <v>0</v>
      </c>
      <c r="X187" s="61">
        <f t="shared" si="30"/>
        <v>0</v>
      </c>
      <c r="Y187" s="61">
        <f>SUMIFS(World!$X:$X, World!$N:$N, $A187)/100</f>
        <v>0</v>
      </c>
      <c r="Z187" s="61">
        <f t="shared" si="31"/>
        <v>0</v>
      </c>
      <c r="AA187" s="5" t="str">
        <f>IF(INDEX('WB WDI Market Cap'!$T:$T, MATCH($B187, 'WB WDI Market Cap'!$C:$C, 0))=0, "", INDEX('WB WDI Market Cap'!$T:$T, MATCH($B187, 'WB WDI Market Cap'!$C:$C, 0)))</f>
        <v/>
      </c>
      <c r="AB187" s="5" t="str">
        <f t="shared" si="32"/>
        <v/>
      </c>
      <c r="AC187">
        <f>SUMIFS(ACWI!$U:$U, ACWI!$N:$N, $A187)</f>
        <v>0</v>
      </c>
    </row>
    <row r="188" spans="1:31">
      <c r="A188" t="str">
        <f>INDEX('ISO2-ISO3'!$C:$C, MATCH($B188, 'ISO2-ISO3'!$D:$D, 0))</f>
        <v>VE</v>
      </c>
      <c r="B188" t="str">
        <f>'ISO3s in META'!A187</f>
        <v>VEN</v>
      </c>
      <c r="C188" t="str">
        <f>INDEX('ISO3-Names'!$B$2:$B$275, MATCH($B188, 'ISO3-Names'!$A$2:$A$275, 0))</f>
        <v>Venezuela (Bolivarian Republic of)</v>
      </c>
      <c r="D188" t="str">
        <f>INDEX('WB Country Groups'!$C$2:$C$219, MATCH($B188, 'WB Country Groups'!$B$2:$B$219, 0))</f>
        <v>Latin America &amp; Caribbean</v>
      </c>
      <c r="E188" t="str">
        <f t="shared" si="23"/>
        <v>Latin America &amp; Caribbean</v>
      </c>
      <c r="F188" s="5">
        <f>INDEX('Damodaran CRPs'!$O:$O, MATCH($B188, 'Damodaran CRPs'!$N:$N, 0))</f>
        <v>0.22715816495844784</v>
      </c>
      <c r="G188" s="5">
        <f t="shared" si="24"/>
        <v>0.22715816495844784</v>
      </c>
      <c r="H188" s="5"/>
      <c r="I188" s="5" t="b">
        <f t="shared" si="25"/>
        <v>0</v>
      </c>
      <c r="J188" t="b">
        <f t="shared" si="26"/>
        <v>0</v>
      </c>
      <c r="K188" s="61">
        <f>SUMIFS(EM!$X:$X, EM!$N:$N, $A188)/100</f>
        <v>0</v>
      </c>
      <c r="L188" s="61">
        <f t="shared" si="27"/>
        <v>0</v>
      </c>
      <c r="M188" s="61">
        <f>SUMIFS(ACWI!$X:$X, ACWI!$N:$N, $A188)/100</f>
        <v>0</v>
      </c>
      <c r="N188" s="61">
        <f t="shared" si="28"/>
        <v>0</v>
      </c>
      <c r="O188" s="61">
        <f t="shared" si="29"/>
        <v>0</v>
      </c>
      <c r="P188" s="61">
        <f>IF(OR(ISNA($E188), $E188&lt;&gt;'WB Country Groups'!H$1), 0, $N188/SUMIFS(Portfolio!$N$2:$N$195, Portfolio!$E$2:$E$195, 'WB Country Groups'!H$1))</f>
        <v>0</v>
      </c>
      <c r="Q188" s="61">
        <f>IF(OR(ISNA($E188), $E188&lt;&gt;'WB Country Groups'!I$1), 0, $N188/SUMIFS(Portfolio!$N$2:$N$195, Portfolio!$E$2:$E$195, 'WB Country Groups'!I$1))</f>
        <v>0</v>
      </c>
      <c r="R188" s="61">
        <f>IF(OR(ISNA($E188), $E188&lt;&gt;'WB Country Groups'!J$1), 0, $N188/SUMIFS(Portfolio!$N$2:$N$195, Portfolio!$E$2:$E$195, 'WB Country Groups'!J$1))</f>
        <v>0</v>
      </c>
      <c r="S188" s="61">
        <f>IF(OR(ISNA($E188), $E188&lt;&gt;'WB Country Groups'!K$1), 0, $N188/SUMIFS(Portfolio!$N$2:$N$195, Portfolio!$E$2:$E$195, 'WB Country Groups'!K$1))</f>
        <v>0</v>
      </c>
      <c r="T188" s="61">
        <f>IF(OR(ISNA($E188), $E188&lt;&gt;'WB Country Groups'!L$1), 0, $N188/SUMIFS(Portfolio!$N$2:$N$195, Portfolio!$E$2:$E$195, 'WB Country Groups'!L$1))</f>
        <v>0</v>
      </c>
      <c r="U188" s="61">
        <f>IF(OR(ISNA($E188), $E188&lt;&gt;'WB Country Groups'!M$1), 0, $N188/SUMIFS(Portfolio!$N$2:$N$195, Portfolio!$E$2:$E$195, 'WB Country Groups'!M$1))</f>
        <v>0</v>
      </c>
      <c r="V188" s="61">
        <f>IF(OR(ISNA($E188), $E188&lt;&gt;'WB Country Groups'!N$1), 0, $N188/SUMIFS(Portfolio!$N$2:$N$195, Portfolio!$E$2:$E$195, 'WB Country Groups'!N$1))</f>
        <v>0</v>
      </c>
      <c r="W188" s="61">
        <f>SUMIFS(FM!$X:$X, FM!$N:$N, $A188)/100</f>
        <v>0</v>
      </c>
      <c r="X188" s="61">
        <f t="shared" si="30"/>
        <v>0</v>
      </c>
      <c r="Y188" s="61">
        <f>SUMIFS(World!$X:$X, World!$N:$N, $A188)/100</f>
        <v>0</v>
      </c>
      <c r="Z188" s="61">
        <f t="shared" si="31"/>
        <v>0</v>
      </c>
      <c r="AA188" s="5" t="str">
        <f>IF(INDEX('WB WDI Market Cap'!$T:$T, MATCH($B188, 'WB WDI Market Cap'!$C:$C, 0))=0, "", INDEX('WB WDI Market Cap'!$T:$T, MATCH($B188, 'WB WDI Market Cap'!$C:$C, 0)))</f>
        <v/>
      </c>
      <c r="AB188" s="5" t="str">
        <f t="shared" si="32"/>
        <v/>
      </c>
      <c r="AC188">
        <f>SUMIFS(ACWI!$U:$U, ACWI!$N:$N, $A188)</f>
        <v>0</v>
      </c>
    </row>
    <row r="189" spans="1:31">
      <c r="A189" t="str">
        <f>INDEX('ISO2-ISO3'!$C:$C, MATCH($B189, 'ISO2-ISO3'!$D:$D, 0))</f>
        <v>VN</v>
      </c>
      <c r="B189" t="str">
        <f>'ISO3s in META'!A188</f>
        <v>VNM</v>
      </c>
      <c r="C189" t="str">
        <f>INDEX('ISO3-Names'!$B$2:$B$275, MATCH($B189, 'ISO3-Names'!$A$2:$A$275, 0))</f>
        <v>Viet Nam</v>
      </c>
      <c r="D189" t="str">
        <f>INDEX('WB Country Groups'!$C$2:$C$219, MATCH($B189, 'WB Country Groups'!$B$2:$B$219, 0))</f>
        <v>East Asia &amp; Pacific</v>
      </c>
      <c r="E189" t="str">
        <f t="shared" si="23"/>
        <v>East Asia &amp; Pacific</v>
      </c>
      <c r="F189" s="5">
        <f>INDEX('Damodaran CRPs'!$O:$O, MATCH($B189, 'Damodaran CRPs'!$N:$N, 0))</f>
        <v>3.6747068945693122E-2</v>
      </c>
      <c r="G189" s="5">
        <f t="shared" si="24"/>
        <v>3.6747068945693122E-2</v>
      </c>
      <c r="H189" s="5"/>
      <c r="I189" s="5" t="b">
        <f t="shared" si="25"/>
        <v>1</v>
      </c>
      <c r="J189" t="b">
        <f t="shared" si="26"/>
        <v>0</v>
      </c>
      <c r="K189" s="61">
        <f>SUMIFS(EM!$X:$X, EM!$N:$N, $A189)/100</f>
        <v>0</v>
      </c>
      <c r="L189" s="61">
        <f t="shared" si="27"/>
        <v>0</v>
      </c>
      <c r="M189" s="61">
        <f>SUMIFS(ACWI!$X:$X, ACWI!$N:$N, $A189)/100</f>
        <v>0</v>
      </c>
      <c r="N189" s="61">
        <f t="shared" si="28"/>
        <v>0</v>
      </c>
      <c r="O189" s="61">
        <f t="shared" si="29"/>
        <v>0</v>
      </c>
      <c r="P189" s="61">
        <f>IF(OR(ISNA($E189), $E189&lt;&gt;'WB Country Groups'!H$1), 0, $N189/SUMIFS(Portfolio!$N$2:$N$195, Portfolio!$E$2:$E$195, 'WB Country Groups'!H$1))</f>
        <v>0</v>
      </c>
      <c r="Q189" s="61">
        <f>IF(OR(ISNA($E189), $E189&lt;&gt;'WB Country Groups'!I$1), 0, $N189/SUMIFS(Portfolio!$N$2:$N$195, Portfolio!$E$2:$E$195, 'WB Country Groups'!I$1))</f>
        <v>0</v>
      </c>
      <c r="R189" s="61">
        <f>IF(OR(ISNA($E189), $E189&lt;&gt;'WB Country Groups'!J$1), 0, $N189/SUMIFS(Portfolio!$N$2:$N$195, Portfolio!$E$2:$E$195, 'WB Country Groups'!J$1))</f>
        <v>0</v>
      </c>
      <c r="S189" s="61">
        <f>IF(OR(ISNA($E189), $E189&lt;&gt;'WB Country Groups'!K$1), 0, $N189/SUMIFS(Portfolio!$N$2:$N$195, Portfolio!$E$2:$E$195, 'WB Country Groups'!K$1))</f>
        <v>0</v>
      </c>
      <c r="T189" s="61">
        <f>IF(OR(ISNA($E189), $E189&lt;&gt;'WB Country Groups'!L$1), 0, $N189/SUMIFS(Portfolio!$N$2:$N$195, Portfolio!$E$2:$E$195, 'WB Country Groups'!L$1))</f>
        <v>0</v>
      </c>
      <c r="U189" s="61">
        <f>IF(OR(ISNA($E189), $E189&lt;&gt;'WB Country Groups'!M$1), 0, $N189/SUMIFS(Portfolio!$N$2:$N$195, Portfolio!$E$2:$E$195, 'WB Country Groups'!M$1))</f>
        <v>0</v>
      </c>
      <c r="V189" s="61">
        <f>IF(OR(ISNA($E189), $E189&lt;&gt;'WB Country Groups'!N$1), 0, $N189/SUMIFS(Portfolio!$N$2:$N$195, Portfolio!$E$2:$E$195, 'WB Country Groups'!N$1))</f>
        <v>0</v>
      </c>
      <c r="W189" s="61">
        <f>SUMIFS(FM!$X:$X, FM!$N:$N, $A189)/100</f>
        <v>0.15146419208595802</v>
      </c>
      <c r="X189" s="61">
        <f t="shared" si="30"/>
        <v>0.15146419208595707</v>
      </c>
      <c r="Y189" s="61">
        <f>SUMIFS(World!$X:$X, World!$N:$N, $A189)/100</f>
        <v>0</v>
      </c>
      <c r="Z189" s="61">
        <f t="shared" si="31"/>
        <v>0</v>
      </c>
      <c r="AA189" s="5">
        <f>IF(INDEX('WB WDI Market Cap'!$T:$T, MATCH($B189, 'WB WDI Market Cap'!$C:$C, 0))=0, "", INDEX('WB WDI Market Cap'!$T:$T, MATCH($B189, 'WB WDI Market Cap'!$C:$C, 0)))</f>
        <v>1.8525577568557249E-3</v>
      </c>
      <c r="AB189" s="5">
        <f t="shared" si="32"/>
        <v>1.8648059393035247E-3</v>
      </c>
      <c r="AC189">
        <f>SUMIFS(ACWI!$U:$U, ACWI!$N:$N, $A189)</f>
        <v>0</v>
      </c>
    </row>
    <row r="190" spans="1:31">
      <c r="A190" t="str">
        <f>INDEX('ISO2-ISO3'!$C:$C, MATCH($B190, 'ISO2-ISO3'!$D:$D, 0))</f>
        <v>VU</v>
      </c>
      <c r="B190" t="str">
        <f>'ISO3s in META'!A189</f>
        <v>VUT</v>
      </c>
      <c r="C190" t="str">
        <f>INDEX('ISO3-Names'!$B$2:$B$275, MATCH($B190, 'ISO3-Names'!$A$2:$A$275, 0))</f>
        <v>Vanuatu</v>
      </c>
      <c r="D190" t="str">
        <f>INDEX('WB Country Groups'!$C$2:$C$219, MATCH($B190, 'WB Country Groups'!$B$2:$B$219, 0))</f>
        <v>East Asia &amp; Pacific</v>
      </c>
      <c r="E190" t="str">
        <f t="shared" si="23"/>
        <v>East Asia &amp; Pacific</v>
      </c>
      <c r="F190" s="5" t="e">
        <f>INDEX('Damodaran CRPs'!$O:$O, MATCH($B190, 'Damodaran CRPs'!$N:$N, 0))</f>
        <v>#N/A</v>
      </c>
      <c r="G190" s="5" t="str">
        <f t="shared" si="24"/>
        <v/>
      </c>
      <c r="H190" s="5"/>
      <c r="I190" s="5" t="b">
        <f t="shared" si="25"/>
        <v>0</v>
      </c>
      <c r="J190" t="b">
        <f t="shared" si="26"/>
        <v>0</v>
      </c>
      <c r="K190" s="61">
        <f>SUMIFS(EM!$X:$X, EM!$N:$N, $A190)/100</f>
        <v>0</v>
      </c>
      <c r="L190" s="61">
        <f t="shared" si="27"/>
        <v>0</v>
      </c>
      <c r="M190" s="61">
        <f>SUMIFS(ACWI!$X:$X, ACWI!$N:$N, $A190)/100</f>
        <v>0</v>
      </c>
      <c r="N190" s="61">
        <f t="shared" si="28"/>
        <v>0</v>
      </c>
      <c r="O190" s="61">
        <f t="shared" si="29"/>
        <v>0</v>
      </c>
      <c r="P190" s="61">
        <f>IF(OR(ISNA($E190), $E190&lt;&gt;'WB Country Groups'!H$1), 0, $N190/SUMIFS(Portfolio!$N$2:$N$195, Portfolio!$E$2:$E$195, 'WB Country Groups'!H$1))</f>
        <v>0</v>
      </c>
      <c r="Q190" s="61">
        <f>IF(OR(ISNA($E190), $E190&lt;&gt;'WB Country Groups'!I$1), 0, $N190/SUMIFS(Portfolio!$N$2:$N$195, Portfolio!$E$2:$E$195, 'WB Country Groups'!I$1))</f>
        <v>0</v>
      </c>
      <c r="R190" s="61">
        <f>IF(OR(ISNA($E190), $E190&lt;&gt;'WB Country Groups'!J$1), 0, $N190/SUMIFS(Portfolio!$N$2:$N$195, Portfolio!$E$2:$E$195, 'WB Country Groups'!J$1))</f>
        <v>0</v>
      </c>
      <c r="S190" s="61">
        <f>IF(OR(ISNA($E190), $E190&lt;&gt;'WB Country Groups'!K$1), 0, $N190/SUMIFS(Portfolio!$N$2:$N$195, Portfolio!$E$2:$E$195, 'WB Country Groups'!K$1))</f>
        <v>0</v>
      </c>
      <c r="T190" s="61">
        <f>IF(OR(ISNA($E190), $E190&lt;&gt;'WB Country Groups'!L$1), 0, $N190/SUMIFS(Portfolio!$N$2:$N$195, Portfolio!$E$2:$E$195, 'WB Country Groups'!L$1))</f>
        <v>0</v>
      </c>
      <c r="U190" s="61">
        <f>IF(OR(ISNA($E190), $E190&lt;&gt;'WB Country Groups'!M$1), 0, $N190/SUMIFS(Portfolio!$N$2:$N$195, Portfolio!$E$2:$E$195, 'WB Country Groups'!M$1))</f>
        <v>0</v>
      </c>
      <c r="V190" s="61">
        <f>IF(OR(ISNA($E190), $E190&lt;&gt;'WB Country Groups'!N$1), 0, $N190/SUMIFS(Portfolio!$N$2:$N$195, Portfolio!$E$2:$E$195, 'WB Country Groups'!N$1))</f>
        <v>0</v>
      </c>
      <c r="W190" s="61">
        <f>SUMIFS(FM!$X:$X, FM!$N:$N, $A190)/100</f>
        <v>0</v>
      </c>
      <c r="X190" s="61">
        <f t="shared" si="30"/>
        <v>0</v>
      </c>
      <c r="Y190" s="61">
        <f>SUMIFS(World!$X:$X, World!$N:$N, $A190)/100</f>
        <v>0</v>
      </c>
      <c r="Z190" s="61">
        <f t="shared" si="31"/>
        <v>0</v>
      </c>
      <c r="AA190" s="5" t="str">
        <f>IF(INDEX('WB WDI Market Cap'!$T:$T, MATCH($B190, 'WB WDI Market Cap'!$C:$C, 0))=0, "", INDEX('WB WDI Market Cap'!$T:$T, MATCH($B190, 'WB WDI Market Cap'!$C:$C, 0)))</f>
        <v/>
      </c>
      <c r="AB190" s="5" t="str">
        <f t="shared" si="32"/>
        <v/>
      </c>
      <c r="AC190">
        <f>SUMIFS(ACWI!$U:$U, ACWI!$N:$N, $A190)</f>
        <v>0</v>
      </c>
    </row>
    <row r="191" spans="1:31">
      <c r="A191" t="str">
        <f>INDEX('ISO2-ISO3'!$C:$C, MATCH($B191, 'ISO2-ISO3'!$D:$D, 0))</f>
        <v>WS</v>
      </c>
      <c r="B191" t="str">
        <f>'ISO3s in META'!A190</f>
        <v>WSM</v>
      </c>
      <c r="C191" t="str">
        <f>INDEX('ISO3-Names'!$B$2:$B$275, MATCH($B191, 'ISO3-Names'!$A$2:$A$275, 0))</f>
        <v>Samoa</v>
      </c>
      <c r="D191" t="str">
        <f>INDEX('WB Country Groups'!$C$2:$C$219, MATCH($B191, 'WB Country Groups'!$B$2:$B$219, 0))</f>
        <v>East Asia &amp; Pacific</v>
      </c>
      <c r="E191" t="str">
        <f t="shared" si="23"/>
        <v>East Asia &amp; Pacific</v>
      </c>
      <c r="F191" s="5" t="e">
        <f>INDEX('Damodaran CRPs'!$O:$O, MATCH($B191, 'Damodaran CRPs'!$N:$N, 0))</f>
        <v>#N/A</v>
      </c>
      <c r="G191" s="5" t="str">
        <f t="shared" si="24"/>
        <v/>
      </c>
      <c r="H191" s="5"/>
      <c r="I191" s="5" t="b">
        <f t="shared" si="25"/>
        <v>0</v>
      </c>
      <c r="J191" t="b">
        <f t="shared" si="26"/>
        <v>0</v>
      </c>
      <c r="K191" s="61">
        <f>SUMIFS(EM!$X:$X, EM!$N:$N, $A191)/100</f>
        <v>0</v>
      </c>
      <c r="L191" s="61">
        <f t="shared" si="27"/>
        <v>0</v>
      </c>
      <c r="M191" s="61">
        <f>SUMIFS(ACWI!$X:$X, ACWI!$N:$N, $A191)/100</f>
        <v>0</v>
      </c>
      <c r="N191" s="61">
        <f t="shared" si="28"/>
        <v>0</v>
      </c>
      <c r="O191" s="61">
        <f t="shared" si="29"/>
        <v>0</v>
      </c>
      <c r="P191" s="61">
        <f>IF(OR(ISNA($E191), $E191&lt;&gt;'WB Country Groups'!H$1), 0, $N191/SUMIFS(Portfolio!$N$2:$N$195, Portfolio!$E$2:$E$195, 'WB Country Groups'!H$1))</f>
        <v>0</v>
      </c>
      <c r="Q191" s="61">
        <f>IF(OR(ISNA($E191), $E191&lt;&gt;'WB Country Groups'!I$1), 0, $N191/SUMIFS(Portfolio!$N$2:$N$195, Portfolio!$E$2:$E$195, 'WB Country Groups'!I$1))</f>
        <v>0</v>
      </c>
      <c r="R191" s="61">
        <f>IF(OR(ISNA($E191), $E191&lt;&gt;'WB Country Groups'!J$1), 0, $N191/SUMIFS(Portfolio!$N$2:$N$195, Portfolio!$E$2:$E$195, 'WB Country Groups'!J$1))</f>
        <v>0</v>
      </c>
      <c r="S191" s="61">
        <f>IF(OR(ISNA($E191), $E191&lt;&gt;'WB Country Groups'!K$1), 0, $N191/SUMIFS(Portfolio!$N$2:$N$195, Portfolio!$E$2:$E$195, 'WB Country Groups'!K$1))</f>
        <v>0</v>
      </c>
      <c r="T191" s="61">
        <f>IF(OR(ISNA($E191), $E191&lt;&gt;'WB Country Groups'!L$1), 0, $N191/SUMIFS(Portfolio!$N$2:$N$195, Portfolio!$E$2:$E$195, 'WB Country Groups'!L$1))</f>
        <v>0</v>
      </c>
      <c r="U191" s="61">
        <f>IF(OR(ISNA($E191), $E191&lt;&gt;'WB Country Groups'!M$1), 0, $N191/SUMIFS(Portfolio!$N$2:$N$195, Portfolio!$E$2:$E$195, 'WB Country Groups'!M$1))</f>
        <v>0</v>
      </c>
      <c r="V191" s="61">
        <f>IF(OR(ISNA($E191), $E191&lt;&gt;'WB Country Groups'!N$1), 0, $N191/SUMIFS(Portfolio!$N$2:$N$195, Portfolio!$E$2:$E$195, 'WB Country Groups'!N$1))</f>
        <v>0</v>
      </c>
      <c r="W191" s="61">
        <f>SUMIFS(FM!$X:$X, FM!$N:$N, $A191)/100</f>
        <v>0</v>
      </c>
      <c r="X191" s="61">
        <f t="shared" si="30"/>
        <v>0</v>
      </c>
      <c r="Y191" s="61">
        <f>SUMIFS(World!$X:$X, World!$N:$N, $A191)/100</f>
        <v>0</v>
      </c>
      <c r="Z191" s="61">
        <f t="shared" si="31"/>
        <v>0</v>
      </c>
      <c r="AA191" s="5" t="str">
        <f>IF(INDEX('WB WDI Market Cap'!$T:$T, MATCH($B191, 'WB WDI Market Cap'!$C:$C, 0))=0, "", INDEX('WB WDI Market Cap'!$T:$T, MATCH($B191, 'WB WDI Market Cap'!$C:$C, 0)))</f>
        <v/>
      </c>
      <c r="AB191" s="5" t="str">
        <f t="shared" si="32"/>
        <v/>
      </c>
      <c r="AC191">
        <f>SUMIFS(ACWI!$U:$U, ACWI!$N:$N, $A191)</f>
        <v>0</v>
      </c>
    </row>
    <row r="192" spans="1:31">
      <c r="A192" t="str">
        <f>INDEX('ISO2-ISO3'!$C:$C, MATCH($B192, 'ISO2-ISO3'!$D:$D, 0))</f>
        <v>YE</v>
      </c>
      <c r="B192" t="str">
        <f>'ISO3s in META'!A191</f>
        <v>YEM</v>
      </c>
      <c r="C192" t="str">
        <f>INDEX('ISO3-Names'!$B$2:$B$275, MATCH($B192, 'ISO3-Names'!$A$2:$A$275, 0))</f>
        <v>Yemen</v>
      </c>
      <c r="D192" t="str">
        <f>INDEX('WB Country Groups'!$C$2:$C$219, MATCH($B192, 'WB Country Groups'!$B$2:$B$219, 0))</f>
        <v>Middle East &amp; North Africa</v>
      </c>
      <c r="E192" t="str">
        <f t="shared" si="23"/>
        <v>Middle East &amp; North Africa</v>
      </c>
      <c r="F192" s="5" t="e">
        <f>INDEX('Damodaran CRPs'!$O:$O, MATCH($B192, 'Damodaran CRPs'!$N:$N, 0))</f>
        <v>#N/A</v>
      </c>
      <c r="G192" s="5" t="str">
        <f t="shared" si="24"/>
        <v/>
      </c>
      <c r="H192" s="5"/>
      <c r="I192" s="5" t="b">
        <f t="shared" si="25"/>
        <v>0</v>
      </c>
      <c r="J192" t="b">
        <f t="shared" si="26"/>
        <v>0</v>
      </c>
      <c r="K192" s="61">
        <f>SUMIFS(EM!$X:$X, EM!$N:$N, $A192)/100</f>
        <v>0</v>
      </c>
      <c r="L192" s="61">
        <f t="shared" si="27"/>
        <v>0</v>
      </c>
      <c r="M192" s="61">
        <f>SUMIFS(ACWI!$X:$X, ACWI!$N:$N, $A192)/100</f>
        <v>0</v>
      </c>
      <c r="N192" s="61">
        <f t="shared" si="28"/>
        <v>0</v>
      </c>
      <c r="O192" s="61">
        <f t="shared" si="29"/>
        <v>0</v>
      </c>
      <c r="P192" s="61">
        <f>IF(OR(ISNA($E192), $E192&lt;&gt;'WB Country Groups'!H$1), 0, $N192/SUMIFS(Portfolio!$N$2:$N$195, Portfolio!$E$2:$E$195, 'WB Country Groups'!H$1))</f>
        <v>0</v>
      </c>
      <c r="Q192" s="61">
        <f>IF(OR(ISNA($E192), $E192&lt;&gt;'WB Country Groups'!I$1), 0, $N192/SUMIFS(Portfolio!$N$2:$N$195, Portfolio!$E$2:$E$195, 'WB Country Groups'!I$1))</f>
        <v>0</v>
      </c>
      <c r="R192" s="61">
        <f>IF(OR(ISNA($E192), $E192&lt;&gt;'WB Country Groups'!J$1), 0, $N192/SUMIFS(Portfolio!$N$2:$N$195, Portfolio!$E$2:$E$195, 'WB Country Groups'!J$1))</f>
        <v>0</v>
      </c>
      <c r="S192" s="61">
        <f>IF(OR(ISNA($E192), $E192&lt;&gt;'WB Country Groups'!K$1), 0, $N192/SUMIFS(Portfolio!$N$2:$N$195, Portfolio!$E$2:$E$195, 'WB Country Groups'!K$1))</f>
        <v>0</v>
      </c>
      <c r="T192" s="61">
        <f>IF(OR(ISNA($E192), $E192&lt;&gt;'WB Country Groups'!L$1), 0, $N192/SUMIFS(Portfolio!$N$2:$N$195, Portfolio!$E$2:$E$195, 'WB Country Groups'!L$1))</f>
        <v>0</v>
      </c>
      <c r="U192" s="61">
        <f>IF(OR(ISNA($E192), $E192&lt;&gt;'WB Country Groups'!M$1), 0, $N192/SUMIFS(Portfolio!$N$2:$N$195, Portfolio!$E$2:$E$195, 'WB Country Groups'!M$1))</f>
        <v>0</v>
      </c>
      <c r="V192" s="61">
        <f>IF(OR(ISNA($E192), $E192&lt;&gt;'WB Country Groups'!N$1), 0, $N192/SUMIFS(Portfolio!$N$2:$N$195, Portfolio!$E$2:$E$195, 'WB Country Groups'!N$1))</f>
        <v>0</v>
      </c>
      <c r="W192" s="61">
        <f>SUMIFS(FM!$X:$X, FM!$N:$N, $A192)/100</f>
        <v>0</v>
      </c>
      <c r="X192" s="61">
        <f t="shared" si="30"/>
        <v>0</v>
      </c>
      <c r="Y192" s="61">
        <f>SUMIFS(World!$X:$X, World!$N:$N, $A192)/100</f>
        <v>0</v>
      </c>
      <c r="Z192" s="61">
        <f t="shared" si="31"/>
        <v>0</v>
      </c>
      <c r="AA192" s="5" t="str">
        <f>IF(INDEX('WB WDI Market Cap'!$T:$T, MATCH($B192, 'WB WDI Market Cap'!$C:$C, 0))=0, "", INDEX('WB WDI Market Cap'!$T:$T, MATCH($B192, 'WB WDI Market Cap'!$C:$C, 0)))</f>
        <v/>
      </c>
      <c r="AB192" s="5" t="str">
        <f t="shared" si="32"/>
        <v/>
      </c>
      <c r="AC192">
        <f>SUMIFS(ACWI!$U:$U, ACWI!$N:$N, $A192)</f>
        <v>0</v>
      </c>
    </row>
    <row r="193" spans="1:31">
      <c r="A193" t="str">
        <f>INDEX('ISO2-ISO3'!$C:$C, MATCH($B193, 'ISO2-ISO3'!$D:$D, 0))</f>
        <v>ZA</v>
      </c>
      <c r="B193" t="str">
        <f>'ISO3s in META'!A192</f>
        <v>ZAF</v>
      </c>
      <c r="C193" t="str">
        <f>INDEX('ISO3-Names'!$B$2:$B$275, MATCH($B193, 'ISO3-Names'!$A$2:$A$275, 0))</f>
        <v>South Africa</v>
      </c>
      <c r="D193" t="str">
        <f>INDEX('WB Country Groups'!$C$2:$C$219, MATCH($B193, 'WB Country Groups'!$B$2:$B$219, 0))</f>
        <v>Sub-Saharan Africa</v>
      </c>
      <c r="E193" t="str">
        <f t="shared" si="23"/>
        <v>Sub-Saharan Africa</v>
      </c>
      <c r="F193" s="5">
        <f>INDEX('Damodaran CRPs'!$O:$O, MATCH($B193, 'Damodaran CRPs'!$N:$N, 0))</f>
        <v>3.6747068945693122E-2</v>
      </c>
      <c r="G193" s="5">
        <f t="shared" si="24"/>
        <v>3.6747068945693122E-2</v>
      </c>
      <c r="H193" s="5"/>
      <c r="I193" s="5" t="b">
        <f t="shared" si="25"/>
        <v>1</v>
      </c>
      <c r="J193" t="b">
        <f t="shared" si="26"/>
        <v>0</v>
      </c>
      <c r="K193" s="61">
        <f>SUMIFS(EM!$X:$X, EM!$N:$N, $A193)/100</f>
        <v>3.2015158482078997E-2</v>
      </c>
      <c r="L193" s="61">
        <f t="shared" si="27"/>
        <v>3.2015158482078962E-2</v>
      </c>
      <c r="M193" s="61">
        <f>SUMIFS(ACWI!$X:$X, ACWI!$N:$N, $A193)/100</f>
        <v>3.325320853437E-3</v>
      </c>
      <c r="N193" s="61">
        <f t="shared" si="28"/>
        <v>3.3365195716218488E-3</v>
      </c>
      <c r="O193" s="61">
        <f t="shared" si="29"/>
        <v>8.9845356846466658E-3</v>
      </c>
      <c r="P193" s="61">
        <f>IF(OR(ISNA($E193), $E193&lt;&gt;'WB Country Groups'!H$1), 0, $N193/SUMIFS(Portfolio!$N$2:$N$195, Portfolio!$E$2:$E$195, 'WB Country Groups'!H$1))</f>
        <v>0</v>
      </c>
      <c r="Q193" s="61">
        <f>IF(OR(ISNA($E193), $E193&lt;&gt;'WB Country Groups'!I$1), 0, $N193/SUMIFS(Portfolio!$N$2:$N$195, Portfolio!$E$2:$E$195, 'WB Country Groups'!I$1))</f>
        <v>0</v>
      </c>
      <c r="R193" s="61">
        <f>IF(OR(ISNA($E193), $E193&lt;&gt;'WB Country Groups'!J$1), 0, $N193/SUMIFS(Portfolio!$N$2:$N$195, Portfolio!$E$2:$E$195, 'WB Country Groups'!J$1))</f>
        <v>0</v>
      </c>
      <c r="S193" s="61">
        <f>IF(OR(ISNA($E193), $E193&lt;&gt;'WB Country Groups'!K$1), 0, $N193/SUMIFS(Portfolio!$N$2:$N$195, Portfolio!$E$2:$E$195, 'WB Country Groups'!K$1))</f>
        <v>0</v>
      </c>
      <c r="T193" s="61">
        <f>IF(OR(ISNA($E193), $E193&lt;&gt;'WB Country Groups'!L$1), 0, $N193/SUMIFS(Portfolio!$N$2:$N$195, Portfolio!$E$2:$E$195, 'WB Country Groups'!L$1))</f>
        <v>0</v>
      </c>
      <c r="U193" s="61">
        <f>IF(OR(ISNA($E193), $E193&lt;&gt;'WB Country Groups'!M$1), 0, $N193/SUMIFS(Portfolio!$N$2:$N$195, Portfolio!$E$2:$E$195, 'WB Country Groups'!M$1))</f>
        <v>1</v>
      </c>
      <c r="V193" s="61">
        <f>IF(OR(ISNA($E193), $E193&lt;&gt;'WB Country Groups'!N$1), 0, $N193/SUMIFS(Portfolio!$N$2:$N$195, Portfolio!$E$2:$E$195, 'WB Country Groups'!N$1))</f>
        <v>0</v>
      </c>
      <c r="W193" s="61">
        <f>SUMIFS(FM!$X:$X, FM!$N:$N, $A193)/100</f>
        <v>0</v>
      </c>
      <c r="X193" s="61">
        <f t="shared" si="30"/>
        <v>0</v>
      </c>
      <c r="Y193" s="61">
        <f>SUMIFS(World!$X:$X, World!$N:$N, $A193)/100</f>
        <v>0</v>
      </c>
      <c r="Z193" s="61">
        <f t="shared" si="31"/>
        <v>0</v>
      </c>
      <c r="AA193" s="5">
        <f>IF(INDEX('WB WDI Market Cap'!$T:$T, MATCH($B193, 'WB WDI Market Cap'!$C:$C, 0))=0, "", INDEX('WB WDI Market Cap'!$T:$T, MATCH($B193, 'WB WDI Market Cap'!$C:$C, 0)))</f>
        <v>1.0472732191703107E-2</v>
      </c>
      <c r="AB193" s="5">
        <f t="shared" si="32"/>
        <v>1.0541972642715353E-2</v>
      </c>
      <c r="AC193">
        <f>SUMIFS(ACWI!$U:$U, ACWI!$N:$N, $A193)</f>
        <v>212118837810.63351</v>
      </c>
      <c r="AD193" s="5">
        <v>3.3399999999999999E-2</v>
      </c>
      <c r="AE193" s="115">
        <v>45504</v>
      </c>
    </row>
    <row r="194" spans="1:31">
      <c r="A194" t="str">
        <f>INDEX('ISO2-ISO3'!$C:$C, MATCH($B194, 'ISO2-ISO3'!$D:$D, 0))</f>
        <v>ZM</v>
      </c>
      <c r="B194" t="str">
        <f>'ISO3s in META'!A193</f>
        <v>ZMB</v>
      </c>
      <c r="C194" t="str">
        <f>INDEX('ISO3-Names'!$B$2:$B$275, MATCH($B194, 'ISO3-Names'!$A$2:$A$275, 0))</f>
        <v>Zambia</v>
      </c>
      <c r="D194" t="str">
        <f>INDEX('WB Country Groups'!$C$2:$C$219, MATCH($B194, 'WB Country Groups'!$B$2:$B$219, 0))</f>
        <v>Sub-Saharan Africa</v>
      </c>
      <c r="E194" t="str">
        <f t="shared" si="23"/>
        <v>Sub-Saharan Africa</v>
      </c>
      <c r="F194" s="5">
        <f>INDEX('Damodaran CRPs'!$O:$O, MATCH($B194, 'Damodaran CRPs'!$N:$N, 0))</f>
        <v>0.10995412036094113</v>
      </c>
      <c r="G194" s="5">
        <f t="shared" si="24"/>
        <v>0.10995412036094113</v>
      </c>
      <c r="H194" s="5"/>
      <c r="I194" s="5" t="b">
        <f t="shared" si="25"/>
        <v>0</v>
      </c>
      <c r="J194" t="b">
        <f t="shared" si="26"/>
        <v>0</v>
      </c>
      <c r="K194" s="61">
        <f>SUMIFS(EM!$X:$X, EM!$N:$N, $A194)/100</f>
        <v>0</v>
      </c>
      <c r="L194" s="61">
        <f t="shared" si="27"/>
        <v>0</v>
      </c>
      <c r="M194" s="61">
        <f>SUMIFS(ACWI!$X:$X, ACWI!$N:$N, $A194)/100</f>
        <v>0</v>
      </c>
      <c r="N194" s="61">
        <f t="shared" si="28"/>
        <v>0</v>
      </c>
      <c r="O194" s="61">
        <f t="shared" si="29"/>
        <v>0</v>
      </c>
      <c r="P194" s="61">
        <f>IF(OR(ISNA($E194), $E194&lt;&gt;'WB Country Groups'!H$1), 0, $N194/SUMIFS(Portfolio!$N$2:$N$195, Portfolio!$E$2:$E$195, 'WB Country Groups'!H$1))</f>
        <v>0</v>
      </c>
      <c r="Q194" s="61">
        <f>IF(OR(ISNA($E194), $E194&lt;&gt;'WB Country Groups'!I$1), 0, $N194/SUMIFS(Portfolio!$N$2:$N$195, Portfolio!$E$2:$E$195, 'WB Country Groups'!I$1))</f>
        <v>0</v>
      </c>
      <c r="R194" s="61">
        <f>IF(OR(ISNA($E194), $E194&lt;&gt;'WB Country Groups'!J$1), 0, $N194/SUMIFS(Portfolio!$N$2:$N$195, Portfolio!$E$2:$E$195, 'WB Country Groups'!J$1))</f>
        <v>0</v>
      </c>
      <c r="S194" s="61">
        <f>IF(OR(ISNA($E194), $E194&lt;&gt;'WB Country Groups'!K$1), 0, $N194/SUMIFS(Portfolio!$N$2:$N$195, Portfolio!$E$2:$E$195, 'WB Country Groups'!K$1))</f>
        <v>0</v>
      </c>
      <c r="T194" s="61">
        <f>IF(OR(ISNA($E194), $E194&lt;&gt;'WB Country Groups'!L$1), 0, $N194/SUMIFS(Portfolio!$N$2:$N$195, Portfolio!$E$2:$E$195, 'WB Country Groups'!L$1))</f>
        <v>0</v>
      </c>
      <c r="U194" s="61">
        <f>IF(OR(ISNA($E194), $E194&lt;&gt;'WB Country Groups'!M$1), 0, $N194/SUMIFS(Portfolio!$N$2:$N$195, Portfolio!$E$2:$E$195, 'WB Country Groups'!M$1))</f>
        <v>0</v>
      </c>
      <c r="V194" s="61">
        <f>IF(OR(ISNA($E194), $E194&lt;&gt;'WB Country Groups'!N$1), 0, $N194/SUMIFS(Portfolio!$N$2:$N$195, Portfolio!$E$2:$E$195, 'WB Country Groups'!N$1))</f>
        <v>0</v>
      </c>
      <c r="W194" s="61">
        <f>SUMIFS(FM!$X:$X, FM!$N:$N, $A194)/100</f>
        <v>0</v>
      </c>
      <c r="X194" s="61">
        <f t="shared" si="30"/>
        <v>0</v>
      </c>
      <c r="Y194" s="61">
        <f>SUMIFS(World!$X:$X, World!$N:$N, $A194)/100</f>
        <v>0</v>
      </c>
      <c r="Z194" s="61">
        <f t="shared" si="31"/>
        <v>0</v>
      </c>
      <c r="AA194" s="5" t="str">
        <f>IF(INDEX('WB WDI Market Cap'!$T:$T, MATCH($B194, 'WB WDI Market Cap'!$C:$C, 0))=0, "", INDEX('WB WDI Market Cap'!$T:$T, MATCH($B194, 'WB WDI Market Cap'!$C:$C, 0)))</f>
        <v/>
      </c>
      <c r="AB194" s="5" t="str">
        <f t="shared" si="32"/>
        <v/>
      </c>
      <c r="AC194">
        <f>SUMIFS(ACWI!$U:$U, ACWI!$N:$N, $A194)</f>
        <v>0</v>
      </c>
    </row>
    <row r="195" spans="1:31">
      <c r="A195" t="str">
        <f>INDEX('ISO2-ISO3'!$C:$C, MATCH($B195, 'ISO2-ISO3'!$D:$D, 0))</f>
        <v>ZW</v>
      </c>
      <c r="B195" t="str">
        <f>'ISO3s in META'!A194</f>
        <v>ZWE</v>
      </c>
      <c r="C195" t="str">
        <f>INDEX('ISO3-Names'!$B$2:$B$275, MATCH($B195, 'ISO3-Names'!$A$2:$A$275, 0))</f>
        <v>Zimbabwe</v>
      </c>
      <c r="D195" t="str">
        <f>INDEX('WB Country Groups'!$C$2:$C$219, MATCH($B195, 'WB Country Groups'!$B$2:$B$219, 0))</f>
        <v>Sub-Saharan Africa</v>
      </c>
      <c r="E195" t="str">
        <f t="shared" ref="E195" si="33">IF(ISNA(D195), "OTHER", D195)</f>
        <v>Sub-Saharan Africa</v>
      </c>
      <c r="F195" s="5">
        <f>INDEX('Damodaran CRPs'!$O:$O, MATCH($B195, 'Damodaran CRPs'!$N:$N, 0))</f>
        <v>0.10995412036094111</v>
      </c>
      <c r="G195" s="5">
        <f t="shared" ref="G195" si="34">IF(ISNA(F195), "", F195)</f>
        <v>0.10995412036094111</v>
      </c>
      <c r="H195" s="5"/>
      <c r="I195" s="5" t="b">
        <f t="shared" ref="I195" si="35">SUM(K195:Z195)&gt;0</f>
        <v>0</v>
      </c>
      <c r="J195" t="b">
        <f t="shared" ref="J195" si="36">AND(ISNA(G195), I195)</f>
        <v>0</v>
      </c>
      <c r="K195" s="61">
        <f>SUMIFS(EM!$X:$X, EM!$N:$N, $A195)/100</f>
        <v>0</v>
      </c>
      <c r="L195" s="61">
        <f t="shared" ref="L195" si="37">$K195/$K$198</f>
        <v>0</v>
      </c>
      <c r="M195" s="61">
        <f>SUMIFS(ACWI!$X:$X, ACWI!$N:$N, $A195)/100</f>
        <v>0</v>
      </c>
      <c r="N195" s="61">
        <f t="shared" ref="N195" si="38">$M195/$M$198</f>
        <v>0</v>
      </c>
      <c r="O195" s="61">
        <f t="shared" ref="O195" si="39">IF(B195&lt;&gt;"USA", N195/(1-$N$186), 0)</f>
        <v>0</v>
      </c>
      <c r="P195" s="61">
        <f>IF(OR(ISNA($E195), $E195&lt;&gt;'WB Country Groups'!H$1), 0, $N195/SUMIFS(Portfolio!$N$2:$N$195, Portfolio!$E$2:$E$195, 'WB Country Groups'!H$1))</f>
        <v>0</v>
      </c>
      <c r="Q195" s="61">
        <f>IF(OR(ISNA($E195), $E195&lt;&gt;'WB Country Groups'!I$1), 0, $N195/SUMIFS(Portfolio!$N$2:$N$195, Portfolio!$E$2:$E$195, 'WB Country Groups'!I$1))</f>
        <v>0</v>
      </c>
      <c r="R195" s="61">
        <f>IF(OR(ISNA($E195), $E195&lt;&gt;'WB Country Groups'!J$1), 0, $N195/SUMIFS(Portfolio!$N$2:$N$195, Portfolio!$E$2:$E$195, 'WB Country Groups'!J$1))</f>
        <v>0</v>
      </c>
      <c r="S195" s="61">
        <f>IF(OR(ISNA($E195), $E195&lt;&gt;'WB Country Groups'!K$1), 0, $N195/SUMIFS(Portfolio!$N$2:$N$195, Portfolio!$E$2:$E$195, 'WB Country Groups'!K$1))</f>
        <v>0</v>
      </c>
      <c r="T195" s="61">
        <f>IF(OR(ISNA($E195), $E195&lt;&gt;'WB Country Groups'!L$1), 0, $N195/SUMIFS(Portfolio!$N$2:$N$195, Portfolio!$E$2:$E$195, 'WB Country Groups'!L$1))</f>
        <v>0</v>
      </c>
      <c r="U195" s="61">
        <f>IF(OR(ISNA($E195), $E195&lt;&gt;'WB Country Groups'!M$1), 0, $N195/SUMIFS(Portfolio!$N$2:$N$195, Portfolio!$E$2:$E$195, 'WB Country Groups'!M$1))</f>
        <v>0</v>
      </c>
      <c r="V195" s="61">
        <f>IF(OR(ISNA($E195), $E195&lt;&gt;'WB Country Groups'!N$1), 0, $N195/SUMIFS(Portfolio!$N$2:$N$195, Portfolio!$E$2:$E$195, 'WB Country Groups'!N$1))</f>
        <v>0</v>
      </c>
      <c r="W195" s="61">
        <f>SUMIFS(FM!$X:$X, FM!$N:$N, $A195)/100</f>
        <v>0</v>
      </c>
      <c r="X195" s="61">
        <f t="shared" ref="X195" si="40">$W195/$W$198</f>
        <v>0</v>
      </c>
      <c r="Y195" s="61">
        <f>SUMIFS(World!$X:$X, World!$N:$N, $A195)/100</f>
        <v>0</v>
      </c>
      <c r="Z195" s="61">
        <f t="shared" ref="Z195" si="41">$Y195/$Y$198</f>
        <v>0</v>
      </c>
      <c r="AA195" s="5" t="str">
        <f>IF(INDEX('WB WDI Market Cap'!$T:$T, MATCH($B195, 'WB WDI Market Cap'!$C:$C, 0))=0, "", INDEX('WB WDI Market Cap'!$T:$T, MATCH($B195, 'WB WDI Market Cap'!$C:$C, 0)))</f>
        <v/>
      </c>
      <c r="AB195" s="5" t="str">
        <f t="shared" si="32"/>
        <v/>
      </c>
      <c r="AC195">
        <f>SUMIFS(ACWI!$U:$U, ACWI!$N:$N, $A195)</f>
        <v>0</v>
      </c>
    </row>
    <row r="197" spans="1:31">
      <c r="H197" s="77" t="s">
        <v>843</v>
      </c>
      <c r="I197" s="78"/>
      <c r="J197" s="6"/>
      <c r="K197" s="6"/>
      <c r="L197" s="6"/>
      <c r="M197" s="6"/>
      <c r="N197" s="6"/>
      <c r="O197" s="6"/>
      <c r="P197" s="6"/>
      <c r="Q197" s="6"/>
      <c r="R197" s="6"/>
      <c r="S197" s="6"/>
      <c r="T197" s="6"/>
      <c r="U197" s="6"/>
      <c r="V197" s="6"/>
      <c r="W197" s="6"/>
      <c r="X197" s="6"/>
      <c r="Y197" s="6"/>
      <c r="Z197" s="6"/>
      <c r="AA197" s="6"/>
      <c r="AB197" s="6"/>
    </row>
    <row r="198" spans="1:31">
      <c r="H198" s="41" t="s">
        <v>845</v>
      </c>
      <c r="I198" s="41"/>
      <c r="K198" s="62">
        <f>SUM(K2:K195)</f>
        <v>1.0000000000000011</v>
      </c>
      <c r="L198" s="62">
        <f>SUM(L2:L195)</f>
        <v>1</v>
      </c>
      <c r="M198" s="62">
        <f>SUM(M2:M195)</f>
        <v>0.99664359283844828</v>
      </c>
      <c r="N198" s="62">
        <f>SUM(N2:N195)</f>
        <v>1.0000000000000002</v>
      </c>
      <c r="O198" s="62">
        <f>SUMIFS(O2:O195,O2:O195,  "&lt;&gt;N/A")</f>
        <v>1.0000000000000002</v>
      </c>
      <c r="P198" s="62">
        <f t="shared" ref="P198:V198" si="42">SUMIFS(P2:P195,P2:P195,  "&lt;&gt;N/A")</f>
        <v>0.99999999999999989</v>
      </c>
      <c r="Q198" s="62">
        <f t="shared" si="42"/>
        <v>1.0000000000000002</v>
      </c>
      <c r="R198" s="62">
        <f t="shared" si="42"/>
        <v>0.99999999999999978</v>
      </c>
      <c r="S198" s="62">
        <f t="shared" si="42"/>
        <v>1</v>
      </c>
      <c r="T198" s="62">
        <f t="shared" si="42"/>
        <v>1</v>
      </c>
      <c r="U198" s="62">
        <f t="shared" si="42"/>
        <v>1</v>
      </c>
      <c r="V198" s="62">
        <f t="shared" si="42"/>
        <v>1</v>
      </c>
      <c r="W198" s="62">
        <f t="shared" ref="W198:Z198" si="43">SUMIFS(W2:W195,W2:W195,  "&lt;&gt;N/A")</f>
        <v>1.0000000000000062</v>
      </c>
      <c r="X198" s="62">
        <f t="shared" si="43"/>
        <v>0.99999999999999967</v>
      </c>
      <c r="Y198" s="62">
        <f t="shared" si="43"/>
        <v>0.99625456551558844</v>
      </c>
      <c r="Z198" s="62">
        <f t="shared" si="43"/>
        <v>1</v>
      </c>
      <c r="AA198">
        <f>SUMIFS(AA2:AA195,AA2:AA195,  "&lt;&gt;#N/A")</f>
        <v>0.99343192651328949</v>
      </c>
      <c r="AB198">
        <f>SUMIFS(AB2:AB195,AB2:AB195,  "&lt;&gt;N/A")</f>
        <v>0.99999999999999978</v>
      </c>
    </row>
    <row r="199" spans="1:31">
      <c r="H199" s="41" t="s">
        <v>846</v>
      </c>
      <c r="I199" s="41"/>
      <c r="K199" t="b">
        <f>ROUND(K198, 7)=1</f>
        <v>1</v>
      </c>
      <c r="L199" t="b">
        <f t="shared" ref="L199:AB199" si="44">ROUND(L198, 7)=1</f>
        <v>1</v>
      </c>
      <c r="M199" t="b">
        <f t="shared" si="44"/>
        <v>0</v>
      </c>
      <c r="N199" t="b">
        <f t="shared" si="44"/>
        <v>1</v>
      </c>
      <c r="O199" t="b">
        <f t="shared" si="44"/>
        <v>1</v>
      </c>
      <c r="P199" t="b">
        <f t="shared" si="44"/>
        <v>1</v>
      </c>
      <c r="Q199" t="b">
        <f t="shared" si="44"/>
        <v>1</v>
      </c>
      <c r="R199" t="b">
        <f t="shared" si="44"/>
        <v>1</v>
      </c>
      <c r="S199" t="b">
        <f t="shared" si="44"/>
        <v>1</v>
      </c>
      <c r="T199" t="b">
        <f t="shared" si="44"/>
        <v>1</v>
      </c>
      <c r="U199" t="b">
        <f t="shared" si="44"/>
        <v>1</v>
      </c>
      <c r="V199" t="b">
        <f t="shared" si="44"/>
        <v>1</v>
      </c>
      <c r="W199" t="b">
        <f t="shared" si="44"/>
        <v>1</v>
      </c>
      <c r="X199" t="b">
        <f t="shared" si="44"/>
        <v>1</v>
      </c>
      <c r="Y199" t="b">
        <f t="shared" si="44"/>
        <v>0</v>
      </c>
      <c r="Z199" t="b">
        <f t="shared" si="44"/>
        <v>1</v>
      </c>
      <c r="AA199" t="b">
        <f t="shared" si="44"/>
        <v>0</v>
      </c>
      <c r="AB199" t="b">
        <f t="shared" si="44"/>
        <v>1</v>
      </c>
    </row>
    <row r="201" spans="1:31">
      <c r="M201" s="41" t="s">
        <v>1587</v>
      </c>
      <c r="Y201" s="41" t="s">
        <v>1571</v>
      </c>
      <c r="AA201" s="41" t="s">
        <v>848</v>
      </c>
    </row>
    <row r="202" spans="1:31">
      <c r="M202" s="41"/>
      <c r="N202" s="76"/>
      <c r="Y202" s="49">
        <f>SUMIFS(World!$X:$X, World!$N:$N, "SG")/100</f>
        <v>3.7454344844279992E-3</v>
      </c>
    </row>
    <row r="203" spans="1:31">
      <c r="K203" s="44"/>
      <c r="M203" s="41"/>
      <c r="Y203" s="75">
        <f>Y202+Y198</f>
        <v>1.0000000000000164</v>
      </c>
    </row>
  </sheetData>
  <conditionalFormatting sqref="I2:I195">
    <cfRule type="cellIs" dxfId="9" priority="3" operator="equal">
      <formula>TRUE</formula>
    </cfRule>
  </conditionalFormatting>
  <conditionalFormatting sqref="J2:J195">
    <cfRule type="cellIs" dxfId="8" priority="1" operator="equal">
      <formula>FALSE</formula>
    </cfRule>
    <cfRule type="cellIs" dxfId="7" priority="2" operator="equal">
      <formula>TRUE</formula>
    </cfRule>
  </conditionalFormatting>
  <conditionalFormatting sqref="K199:AB199">
    <cfRule type="cellIs" dxfId="6" priority="5" operator="equal">
      <formula>TRUE</formula>
    </cfRule>
    <cfRule type="cellIs" dxfId="5" priority="6" operator="equal">
      <formula>FALSE</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FD2E-62CD-4A8F-97D5-BA133B8F3095}">
  <sheetPr>
    <tabColor theme="6"/>
  </sheetPr>
  <dimension ref="A1:F8"/>
  <sheetViews>
    <sheetView workbookViewId="0"/>
  </sheetViews>
  <sheetFormatPr defaultRowHeight="14.5"/>
  <cols>
    <col min="1" max="1" width="10.36328125" customWidth="1"/>
    <col min="2" max="2" width="21.7265625" bestFit="1" customWidth="1"/>
    <col min="3" max="3" width="19.08984375" bestFit="1" customWidth="1"/>
    <col min="4" max="4" width="20.6328125" bestFit="1" customWidth="1"/>
    <col min="6" max="6" width="21.7265625" bestFit="1" customWidth="1"/>
  </cols>
  <sheetData>
    <row r="1" spans="1:6">
      <c r="A1" s="3" t="s">
        <v>1540</v>
      </c>
      <c r="B1" s="3" t="s">
        <v>1536</v>
      </c>
      <c r="C1" s="3" t="s">
        <v>1622</v>
      </c>
      <c r="D1" s="3" t="s">
        <v>1623</v>
      </c>
      <c r="F1" s="41" t="s">
        <v>1570</v>
      </c>
    </row>
    <row r="2" spans="1:6">
      <c r="A2" t="s">
        <v>1537</v>
      </c>
      <c r="B2" s="63">
        <f>SUM(ACWI!U:U)</f>
        <v>63788983728147.477</v>
      </c>
      <c r="C2" s="5">
        <v>1.8700000000000001E-2</v>
      </c>
      <c r="D2" s="114">
        <f>C2*B2*10^(-9)</f>
        <v>1192.853995716358</v>
      </c>
      <c r="F2" s="41" t="s">
        <v>1695</v>
      </c>
    </row>
    <row r="3" spans="1:6">
      <c r="A3" t="s">
        <v>1538</v>
      </c>
      <c r="B3" s="63">
        <f>SUM(EM!U:U)</f>
        <v>6625575129648.9014</v>
      </c>
      <c r="C3" s="5">
        <v>2.6700000000000002E-2</v>
      </c>
      <c r="D3" s="114">
        <f>C3*B3*10^(-9)</f>
        <v>176.90285596162568</v>
      </c>
    </row>
    <row r="4" spans="1:6">
      <c r="A4" t="s">
        <v>1539</v>
      </c>
      <c r="B4" s="63">
        <f>SUM(FM!U:U)</f>
        <v>151856241017.10785</v>
      </c>
      <c r="C4" s="5">
        <v>3.8600000000000002E-2</v>
      </c>
      <c r="D4" s="114">
        <f>C4*B4*10^(-9)</f>
        <v>5.8616509032603643</v>
      </c>
    </row>
    <row r="5" spans="1:6">
      <c r="A5" t="s">
        <v>1541</v>
      </c>
      <c r="B5" s="63">
        <f>SUM(World!U:U)</f>
        <v>57163408598498.508</v>
      </c>
      <c r="C5" s="5">
        <v>1.78E-2</v>
      </c>
      <c r="D5" s="114">
        <f>C5*B5*10^(-9)</f>
        <v>1017.5086730532735</v>
      </c>
    </row>
    <row r="8" spans="1:6">
      <c r="F8" s="6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92DB3-CA58-40D3-988D-B41A433ED1DD}">
  <sheetPr>
    <tabColor theme="4"/>
  </sheetPr>
  <dimension ref="A1"/>
  <sheetViews>
    <sheetView workbookViewId="0"/>
  </sheetViews>
  <sheetFormatPr defaultRowHeight="14.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5F2EC-FEB1-4A43-990D-BA1ECCD0A761}">
  <sheetPr>
    <tabColor theme="4" tint="0.79998168889431442"/>
  </sheetPr>
  <dimension ref="A1"/>
  <sheetViews>
    <sheetView workbookViewId="0"/>
  </sheetViews>
  <sheetFormatPr defaultRowHeight="14.5"/>
  <sheetData/>
  <pageMargins left="0.7" right="0.7" top="0.75" bottom="0.75" header="0.3" footer="0.3"/>
  <pageSetup orientation="portrait" r:id="rId1"/>
  <headerFooter>
    <oddFooter>&amp;C&amp;1#&amp;"Calibri"&amp;9&amp;K000000Information Classification: GENERAL</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0DF6-ABB0-4088-93F1-B213FB5FF809}">
  <sheetPr>
    <tabColor theme="4" tint="0.79998168889431442"/>
  </sheetPr>
  <dimension ref="A1:AJ2935"/>
  <sheetViews>
    <sheetView workbookViewId="0"/>
  </sheetViews>
  <sheetFormatPr defaultRowHeight="14.5"/>
  <cols>
    <col min="1" max="2" width="11.36328125" style="53" bestFit="1" customWidth="1"/>
    <col min="3" max="3" width="16" style="54" bestFit="1" customWidth="1"/>
    <col min="4" max="4" width="28.36328125" style="1" bestFit="1" customWidth="1"/>
    <col min="5" max="5" width="19" style="54" bestFit="1" customWidth="1"/>
    <col min="6" max="6" width="11.54296875" style="1" bestFit="1" customWidth="1"/>
    <col min="7" max="7" width="15.81640625" style="1" bestFit="1" customWidth="1"/>
    <col min="8" max="8" width="10.6328125" style="55" bestFit="1" customWidth="1"/>
    <col min="9" max="9" width="19.54296875" style="1" bestFit="1" customWidth="1"/>
    <col min="10" max="11" width="6.54296875" style="56" bestFit="1" customWidth="1"/>
    <col min="12" max="12" width="27.453125" style="56" bestFit="1" customWidth="1"/>
    <col min="13" max="13" width="6.54296875" style="1" bestFit="1" customWidth="1"/>
    <col min="14" max="14" width="9.1796875" style="1" bestFit="1" customWidth="1"/>
    <col min="15" max="15" width="21.08984375" style="1" bestFit="1" customWidth="1"/>
    <col min="16" max="16" width="23.08984375" style="1" bestFit="1" customWidth="1"/>
    <col min="17" max="17" width="26.08984375" style="56" bestFit="1" customWidth="1"/>
    <col min="18" max="18" width="13.08984375" style="57" bestFit="1" customWidth="1"/>
    <col min="19" max="19" width="10.08984375" style="1" bestFit="1" customWidth="1"/>
    <col min="20" max="20" width="22.36328125" style="58" bestFit="1" customWidth="1"/>
    <col min="21" max="21" width="29.90625" style="59" bestFit="1" customWidth="1"/>
    <col min="22" max="22" width="40.36328125" style="60" bestFit="1" customWidth="1"/>
    <col min="23" max="23" width="34.453125" style="60" bestFit="1" customWidth="1"/>
    <col min="24" max="24" width="16.453125" style="59" bestFit="1" customWidth="1"/>
    <col min="25" max="25" width="14.6328125" style="54" bestFit="1" customWidth="1"/>
    <col min="26" max="26" width="12.6328125" style="54" bestFit="1" customWidth="1"/>
    <col min="27" max="27" width="14.81640625" style="54" bestFit="1" customWidth="1"/>
    <col min="28" max="28" width="15.08984375" style="54" bestFit="1" customWidth="1"/>
    <col min="29" max="29" width="23.54296875" style="56" bestFit="1" customWidth="1"/>
    <col min="30" max="30" width="25.90625" style="56" bestFit="1" customWidth="1"/>
    <col min="31" max="31" width="32.453125" style="1" bestFit="1" customWidth="1"/>
    <col min="32" max="32" width="12.81640625" style="1" bestFit="1" customWidth="1"/>
    <col min="33" max="33" width="10.81640625" style="1" bestFit="1" customWidth="1"/>
    <col min="35" max="35" width="8.7265625" style="2"/>
    <col min="36" max="36" width="23.1796875" style="2" bestFit="1" customWidth="1"/>
  </cols>
  <sheetData>
    <row r="1" spans="1:36">
      <c r="A1" s="53" t="s">
        <v>1384</v>
      </c>
      <c r="B1" s="53" t="s">
        <v>1385</v>
      </c>
      <c r="C1" s="54" t="s">
        <v>1386</v>
      </c>
      <c r="D1" s="1" t="s">
        <v>1387</v>
      </c>
      <c r="E1" s="54" t="s">
        <v>1388</v>
      </c>
      <c r="F1" s="1" t="s">
        <v>1389</v>
      </c>
      <c r="G1" s="1" t="s">
        <v>1390</v>
      </c>
      <c r="H1" s="55" t="s">
        <v>1391</v>
      </c>
      <c r="I1" s="1" t="s">
        <v>1392</v>
      </c>
      <c r="J1" s="56" t="s">
        <v>1393</v>
      </c>
      <c r="K1" s="56" t="s">
        <v>1394</v>
      </c>
      <c r="L1" s="56" t="s">
        <v>1395</v>
      </c>
      <c r="M1" s="1" t="s">
        <v>1396</v>
      </c>
      <c r="N1" s="1" t="s">
        <v>1397</v>
      </c>
      <c r="O1" s="1" t="s">
        <v>1398</v>
      </c>
      <c r="P1" s="1" t="s">
        <v>1399</v>
      </c>
      <c r="Q1" s="56" t="s">
        <v>1400</v>
      </c>
      <c r="R1" s="57" t="s">
        <v>1401</v>
      </c>
      <c r="S1" s="1" t="s">
        <v>1402</v>
      </c>
      <c r="T1" s="58" t="s">
        <v>1403</v>
      </c>
      <c r="U1" s="59" t="s">
        <v>1404</v>
      </c>
      <c r="V1" s="60" t="s">
        <v>1405</v>
      </c>
      <c r="W1" s="60" t="s">
        <v>1406</v>
      </c>
      <c r="X1" s="59" t="s">
        <v>1407</v>
      </c>
      <c r="Y1" s="54" t="s">
        <v>1408</v>
      </c>
      <c r="Z1" s="54" t="s">
        <v>1409</v>
      </c>
      <c r="AA1" s="54" t="s">
        <v>1410</v>
      </c>
      <c r="AB1" s="54" t="s">
        <v>1411</v>
      </c>
      <c r="AC1" s="56" t="s">
        <v>1412</v>
      </c>
      <c r="AD1" s="56" t="s">
        <v>1413</v>
      </c>
      <c r="AE1" s="1" t="s">
        <v>1414</v>
      </c>
      <c r="AF1" s="1" t="s">
        <v>1415</v>
      </c>
      <c r="AG1" s="1" t="s">
        <v>1416</v>
      </c>
      <c r="AI1" s="2" t="s">
        <v>702</v>
      </c>
      <c r="AJ1" s="70" t="s">
        <v>1560</v>
      </c>
    </row>
    <row r="2" spans="1:36">
      <c r="A2" s="53">
        <v>45169</v>
      </c>
      <c r="B2" s="53">
        <v>45169</v>
      </c>
      <c r="N2" s="1" t="s">
        <v>1348</v>
      </c>
      <c r="U2" s="59">
        <v>178834667375.70001</v>
      </c>
      <c r="V2" s="60">
        <v>178834667375.70001</v>
      </c>
      <c r="W2" s="60">
        <v>178834667375.70001</v>
      </c>
      <c r="X2" s="59">
        <v>0.28035352959670001</v>
      </c>
      <c r="AI2" s="2" t="str">
        <f>INDEX('ISO2-ISO3'!$D$1:$D$249, MATCH($N2, 'ISO2-ISO3'!$C$1:$C$249, 0))</f>
        <v>USA</v>
      </c>
      <c r="AJ2" s="2" t="str">
        <f>INDEX('WB Country Groups'!$C$2:$C$219, MATCH($AI2, 'WB Country Groups'!$B$2:$B$219, 0))</f>
        <v>North America</v>
      </c>
    </row>
    <row r="3" spans="1:36">
      <c r="A3" s="53">
        <v>45169</v>
      </c>
      <c r="B3" s="53">
        <v>45169</v>
      </c>
      <c r="N3" s="1" t="s">
        <v>1015</v>
      </c>
      <c r="U3" s="59">
        <v>6612609319.1034203</v>
      </c>
      <c r="V3" s="60">
        <v>6612609319.1034203</v>
      </c>
      <c r="W3" s="60">
        <v>9446584741.5763092</v>
      </c>
      <c r="X3" s="59">
        <v>1.0366381360300001E-2</v>
      </c>
      <c r="AI3" s="2" t="str">
        <f>INDEX('ISO2-ISO3'!$D$1:$D$249, MATCH($N3, 'ISO2-ISO3'!$C$1:$C$249, 0))</f>
        <v>FRA</v>
      </c>
      <c r="AJ3" s="2" t="str">
        <f>INDEX('WB Country Groups'!$C$2:$C$219, MATCH($AI3, 'WB Country Groups'!$B$2:$B$219, 0))</f>
        <v>Europe &amp; Central Asia</v>
      </c>
    </row>
    <row r="4" spans="1:36">
      <c r="A4" s="53">
        <v>45169</v>
      </c>
      <c r="B4" s="53">
        <v>45169</v>
      </c>
      <c r="N4" s="1" t="s">
        <v>898</v>
      </c>
      <c r="U4" s="59">
        <v>5562415276.8800001</v>
      </c>
      <c r="V4" s="60">
        <v>5562415276.8800001</v>
      </c>
      <c r="W4" s="60">
        <v>6544017972.8000002</v>
      </c>
      <c r="X4" s="59">
        <v>8.7200249193000005E-3</v>
      </c>
      <c r="AI4" s="2" t="str">
        <f>INDEX('ISO2-ISO3'!$D$1:$D$249, MATCH($N4, 'ISO2-ISO3'!$C$1:$C$249, 0))</f>
        <v>BEL</v>
      </c>
      <c r="AJ4" s="2" t="str">
        <f>INDEX('WB Country Groups'!$C$2:$C$219, MATCH($AI4, 'WB Country Groups'!$B$2:$B$219, 0))</f>
        <v>Europe &amp; Central Asia</v>
      </c>
    </row>
    <row r="5" spans="1:36">
      <c r="A5" s="53">
        <v>45169</v>
      </c>
      <c r="B5" s="53">
        <v>45169</v>
      </c>
      <c r="N5" s="1" t="s">
        <v>1297</v>
      </c>
      <c r="U5" s="59">
        <v>6907443569.0727396</v>
      </c>
      <c r="V5" s="60">
        <v>6907443569.0727396</v>
      </c>
      <c r="W5" s="60">
        <v>7270993230.60289</v>
      </c>
      <c r="X5" s="59">
        <v>1.08285838171E-2</v>
      </c>
      <c r="AI5" s="2" t="str">
        <f>INDEX('ISO2-ISO3'!$D$1:$D$249, MATCH($N5, 'ISO2-ISO3'!$C$1:$C$249, 0))</f>
        <v>CHE</v>
      </c>
      <c r="AJ5" s="2" t="str">
        <f>INDEX('WB Country Groups'!$C$2:$C$219, MATCH($AI5, 'WB Country Groups'!$B$2:$B$219, 0))</f>
        <v>Europe &amp; Central Asia</v>
      </c>
    </row>
    <row r="6" spans="1:36">
      <c r="A6" s="53">
        <v>45169</v>
      </c>
      <c r="B6" s="53">
        <v>45169</v>
      </c>
      <c r="N6" s="1" t="s">
        <v>1348</v>
      </c>
      <c r="U6" s="59">
        <v>170146445559.48001</v>
      </c>
      <c r="V6" s="60">
        <v>170146445559.48001</v>
      </c>
      <c r="W6" s="60">
        <v>170146445559.48001</v>
      </c>
      <c r="X6" s="59">
        <v>0.26673327526989998</v>
      </c>
      <c r="AI6" s="2" t="str">
        <f>INDEX('ISO2-ISO3'!$D$1:$D$249, MATCH($N6, 'ISO2-ISO3'!$C$1:$C$249, 0))</f>
        <v>USA</v>
      </c>
      <c r="AJ6" s="2" t="str">
        <f>INDEX('WB Country Groups'!$C$2:$C$219, MATCH($AI6, 'WB Country Groups'!$B$2:$B$219, 0))</f>
        <v>North America</v>
      </c>
    </row>
    <row r="7" spans="1:36">
      <c r="A7" s="53">
        <v>45169</v>
      </c>
      <c r="B7" s="53">
        <v>45169</v>
      </c>
      <c r="N7" s="1" t="s">
        <v>1088</v>
      </c>
      <c r="U7" s="59">
        <v>24089974050.554699</v>
      </c>
      <c r="V7" s="60">
        <v>24089974050.554699</v>
      </c>
      <c r="W7" s="60">
        <v>24089974050.554699</v>
      </c>
      <c r="X7" s="59">
        <v>3.7765100872600002E-2</v>
      </c>
      <c r="AI7" s="2" t="str">
        <f>INDEX('ISO2-ISO3'!$D$1:$D$249, MATCH($N7, 'ISO2-ISO3'!$C$1:$C$249, 0))</f>
        <v>JPN</v>
      </c>
      <c r="AJ7" s="2" t="str">
        <f>INDEX('WB Country Groups'!$C$2:$C$219, MATCH($AI7, 'WB Country Groups'!$B$2:$B$219, 0))</f>
        <v>East Asia &amp; Pacific</v>
      </c>
    </row>
    <row r="8" spans="1:36">
      <c r="A8" s="53">
        <v>45169</v>
      </c>
      <c r="B8" s="53">
        <v>45169</v>
      </c>
      <c r="N8" s="1" t="s">
        <v>1172</v>
      </c>
      <c r="U8" s="59">
        <v>8681670615.5792103</v>
      </c>
      <c r="V8" s="60">
        <v>8681670615.5792103</v>
      </c>
      <c r="W8" s="60">
        <v>10925248970.989201</v>
      </c>
      <c r="X8" s="59">
        <v>1.36099842139E-2</v>
      </c>
      <c r="AI8" s="2" t="str">
        <f>INDEX('ISO2-ISO3'!$D$1:$D$249, MATCH($N8, 'ISO2-ISO3'!$C$1:$C$249, 0))</f>
        <v>NLD</v>
      </c>
      <c r="AJ8" s="2" t="str">
        <f>INDEX('WB Country Groups'!$C$2:$C$219, MATCH($AI8, 'WB Country Groups'!$B$2:$B$219, 0))</f>
        <v>Europe &amp; Central Asia</v>
      </c>
    </row>
    <row r="9" spans="1:36">
      <c r="A9" s="53">
        <v>45169</v>
      </c>
      <c r="B9" s="53">
        <v>45169</v>
      </c>
      <c r="N9" s="1" t="s">
        <v>898</v>
      </c>
      <c r="U9" s="59">
        <v>6420321662.5222101</v>
      </c>
      <c r="V9" s="60">
        <v>6420321662.5222101</v>
      </c>
      <c r="W9" s="60">
        <v>7553319602.96731</v>
      </c>
      <c r="X9" s="59">
        <v>1.00649379991E-2</v>
      </c>
      <c r="AI9" s="2" t="str">
        <f>INDEX('ISO2-ISO3'!$D$1:$D$249, MATCH($N9, 'ISO2-ISO3'!$C$1:$C$249, 0))</f>
        <v>BEL</v>
      </c>
      <c r="AJ9" s="2" t="str">
        <f>INDEX('WB Country Groups'!$C$2:$C$219, MATCH($AI9, 'WB Country Groups'!$B$2:$B$219, 0))</f>
        <v>Europe &amp; Central Asia</v>
      </c>
    </row>
    <row r="10" spans="1:36">
      <c r="A10" s="53">
        <v>45169</v>
      </c>
      <c r="B10" s="53">
        <v>45169</v>
      </c>
      <c r="N10" s="1" t="s">
        <v>936</v>
      </c>
      <c r="U10" s="59">
        <v>23862570228.256802</v>
      </c>
      <c r="V10" s="60">
        <v>23862570228.256802</v>
      </c>
      <c r="W10" s="60">
        <v>23862570228.256802</v>
      </c>
      <c r="X10" s="59">
        <v>3.7408606993900001E-2</v>
      </c>
      <c r="AI10" s="2" t="str">
        <f>INDEX('ISO2-ISO3'!$D$1:$D$249, MATCH($N10, 'ISO2-ISO3'!$C$1:$C$249, 0))</f>
        <v>CAN</v>
      </c>
      <c r="AJ10" s="2" t="str">
        <f>INDEX('WB Country Groups'!$C$2:$C$219, MATCH($AI10, 'WB Country Groups'!$B$2:$B$219, 0))</f>
        <v>North America</v>
      </c>
    </row>
    <row r="11" spans="1:36">
      <c r="A11" s="53">
        <v>45169</v>
      </c>
      <c r="B11" s="53">
        <v>45169</v>
      </c>
      <c r="N11" s="1" t="s">
        <v>1172</v>
      </c>
      <c r="U11" s="59">
        <v>31954059382.6651</v>
      </c>
      <c r="V11" s="60">
        <v>31954059382.6651</v>
      </c>
      <c r="W11" s="60">
        <v>31954059382.6651</v>
      </c>
      <c r="X11" s="59">
        <v>5.0093382140800002E-2</v>
      </c>
      <c r="AI11" s="2" t="str">
        <f>INDEX('ISO2-ISO3'!$D$1:$D$249, MATCH($N11, 'ISO2-ISO3'!$C$1:$C$249, 0))</f>
        <v>NLD</v>
      </c>
      <c r="AJ11" s="2" t="str">
        <f>INDEX('WB Country Groups'!$C$2:$C$219, MATCH($AI11, 'WB Country Groups'!$B$2:$B$219, 0))</f>
        <v>Europe &amp; Central Asia</v>
      </c>
    </row>
    <row r="12" spans="1:36">
      <c r="A12" s="53">
        <v>45169</v>
      </c>
      <c r="B12" s="53">
        <v>45169</v>
      </c>
      <c r="N12" s="1" t="s">
        <v>1015</v>
      </c>
      <c r="U12" s="59">
        <v>94825262606.182404</v>
      </c>
      <c r="V12" s="60">
        <v>94825262606.182404</v>
      </c>
      <c r="W12" s="60">
        <v>94825262606.182404</v>
      </c>
      <c r="X12" s="59">
        <v>0.14865460627230001</v>
      </c>
      <c r="AI12" s="2" t="str">
        <f>INDEX('ISO2-ISO3'!$D$1:$D$249, MATCH($N12, 'ISO2-ISO3'!$C$1:$C$249, 0))</f>
        <v>FRA</v>
      </c>
      <c r="AJ12" s="2" t="str">
        <f>INDEX('WB Country Groups'!$C$2:$C$219, MATCH($AI12, 'WB Country Groups'!$B$2:$B$219, 0))</f>
        <v>Europe &amp; Central Asia</v>
      </c>
    </row>
    <row r="13" spans="1:36">
      <c r="A13" s="53">
        <v>45169</v>
      </c>
      <c r="B13" s="53">
        <v>45169</v>
      </c>
      <c r="N13" s="1" t="s">
        <v>1348</v>
      </c>
      <c r="U13" s="59">
        <v>65623261641.989998</v>
      </c>
      <c r="V13" s="60">
        <v>65623261641.989998</v>
      </c>
      <c r="W13" s="60">
        <v>65623261641.989998</v>
      </c>
      <c r="X13" s="59">
        <v>0.10287554026829999</v>
      </c>
      <c r="AI13" s="2" t="str">
        <f>INDEX('ISO2-ISO3'!$D$1:$D$249, MATCH($N13, 'ISO2-ISO3'!$C$1:$C$249, 0))</f>
        <v>USA</v>
      </c>
      <c r="AJ13" s="2" t="str">
        <f>INDEX('WB Country Groups'!$C$2:$C$219, MATCH($AI13, 'WB Country Groups'!$B$2:$B$219, 0))</f>
        <v>North America</v>
      </c>
    </row>
    <row r="14" spans="1:36">
      <c r="A14" s="53">
        <v>45169</v>
      </c>
      <c r="B14" s="53">
        <v>45169</v>
      </c>
      <c r="N14" s="1" t="s">
        <v>1088</v>
      </c>
      <c r="U14" s="59">
        <v>4925580513.7891998</v>
      </c>
      <c r="V14" s="60">
        <v>4925580513.7891998</v>
      </c>
      <c r="W14" s="60">
        <v>9851161027.5783901</v>
      </c>
      <c r="X14" s="59">
        <v>7.7216789262000004E-3</v>
      </c>
      <c r="AI14" s="2" t="str">
        <f>INDEX('ISO2-ISO3'!$D$1:$D$249, MATCH($N14, 'ISO2-ISO3'!$C$1:$C$249, 0))</f>
        <v>JPN</v>
      </c>
      <c r="AJ14" s="2" t="str">
        <f>INDEX('WB Country Groups'!$C$2:$C$219, MATCH($AI14, 'WB Country Groups'!$B$2:$B$219, 0))</f>
        <v>East Asia &amp; Pacific</v>
      </c>
    </row>
    <row r="15" spans="1:36">
      <c r="A15" s="53">
        <v>45169</v>
      </c>
      <c r="B15" s="53">
        <v>45169</v>
      </c>
      <c r="N15" s="1" t="s">
        <v>1088</v>
      </c>
      <c r="U15" s="59">
        <v>19094531743.9688</v>
      </c>
      <c r="V15" s="60">
        <v>19094531743.9688</v>
      </c>
      <c r="W15" s="60">
        <v>22464154992.904499</v>
      </c>
      <c r="X15" s="59">
        <v>2.9933901793100001E-2</v>
      </c>
      <c r="AI15" s="2" t="str">
        <f>INDEX('ISO2-ISO3'!$D$1:$D$249, MATCH($N15, 'ISO2-ISO3'!$C$1:$C$249, 0))</f>
        <v>JPN</v>
      </c>
      <c r="AJ15" s="2" t="str">
        <f>INDEX('WB Country Groups'!$C$2:$C$219, MATCH($AI15, 'WB Country Groups'!$B$2:$B$219, 0))</f>
        <v>East Asia &amp; Pacific</v>
      </c>
    </row>
    <row r="16" spans="1:36">
      <c r="A16" s="53">
        <v>45169</v>
      </c>
      <c r="B16" s="53">
        <v>45169</v>
      </c>
      <c r="N16" s="1" t="s">
        <v>1172</v>
      </c>
      <c r="U16" s="59">
        <v>13880478154.375799</v>
      </c>
      <c r="V16" s="60">
        <v>13880478154.375799</v>
      </c>
      <c r="W16" s="60">
        <v>13880478154.375799</v>
      </c>
      <c r="X16" s="59">
        <v>2.1759992624299999E-2</v>
      </c>
      <c r="AI16" s="2" t="str">
        <f>INDEX('ISO2-ISO3'!$D$1:$D$249, MATCH($N16, 'ISO2-ISO3'!$C$1:$C$249, 0))</f>
        <v>NLD</v>
      </c>
      <c r="AJ16" s="2" t="str">
        <f>INDEX('WB Country Groups'!$C$2:$C$219, MATCH($AI16, 'WB Country Groups'!$B$2:$B$219, 0))</f>
        <v>Europe &amp; Central Asia</v>
      </c>
    </row>
    <row r="17" spans="1:36">
      <c r="A17" s="53">
        <v>45169</v>
      </c>
      <c r="B17" s="53">
        <v>45169</v>
      </c>
      <c r="N17" s="1" t="s">
        <v>1088</v>
      </c>
      <c r="U17" s="59">
        <v>3611618773.7589698</v>
      </c>
      <c r="V17" s="60">
        <v>3611618773.7589698</v>
      </c>
      <c r="W17" s="60">
        <v>10944299314.421101</v>
      </c>
      <c r="X17" s="59">
        <v>5.6618220932000002E-3</v>
      </c>
      <c r="AI17" s="2" t="str">
        <f>INDEX('ISO2-ISO3'!$D$1:$D$249, MATCH($N17, 'ISO2-ISO3'!$C$1:$C$249, 0))</f>
        <v>JPN</v>
      </c>
      <c r="AJ17" s="2" t="str">
        <f>INDEX('WB Country Groups'!$C$2:$C$219, MATCH($AI17, 'WB Country Groups'!$B$2:$B$219, 0))</f>
        <v>East Asia &amp; Pacific</v>
      </c>
    </row>
    <row r="18" spans="1:36">
      <c r="A18" s="53">
        <v>45169</v>
      </c>
      <c r="B18" s="53">
        <v>45169</v>
      </c>
      <c r="N18" s="1" t="s">
        <v>1031</v>
      </c>
      <c r="U18" s="59">
        <v>98206261301.071899</v>
      </c>
      <c r="V18" s="60">
        <v>98206261301.071899</v>
      </c>
      <c r="W18" s="60">
        <v>98206261301.071899</v>
      </c>
      <c r="X18" s="59">
        <v>0.15395489246169999</v>
      </c>
      <c r="AI18" s="2" t="str">
        <f>INDEX('ISO2-ISO3'!$D$1:$D$249, MATCH($N18, 'ISO2-ISO3'!$C$1:$C$249, 0))</f>
        <v>DEU</v>
      </c>
      <c r="AJ18" s="2" t="str">
        <f>INDEX('WB Country Groups'!$C$2:$C$219, MATCH($AI18, 'WB Country Groups'!$B$2:$B$219, 0))</f>
        <v>Europe &amp; Central Asia</v>
      </c>
    </row>
    <row r="19" spans="1:36">
      <c r="A19" s="53">
        <v>45169</v>
      </c>
      <c r="B19" s="53">
        <v>45169</v>
      </c>
      <c r="N19" s="1" t="s">
        <v>1348</v>
      </c>
      <c r="U19" s="59">
        <v>125112051546.36</v>
      </c>
      <c r="V19" s="60">
        <v>125112051546.36</v>
      </c>
      <c r="W19" s="60">
        <v>125112051546.36</v>
      </c>
      <c r="X19" s="59">
        <v>0.19613426054809999</v>
      </c>
      <c r="AI19" s="2" t="str">
        <f>INDEX('ISO2-ISO3'!$D$1:$D$249, MATCH($N19, 'ISO2-ISO3'!$C$1:$C$249, 0))</f>
        <v>USA</v>
      </c>
      <c r="AJ19" s="2" t="str">
        <f>INDEX('WB Country Groups'!$C$2:$C$219, MATCH($AI19, 'WB Country Groups'!$B$2:$B$219, 0))</f>
        <v>North America</v>
      </c>
    </row>
    <row r="20" spans="1:36">
      <c r="A20" s="53">
        <v>45169</v>
      </c>
      <c r="B20" s="53">
        <v>45169</v>
      </c>
      <c r="N20" s="1" t="s">
        <v>1348</v>
      </c>
      <c r="U20" s="59">
        <v>19353357072.226501</v>
      </c>
      <c r="V20" s="60">
        <v>19353357072.226501</v>
      </c>
      <c r="W20" s="60">
        <v>20371954812.869999</v>
      </c>
      <c r="X20" s="59">
        <v>3.03396541865E-2</v>
      </c>
      <c r="AI20" s="2" t="str">
        <f>INDEX('ISO2-ISO3'!$D$1:$D$249, MATCH($N20, 'ISO2-ISO3'!$C$1:$C$249, 0))</f>
        <v>USA</v>
      </c>
      <c r="AJ20" s="2" t="str">
        <f>INDEX('WB Country Groups'!$C$2:$C$219, MATCH($AI20, 'WB Country Groups'!$B$2:$B$219, 0))</f>
        <v>North America</v>
      </c>
    </row>
    <row r="21" spans="1:36">
      <c r="A21" s="53">
        <v>45169</v>
      </c>
      <c r="B21" s="53">
        <v>45169</v>
      </c>
      <c r="N21" s="1" t="s">
        <v>1348</v>
      </c>
      <c r="U21" s="59">
        <v>14471496888.32</v>
      </c>
      <c r="V21" s="60">
        <v>14471496888.32</v>
      </c>
      <c r="W21" s="60">
        <v>14471496888.32</v>
      </c>
      <c r="X21" s="59">
        <v>2.2686514257700002E-2</v>
      </c>
      <c r="AI21" s="2" t="str">
        <f>INDEX('ISO2-ISO3'!$D$1:$D$249, MATCH($N21, 'ISO2-ISO3'!$C$1:$C$249, 0))</f>
        <v>USA</v>
      </c>
      <c r="AJ21" s="2" t="str">
        <f>INDEX('WB Country Groups'!$C$2:$C$219, MATCH($AI21, 'WB Country Groups'!$B$2:$B$219, 0))</f>
        <v>North America</v>
      </c>
    </row>
    <row r="22" spans="1:36">
      <c r="A22" s="53">
        <v>45169</v>
      </c>
      <c r="B22" s="53">
        <v>45169</v>
      </c>
      <c r="N22" s="1" t="s">
        <v>1348</v>
      </c>
      <c r="U22" s="59">
        <v>42695385234.75</v>
      </c>
      <c r="V22" s="60">
        <v>42695385234.75</v>
      </c>
      <c r="W22" s="60">
        <v>47439316927.5</v>
      </c>
      <c r="X22" s="59">
        <v>6.69322236214E-2</v>
      </c>
      <c r="AI22" s="2" t="str">
        <f>INDEX('ISO2-ISO3'!$D$1:$D$249, MATCH($N22, 'ISO2-ISO3'!$C$1:$C$249, 0))</f>
        <v>USA</v>
      </c>
      <c r="AJ22" s="2" t="str">
        <f>INDEX('WB Country Groups'!$C$2:$C$219, MATCH($AI22, 'WB Country Groups'!$B$2:$B$219, 0))</f>
        <v>North America</v>
      </c>
    </row>
    <row r="23" spans="1:36">
      <c r="A23" s="53">
        <v>45169</v>
      </c>
      <c r="B23" s="53">
        <v>45169</v>
      </c>
      <c r="N23" s="1" t="s">
        <v>936</v>
      </c>
      <c r="U23" s="59">
        <v>28513712315.8284</v>
      </c>
      <c r="V23" s="60">
        <v>28513712315.8284</v>
      </c>
      <c r="W23" s="60">
        <v>28513712315.8284</v>
      </c>
      <c r="X23" s="59">
        <v>4.4700057360000003E-2</v>
      </c>
      <c r="AI23" s="2" t="str">
        <f>INDEX('ISO2-ISO3'!$D$1:$D$249, MATCH($N23, 'ISO2-ISO3'!$C$1:$C$249, 0))</f>
        <v>CAN</v>
      </c>
      <c r="AJ23" s="2" t="str">
        <f>INDEX('WB Country Groups'!$C$2:$C$219, MATCH($AI23, 'WB Country Groups'!$B$2:$B$219, 0))</f>
        <v>North America</v>
      </c>
    </row>
    <row r="24" spans="1:36">
      <c r="A24" s="53">
        <v>45169</v>
      </c>
      <c r="B24" s="53">
        <v>45169</v>
      </c>
      <c r="N24" s="1" t="s">
        <v>1348</v>
      </c>
      <c r="U24" s="59">
        <v>40329504017.599998</v>
      </c>
      <c r="V24" s="60">
        <v>40329504017.599998</v>
      </c>
      <c r="W24" s="60">
        <v>40329504017.599998</v>
      </c>
      <c r="X24" s="59">
        <v>6.3223305436999999E-2</v>
      </c>
      <c r="AI24" s="2" t="str">
        <f>INDEX('ISO2-ISO3'!$D$1:$D$249, MATCH($N24, 'ISO2-ISO3'!$C$1:$C$249, 0))</f>
        <v>USA</v>
      </c>
      <c r="AJ24" s="2" t="str">
        <f>INDEX('WB Country Groups'!$C$2:$C$219, MATCH($AI24, 'WB Country Groups'!$B$2:$B$219, 0))</f>
        <v>North America</v>
      </c>
    </row>
    <row r="25" spans="1:36">
      <c r="A25" s="53">
        <v>45169</v>
      </c>
      <c r="B25" s="53">
        <v>45169</v>
      </c>
      <c r="N25" s="1" t="s">
        <v>1348</v>
      </c>
      <c r="U25" s="59">
        <v>99921722183.979507</v>
      </c>
      <c r="V25" s="60">
        <v>99921722183.979507</v>
      </c>
      <c r="W25" s="60">
        <v>117554967275.27</v>
      </c>
      <c r="X25" s="59">
        <v>0.15664416697690001</v>
      </c>
      <c r="AI25" s="2" t="str">
        <f>INDEX('ISO2-ISO3'!$D$1:$D$249, MATCH($N25, 'ISO2-ISO3'!$C$1:$C$249, 0))</f>
        <v>USA</v>
      </c>
      <c r="AJ25" s="2" t="str">
        <f>INDEX('WB Country Groups'!$C$2:$C$219, MATCH($AI25, 'WB Country Groups'!$B$2:$B$219, 0))</f>
        <v>North America</v>
      </c>
    </row>
    <row r="26" spans="1:36">
      <c r="A26" s="53">
        <v>45169</v>
      </c>
      <c r="B26" s="53">
        <v>45169</v>
      </c>
      <c r="N26" s="1" t="s">
        <v>1348</v>
      </c>
      <c r="U26" s="59">
        <v>43334339981.026497</v>
      </c>
      <c r="V26" s="60">
        <v>43334339981.026497</v>
      </c>
      <c r="W26" s="60">
        <v>45615094716.870003</v>
      </c>
      <c r="X26" s="59">
        <v>6.7933893046000005E-2</v>
      </c>
      <c r="AI26" s="2" t="str">
        <f>INDEX('ISO2-ISO3'!$D$1:$D$249, MATCH($N26, 'ISO2-ISO3'!$C$1:$C$249, 0))</f>
        <v>USA</v>
      </c>
      <c r="AJ26" s="2" t="str">
        <f>INDEX('WB Country Groups'!$C$2:$C$219, MATCH($AI26, 'WB Country Groups'!$B$2:$B$219, 0))</f>
        <v>North America</v>
      </c>
    </row>
    <row r="27" spans="1:36">
      <c r="A27" s="53">
        <v>45169</v>
      </c>
      <c r="B27" s="53">
        <v>45169</v>
      </c>
      <c r="N27" s="1" t="s">
        <v>1348</v>
      </c>
      <c r="U27" s="59">
        <v>42934247556.199997</v>
      </c>
      <c r="V27" s="60">
        <v>42934247556.199997</v>
      </c>
      <c r="W27" s="60">
        <v>42934247556.199997</v>
      </c>
      <c r="X27" s="59">
        <v>6.7306680631799995E-2</v>
      </c>
      <c r="AI27" s="2" t="str">
        <f>INDEX('ISO2-ISO3'!$D$1:$D$249, MATCH($N27, 'ISO2-ISO3'!$C$1:$C$249, 0))</f>
        <v>USA</v>
      </c>
      <c r="AJ27" s="2" t="str">
        <f>INDEX('WB Country Groups'!$C$2:$C$219, MATCH($AI27, 'WB Country Groups'!$B$2:$B$219, 0))</f>
        <v>North America</v>
      </c>
    </row>
    <row r="28" spans="1:36">
      <c r="A28" s="53">
        <v>45169</v>
      </c>
      <c r="B28" s="53">
        <v>45169</v>
      </c>
      <c r="N28" s="1" t="s">
        <v>1348</v>
      </c>
      <c r="U28" s="59">
        <v>136940777686.72</v>
      </c>
      <c r="V28" s="60">
        <v>136940777686.72</v>
      </c>
      <c r="W28" s="60">
        <v>136940777686.72</v>
      </c>
      <c r="X28" s="59">
        <v>0.214677785541</v>
      </c>
      <c r="AI28" s="2" t="str">
        <f>INDEX('ISO2-ISO3'!$D$1:$D$249, MATCH($N28, 'ISO2-ISO3'!$C$1:$C$249, 0))</f>
        <v>USA</v>
      </c>
      <c r="AJ28" s="2" t="str">
        <f>INDEX('WB Country Groups'!$C$2:$C$219, MATCH($AI28, 'WB Country Groups'!$B$2:$B$219, 0))</f>
        <v>North America</v>
      </c>
    </row>
    <row r="29" spans="1:36">
      <c r="A29" s="53">
        <v>45169</v>
      </c>
      <c r="B29" s="53">
        <v>45169</v>
      </c>
      <c r="N29" s="1" t="s">
        <v>1064</v>
      </c>
      <c r="U29" s="59">
        <v>2405190260.9289999</v>
      </c>
      <c r="V29" s="60">
        <v>2405190260.9289999</v>
      </c>
      <c r="W29" s="60">
        <v>6012975652.3225002</v>
      </c>
      <c r="X29" s="59">
        <v>3.7705417461999999E-3</v>
      </c>
      <c r="AI29" s="2" t="str">
        <f>INDEX('ISO2-ISO3'!$D$1:$D$249, MATCH($N29, 'ISO2-ISO3'!$C$1:$C$249, 0))</f>
        <v>HKG</v>
      </c>
      <c r="AJ29" s="2" t="str">
        <f>INDEX('WB Country Groups'!$C$2:$C$219, MATCH($AI29, 'WB Country Groups'!$B$2:$B$219, 0))</f>
        <v>East Asia &amp; Pacific</v>
      </c>
    </row>
    <row r="30" spans="1:36">
      <c r="A30" s="53">
        <v>45169</v>
      </c>
      <c r="B30" s="53">
        <v>45169</v>
      </c>
      <c r="N30" s="1" t="s">
        <v>1348</v>
      </c>
      <c r="U30" s="59">
        <v>91953867268.220001</v>
      </c>
      <c r="V30" s="60">
        <v>91953867268.220001</v>
      </c>
      <c r="W30" s="60">
        <v>91953867268.220001</v>
      </c>
      <c r="X30" s="59">
        <v>0.14415320936939999</v>
      </c>
      <c r="AI30" s="2" t="str">
        <f>INDEX('ISO2-ISO3'!$D$1:$D$249, MATCH($N30, 'ISO2-ISO3'!$C$1:$C$249, 0))</f>
        <v>USA</v>
      </c>
      <c r="AJ30" s="2" t="str">
        <f>INDEX('WB Country Groups'!$C$2:$C$219, MATCH($AI30, 'WB Country Groups'!$B$2:$B$219, 0))</f>
        <v>North America</v>
      </c>
    </row>
    <row r="31" spans="1:36">
      <c r="A31" s="53">
        <v>45169</v>
      </c>
      <c r="B31" s="53">
        <v>45169</v>
      </c>
      <c r="N31" s="1" t="s">
        <v>1278</v>
      </c>
      <c r="U31" s="59">
        <v>1061933452.601</v>
      </c>
      <c r="V31" s="60">
        <v>1061933452.601</v>
      </c>
      <c r="W31" s="60">
        <v>2123866905.2020099</v>
      </c>
      <c r="X31" s="59">
        <v>1.6647599484000001E-3</v>
      </c>
      <c r="AI31" s="2" t="str">
        <f>INDEX('ISO2-ISO3'!$D$1:$D$249, MATCH($N31, 'ISO2-ISO3'!$C$1:$C$249, 0))</f>
        <v>ZAF</v>
      </c>
      <c r="AJ31" s="2" t="str">
        <f>INDEX('WB Country Groups'!$C$2:$C$219, MATCH($AI31, 'WB Country Groups'!$B$2:$B$219, 0))</f>
        <v>Sub-Saharan Africa</v>
      </c>
    </row>
    <row r="32" spans="1:36">
      <c r="A32" s="53">
        <v>45169</v>
      </c>
      <c r="B32" s="53">
        <v>45169</v>
      </c>
      <c r="N32" s="1" t="s">
        <v>881</v>
      </c>
      <c r="U32" s="59">
        <v>49270155472.857101</v>
      </c>
      <c r="V32" s="60">
        <v>49270155472.857101</v>
      </c>
      <c r="W32" s="60">
        <v>49270155472.857101</v>
      </c>
      <c r="X32" s="59">
        <v>7.7239285834699994E-2</v>
      </c>
      <c r="AI32" s="2" t="str">
        <f>INDEX('ISO2-ISO3'!$D$1:$D$249, MATCH($N32, 'ISO2-ISO3'!$C$1:$C$249, 0))</f>
        <v>AUS</v>
      </c>
      <c r="AJ32" s="2" t="str">
        <f>INDEX('WB Country Groups'!$C$2:$C$219, MATCH($AI32, 'WB Country Groups'!$B$2:$B$219, 0))</f>
        <v>East Asia &amp; Pacific</v>
      </c>
    </row>
    <row r="33" spans="1:36">
      <c r="A33" s="53">
        <v>45169</v>
      </c>
      <c r="B33" s="53">
        <v>45169</v>
      </c>
      <c r="N33" s="1" t="s">
        <v>1348</v>
      </c>
      <c r="U33" s="59">
        <v>68392417734.809998</v>
      </c>
      <c r="V33" s="60">
        <v>68392417734.809998</v>
      </c>
      <c r="W33" s="60">
        <v>68392417734.809998</v>
      </c>
      <c r="X33" s="59">
        <v>0.1072166598958</v>
      </c>
      <c r="AI33" s="2" t="str">
        <f>INDEX('ISO2-ISO3'!$D$1:$D$249, MATCH($N33, 'ISO2-ISO3'!$C$1:$C$249, 0))</f>
        <v>USA</v>
      </c>
      <c r="AJ33" s="2" t="str">
        <f>INDEX('WB Country Groups'!$C$2:$C$219, MATCH($AI33, 'WB Country Groups'!$B$2:$B$219, 0))</f>
        <v>North America</v>
      </c>
    </row>
    <row r="34" spans="1:36">
      <c r="A34" s="53">
        <v>45169</v>
      </c>
      <c r="B34" s="53">
        <v>45169</v>
      </c>
      <c r="N34" s="1" t="s">
        <v>1348</v>
      </c>
      <c r="U34" s="59">
        <v>2972468995020</v>
      </c>
      <c r="V34" s="60">
        <v>2972468995020</v>
      </c>
      <c r="W34" s="60">
        <v>2972468995020</v>
      </c>
      <c r="X34" s="59">
        <v>4.6598469222960004</v>
      </c>
      <c r="AI34" s="2" t="str">
        <f>INDEX('ISO2-ISO3'!$D$1:$D$249, MATCH($N34, 'ISO2-ISO3'!$C$1:$C$249, 0))</f>
        <v>USA</v>
      </c>
      <c r="AJ34" s="2" t="str">
        <f>INDEX('WB Country Groups'!$C$2:$C$219, MATCH($AI34, 'WB Country Groups'!$B$2:$B$219, 0))</f>
        <v>North America</v>
      </c>
    </row>
    <row r="35" spans="1:36">
      <c r="A35" s="53">
        <v>45169</v>
      </c>
      <c r="B35" s="53">
        <v>45169</v>
      </c>
      <c r="N35" s="1" t="s">
        <v>1348</v>
      </c>
      <c r="U35" s="59">
        <v>43333101584.5</v>
      </c>
      <c r="V35" s="60">
        <v>43333101584.5</v>
      </c>
      <c r="W35" s="60">
        <v>43333101584.5</v>
      </c>
      <c r="X35" s="59">
        <v>6.7931951650400002E-2</v>
      </c>
      <c r="AI35" s="2" t="str">
        <f>INDEX('ISO2-ISO3'!$D$1:$D$249, MATCH($N35, 'ISO2-ISO3'!$C$1:$C$249, 0))</f>
        <v>USA</v>
      </c>
      <c r="AJ35" s="2" t="str">
        <f>INDEX('WB Country Groups'!$C$2:$C$219, MATCH($AI35, 'WB Country Groups'!$B$2:$B$219, 0))</f>
        <v>North America</v>
      </c>
    </row>
    <row r="36" spans="1:36">
      <c r="A36" s="53">
        <v>45169</v>
      </c>
      <c r="B36" s="53">
        <v>45169</v>
      </c>
      <c r="N36" s="1" t="s">
        <v>1348</v>
      </c>
      <c r="U36" s="59">
        <v>7682091748.21</v>
      </c>
      <c r="V36" s="60">
        <v>7682091748.21</v>
      </c>
      <c r="W36" s="60">
        <v>7682091748.21</v>
      </c>
      <c r="X36" s="59">
        <v>1.2042975603700001E-2</v>
      </c>
      <c r="AI36" s="2" t="str">
        <f>INDEX('ISO2-ISO3'!$D$1:$D$249, MATCH($N36, 'ISO2-ISO3'!$C$1:$C$249, 0))</f>
        <v>USA</v>
      </c>
      <c r="AJ36" s="2" t="str">
        <f>INDEX('WB Country Groups'!$C$2:$C$219, MATCH($AI36, 'WB Country Groups'!$B$2:$B$219, 0))</f>
        <v>North America</v>
      </c>
    </row>
    <row r="37" spans="1:36">
      <c r="A37" s="53">
        <v>45169</v>
      </c>
      <c r="B37" s="53">
        <v>45169</v>
      </c>
      <c r="N37" s="1" t="s">
        <v>1088</v>
      </c>
      <c r="U37" s="59">
        <v>18778469818.844002</v>
      </c>
      <c r="V37" s="60">
        <v>18778469818.844002</v>
      </c>
      <c r="W37" s="60">
        <v>19766810335.625198</v>
      </c>
      <c r="X37" s="59">
        <v>2.9438421372099999E-2</v>
      </c>
      <c r="AI37" s="2" t="str">
        <f>INDEX('ISO2-ISO3'!$D$1:$D$249, MATCH($N37, 'ISO2-ISO3'!$C$1:$C$249, 0))</f>
        <v>JPN</v>
      </c>
      <c r="AJ37" s="2" t="str">
        <f>INDEX('WB Country Groups'!$C$2:$C$219, MATCH($AI37, 'WB Country Groups'!$B$2:$B$219, 0))</f>
        <v>East Asia &amp; Pacific</v>
      </c>
    </row>
    <row r="38" spans="1:36">
      <c r="A38" s="53">
        <v>45169</v>
      </c>
      <c r="B38" s="53">
        <v>45169</v>
      </c>
      <c r="N38" s="1" t="s">
        <v>1088</v>
      </c>
      <c r="U38" s="59">
        <v>8115703327.7043695</v>
      </c>
      <c r="V38" s="60">
        <v>8115703327.7043695</v>
      </c>
      <c r="W38" s="60">
        <v>9017448141.8937397</v>
      </c>
      <c r="X38" s="59">
        <v>1.27227349511E-2</v>
      </c>
      <c r="AI38" s="2" t="str">
        <f>INDEX('ISO2-ISO3'!$D$1:$D$249, MATCH($N38, 'ISO2-ISO3'!$C$1:$C$249, 0))</f>
        <v>JPN</v>
      </c>
      <c r="AJ38" s="2" t="str">
        <f>INDEX('WB Country Groups'!$C$2:$C$219, MATCH($AI38, 'WB Country Groups'!$B$2:$B$219, 0))</f>
        <v>East Asia &amp; Pacific</v>
      </c>
    </row>
    <row r="39" spans="1:36">
      <c r="A39" s="53">
        <v>45169</v>
      </c>
      <c r="B39" s="53">
        <v>45169</v>
      </c>
      <c r="N39" s="1" t="s">
        <v>1088</v>
      </c>
      <c r="U39" s="59">
        <v>7189044221.2295198</v>
      </c>
      <c r="V39" s="60">
        <v>7189044221.2295198</v>
      </c>
      <c r="W39" s="60">
        <v>7987826912.4772501</v>
      </c>
      <c r="X39" s="59">
        <v>1.12700403754E-2</v>
      </c>
      <c r="AI39" s="2" t="str">
        <f>INDEX('ISO2-ISO3'!$D$1:$D$249, MATCH($N39, 'ISO2-ISO3'!$C$1:$C$249, 0))</f>
        <v>JPN</v>
      </c>
      <c r="AJ39" s="2" t="str">
        <f>INDEX('WB Country Groups'!$C$2:$C$219, MATCH($AI39, 'WB Country Groups'!$B$2:$B$219, 0))</f>
        <v>East Asia &amp; Pacific</v>
      </c>
    </row>
    <row r="40" spans="1:36">
      <c r="A40" s="53">
        <v>45169</v>
      </c>
      <c r="B40" s="53">
        <v>45169</v>
      </c>
      <c r="N40" s="1" t="s">
        <v>1084</v>
      </c>
      <c r="U40" s="59">
        <v>21043726689.4473</v>
      </c>
      <c r="V40" s="60">
        <v>21043726689.4473</v>
      </c>
      <c r="W40" s="60">
        <v>32374964137.611198</v>
      </c>
      <c r="X40" s="59">
        <v>3.29895939072E-2</v>
      </c>
      <c r="AI40" s="2" t="str">
        <f>INDEX('ISO2-ISO3'!$D$1:$D$249, MATCH($N40, 'ISO2-ISO3'!$C$1:$C$249, 0))</f>
        <v>ITA</v>
      </c>
      <c r="AJ40" s="2" t="str">
        <f>INDEX('WB Country Groups'!$C$2:$C$219, MATCH($AI40, 'WB Country Groups'!$B$2:$B$219, 0))</f>
        <v>Europe &amp; Central Asia</v>
      </c>
    </row>
    <row r="41" spans="1:36">
      <c r="A41" s="53">
        <v>45169</v>
      </c>
      <c r="B41" s="53">
        <v>45169</v>
      </c>
      <c r="N41" s="1" t="s">
        <v>1295</v>
      </c>
      <c r="U41" s="59">
        <v>35556901246.5867</v>
      </c>
      <c r="V41" s="60">
        <v>35556901246.5867</v>
      </c>
      <c r="W41" s="60">
        <v>62456947355.062599</v>
      </c>
      <c r="X41" s="59">
        <v>5.5741444946200001E-2</v>
      </c>
      <c r="AI41" s="2" t="str">
        <f>INDEX('ISO2-ISO3'!$D$1:$D$249, MATCH($N41, 'ISO2-ISO3'!$C$1:$C$249, 0))</f>
        <v>SWE</v>
      </c>
      <c r="AJ41" s="2" t="str">
        <f>INDEX('WB Country Groups'!$C$2:$C$219, MATCH($AI41, 'WB Country Groups'!$B$2:$B$219, 0))</f>
        <v>Europe &amp; Central Asia</v>
      </c>
    </row>
    <row r="42" spans="1:36">
      <c r="A42" s="53">
        <v>45169</v>
      </c>
      <c r="B42" s="53">
        <v>45169</v>
      </c>
      <c r="N42" s="1" t="s">
        <v>1295</v>
      </c>
      <c r="U42" s="59">
        <v>18010820796.829201</v>
      </c>
      <c r="V42" s="60">
        <v>18010820796.829201</v>
      </c>
      <c r="W42" s="60">
        <v>62456947355.062599</v>
      </c>
      <c r="X42" s="59">
        <v>2.82350019458E-2</v>
      </c>
      <c r="AI42" s="2" t="str">
        <f>INDEX('ISO2-ISO3'!$D$1:$D$249, MATCH($N42, 'ISO2-ISO3'!$C$1:$C$249, 0))</f>
        <v>SWE</v>
      </c>
      <c r="AJ42" s="2" t="str">
        <f>INDEX('WB Country Groups'!$C$2:$C$219, MATCH($AI42, 'WB Country Groups'!$B$2:$B$219, 0))</f>
        <v>Europe &amp; Central Asia</v>
      </c>
    </row>
    <row r="43" spans="1:36">
      <c r="A43" s="53">
        <v>45169</v>
      </c>
      <c r="B43" s="53">
        <v>45169</v>
      </c>
      <c r="N43" s="1" t="s">
        <v>1348</v>
      </c>
      <c r="U43" s="59">
        <v>105498046108.62</v>
      </c>
      <c r="V43" s="60">
        <v>105498046108.62</v>
      </c>
      <c r="W43" s="60">
        <v>105498046108.62</v>
      </c>
      <c r="X43" s="59">
        <v>0.16538599604949999</v>
      </c>
      <c r="AI43" s="2" t="str">
        <f>INDEX('ISO2-ISO3'!$D$1:$D$249, MATCH($N43, 'ISO2-ISO3'!$C$1:$C$249, 0))</f>
        <v>USA</v>
      </c>
      <c r="AJ43" s="2" t="str">
        <f>INDEX('WB Country Groups'!$C$2:$C$219, MATCH($AI43, 'WB Country Groups'!$B$2:$B$219, 0))</f>
        <v>North America</v>
      </c>
    </row>
    <row r="44" spans="1:36">
      <c r="A44" s="53">
        <v>45169</v>
      </c>
      <c r="B44" s="53">
        <v>45169</v>
      </c>
      <c r="N44" s="1" t="s">
        <v>1348</v>
      </c>
      <c r="U44" s="59">
        <v>15279308710.5</v>
      </c>
      <c r="V44" s="60">
        <v>15279308710.5</v>
      </c>
      <c r="W44" s="60">
        <v>15279308710.5</v>
      </c>
      <c r="X44" s="59">
        <v>2.3952895653E-2</v>
      </c>
      <c r="AI44" s="2" t="str">
        <f>INDEX('ISO2-ISO3'!$D$1:$D$249, MATCH($N44, 'ISO2-ISO3'!$C$1:$C$249, 0))</f>
        <v>USA</v>
      </c>
      <c r="AJ44" s="2" t="str">
        <f>INDEX('WB Country Groups'!$C$2:$C$219, MATCH($AI44, 'WB Country Groups'!$B$2:$B$219, 0))</f>
        <v>North America</v>
      </c>
    </row>
    <row r="45" spans="1:36">
      <c r="A45" s="53">
        <v>45169</v>
      </c>
      <c r="B45" s="53">
        <v>45169</v>
      </c>
      <c r="N45" s="1" t="s">
        <v>1015</v>
      </c>
      <c r="U45" s="59">
        <v>55303959197.8909</v>
      </c>
      <c r="V45" s="60">
        <v>55303959197.8909</v>
      </c>
      <c r="W45" s="60">
        <v>69129948997.363602</v>
      </c>
      <c r="X45" s="59">
        <v>8.6698291720100004E-2</v>
      </c>
      <c r="AI45" s="2" t="str">
        <f>INDEX('ISO2-ISO3'!$D$1:$D$249, MATCH($N45, 'ISO2-ISO3'!$C$1:$C$249, 0))</f>
        <v>FRA</v>
      </c>
      <c r="AJ45" s="2" t="str">
        <f>INDEX('WB Country Groups'!$C$2:$C$219, MATCH($AI45, 'WB Country Groups'!$B$2:$B$219, 0))</f>
        <v>Europe &amp; Central Asia</v>
      </c>
    </row>
    <row r="46" spans="1:36">
      <c r="A46" s="53">
        <v>45169</v>
      </c>
      <c r="B46" s="53">
        <v>45169</v>
      </c>
      <c r="N46" s="1" t="s">
        <v>1297</v>
      </c>
      <c r="U46" s="59">
        <v>14877129023.9457</v>
      </c>
      <c r="V46" s="60">
        <v>14877129023.9457</v>
      </c>
      <c r="W46" s="60">
        <v>14877129023.9457</v>
      </c>
      <c r="X46" s="59">
        <v>2.3322411103700001E-2</v>
      </c>
      <c r="AI46" s="2" t="str">
        <f>INDEX('ISO2-ISO3'!$D$1:$D$249, MATCH($N46, 'ISO2-ISO3'!$C$1:$C$249, 0))</f>
        <v>CHE</v>
      </c>
      <c r="AJ46" s="2" t="str">
        <f>INDEX('WB Country Groups'!$C$2:$C$219, MATCH($AI46, 'WB Country Groups'!$B$2:$B$219, 0))</f>
        <v>Europe &amp; Central Asia</v>
      </c>
    </row>
    <row r="47" spans="1:36">
      <c r="A47" s="53">
        <v>45169</v>
      </c>
      <c r="B47" s="53">
        <v>45169</v>
      </c>
      <c r="N47" s="1" t="s">
        <v>1348</v>
      </c>
      <c r="U47" s="59">
        <v>36619574648.580002</v>
      </c>
      <c r="V47" s="60">
        <v>36619574648.580002</v>
      </c>
      <c r="W47" s="60">
        <v>36619574648.580002</v>
      </c>
      <c r="X47" s="59">
        <v>5.7407364890199999E-2</v>
      </c>
      <c r="AI47" s="2" t="str">
        <f>INDEX('ISO2-ISO3'!$D$1:$D$249, MATCH($N47, 'ISO2-ISO3'!$C$1:$C$249, 0))</f>
        <v>USA</v>
      </c>
      <c r="AJ47" s="2" t="str">
        <f>INDEX('WB Country Groups'!$C$2:$C$219, MATCH($AI47, 'WB Country Groups'!$B$2:$B$219, 0))</f>
        <v>North America</v>
      </c>
    </row>
    <row r="48" spans="1:36">
      <c r="A48" s="53">
        <v>45169</v>
      </c>
      <c r="B48" s="53">
        <v>45169</v>
      </c>
      <c r="N48" s="1" t="s">
        <v>1297</v>
      </c>
      <c r="U48" s="59">
        <v>7166215680.7245998</v>
      </c>
      <c r="V48" s="60">
        <v>7166215680.7245998</v>
      </c>
      <c r="W48" s="60">
        <v>7166215680.7245998</v>
      </c>
      <c r="X48" s="59">
        <v>1.12342527846E-2</v>
      </c>
      <c r="AI48" s="2" t="str">
        <f>INDEX('ISO2-ISO3'!$D$1:$D$249, MATCH($N48, 'ISO2-ISO3'!$C$1:$C$249, 0))</f>
        <v>CHE</v>
      </c>
      <c r="AJ48" s="2" t="str">
        <f>INDEX('WB Country Groups'!$C$2:$C$219, MATCH($AI48, 'WB Country Groups'!$B$2:$B$219, 0))</f>
        <v>Europe &amp; Central Asia</v>
      </c>
    </row>
    <row r="49" spans="1:36">
      <c r="A49" s="53">
        <v>45169</v>
      </c>
      <c r="B49" s="53">
        <v>45169</v>
      </c>
      <c r="N49" s="1" t="s">
        <v>1084</v>
      </c>
      <c r="U49" s="59">
        <v>43304676167.394203</v>
      </c>
      <c r="V49" s="60">
        <v>43304676167.394203</v>
      </c>
      <c r="W49" s="60">
        <v>50946677843.993202</v>
      </c>
      <c r="X49" s="59">
        <v>6.7887390010700002E-2</v>
      </c>
      <c r="AI49" s="2" t="str">
        <f>INDEX('ISO2-ISO3'!$D$1:$D$249, MATCH($N49, 'ISO2-ISO3'!$C$1:$C$249, 0))</f>
        <v>ITA</v>
      </c>
      <c r="AJ49" s="2" t="str">
        <f>INDEX('WB Country Groups'!$C$2:$C$219, MATCH($AI49, 'WB Country Groups'!$B$2:$B$219, 0))</f>
        <v>Europe &amp; Central Asia</v>
      </c>
    </row>
    <row r="50" spans="1:36">
      <c r="A50" s="53">
        <v>45169</v>
      </c>
      <c r="B50" s="53">
        <v>45169</v>
      </c>
      <c r="N50" s="1" t="s">
        <v>1284</v>
      </c>
      <c r="U50" s="59">
        <v>47554422434.549896</v>
      </c>
      <c r="V50" s="60">
        <v>47554422434.549896</v>
      </c>
      <c r="W50" s="60">
        <v>47554422434.549896</v>
      </c>
      <c r="X50" s="59">
        <v>7.4549584670000002E-2</v>
      </c>
      <c r="AI50" s="2" t="str">
        <f>INDEX('ISO2-ISO3'!$D$1:$D$249, MATCH($N50, 'ISO2-ISO3'!$C$1:$C$249, 0))</f>
        <v>ESP</v>
      </c>
      <c r="AJ50" s="2" t="str">
        <f>INDEX('WB Country Groups'!$C$2:$C$219, MATCH($AI50, 'WB Country Groups'!$B$2:$B$219, 0))</f>
        <v>Europe &amp; Central Asia</v>
      </c>
    </row>
    <row r="51" spans="1:36">
      <c r="A51" s="53">
        <v>45169</v>
      </c>
      <c r="B51" s="53">
        <v>45169</v>
      </c>
      <c r="N51" s="1" t="s">
        <v>1284</v>
      </c>
      <c r="U51" s="59">
        <v>64325753237.5597</v>
      </c>
      <c r="V51" s="60">
        <v>64325753237.5597</v>
      </c>
      <c r="W51" s="60">
        <v>64325753237.5597</v>
      </c>
      <c r="X51" s="59">
        <v>0.1008414768163</v>
      </c>
      <c r="AI51" s="2" t="str">
        <f>INDEX('ISO2-ISO3'!$D$1:$D$249, MATCH($N51, 'ISO2-ISO3'!$C$1:$C$249, 0))</f>
        <v>ESP</v>
      </c>
      <c r="AJ51" s="2" t="str">
        <f>INDEX('WB Country Groups'!$C$2:$C$219, MATCH($AI51, 'WB Country Groups'!$B$2:$B$219, 0))</f>
        <v>Europe &amp; Central Asia</v>
      </c>
    </row>
    <row r="52" spans="1:36">
      <c r="A52" s="53">
        <v>45169</v>
      </c>
      <c r="B52" s="53">
        <v>45169</v>
      </c>
      <c r="N52" s="1" t="s">
        <v>1078</v>
      </c>
      <c r="U52" s="59">
        <v>10683916034.630899</v>
      </c>
      <c r="V52" s="60">
        <v>10683916034.630899</v>
      </c>
      <c r="W52" s="60">
        <v>10683916034.630899</v>
      </c>
      <c r="X52" s="59">
        <v>1.6748841900600001E-2</v>
      </c>
      <c r="AI52" s="2" t="str">
        <f>INDEX('ISO2-ISO3'!$D$1:$D$249, MATCH($N52, 'ISO2-ISO3'!$C$1:$C$249, 0))</f>
        <v>IRL</v>
      </c>
      <c r="AJ52" s="2" t="str">
        <f>INDEX('WB Country Groups'!$C$2:$C$219, MATCH($AI52, 'WB Country Groups'!$B$2:$B$219, 0))</f>
        <v>Europe &amp; Central Asia</v>
      </c>
    </row>
    <row r="53" spans="1:36">
      <c r="A53" s="53">
        <v>45169</v>
      </c>
      <c r="B53" s="53">
        <v>45169</v>
      </c>
      <c r="N53" s="1" t="s">
        <v>936</v>
      </c>
      <c r="U53" s="59">
        <v>61047341437.495796</v>
      </c>
      <c r="V53" s="60">
        <v>61047341437.495796</v>
      </c>
      <c r="W53" s="60">
        <v>61047341437.495796</v>
      </c>
      <c r="X53" s="59">
        <v>9.5702012901900002E-2</v>
      </c>
      <c r="AI53" s="2" t="str">
        <f>INDEX('ISO2-ISO3'!$D$1:$D$249, MATCH($N53, 'ISO2-ISO3'!$C$1:$C$249, 0))</f>
        <v>CAN</v>
      </c>
      <c r="AJ53" s="2" t="str">
        <f>INDEX('WB Country Groups'!$C$2:$C$219, MATCH($AI53, 'WB Country Groups'!$B$2:$B$219, 0))</f>
        <v>North America</v>
      </c>
    </row>
    <row r="54" spans="1:36">
      <c r="A54" s="53">
        <v>45169</v>
      </c>
      <c r="B54" s="53">
        <v>45169</v>
      </c>
      <c r="N54" s="1" t="s">
        <v>936</v>
      </c>
      <c r="U54" s="59">
        <v>56480386000.960899</v>
      </c>
      <c r="V54" s="60">
        <v>56480386000.960899</v>
      </c>
      <c r="W54" s="60">
        <v>56480386000.960899</v>
      </c>
      <c r="X54" s="59">
        <v>8.8542539322600006E-2</v>
      </c>
      <c r="AI54" s="2" t="str">
        <f>INDEX('ISO2-ISO3'!$D$1:$D$249, MATCH($N54, 'ISO2-ISO3'!$C$1:$C$249, 0))</f>
        <v>CAN</v>
      </c>
      <c r="AJ54" s="2" t="str">
        <f>INDEX('WB Country Groups'!$C$2:$C$219, MATCH($AI54, 'WB Country Groups'!$B$2:$B$219, 0))</f>
        <v>North America</v>
      </c>
    </row>
    <row r="55" spans="1:36">
      <c r="A55" s="53">
        <v>45169</v>
      </c>
      <c r="B55" s="53">
        <v>45169</v>
      </c>
      <c r="N55" s="1" t="s">
        <v>1297</v>
      </c>
      <c r="U55" s="59">
        <v>3267088035.0976501</v>
      </c>
      <c r="V55" s="60">
        <v>3267088035.0976501</v>
      </c>
      <c r="W55" s="60">
        <v>9334537243.1361408</v>
      </c>
      <c r="X55" s="59">
        <v>5.1217120012999997E-3</v>
      </c>
      <c r="AI55" s="2" t="str">
        <f>INDEX('ISO2-ISO3'!$D$1:$D$249, MATCH($N55, 'ISO2-ISO3'!$C$1:$C$249, 0))</f>
        <v>CHE</v>
      </c>
      <c r="AJ55" s="2" t="str">
        <f>INDEX('WB Country Groups'!$C$2:$C$219, MATCH($AI55, 'WB Country Groups'!$B$2:$B$219, 0))</f>
        <v>Europe &amp; Central Asia</v>
      </c>
    </row>
    <row r="56" spans="1:36">
      <c r="A56" s="53">
        <v>45169</v>
      </c>
      <c r="B56" s="53">
        <v>45169</v>
      </c>
      <c r="N56" s="1" t="s">
        <v>1342</v>
      </c>
      <c r="U56" s="59">
        <v>29031798741.401699</v>
      </c>
      <c r="V56" s="60">
        <v>29031798741.401699</v>
      </c>
      <c r="W56" s="60">
        <v>29031798741.401699</v>
      </c>
      <c r="X56" s="59">
        <v>4.5512245288500001E-2</v>
      </c>
      <c r="AI56" s="2" t="str">
        <f>INDEX('ISO2-ISO3'!$D$1:$D$249, MATCH($N56, 'ISO2-ISO3'!$C$1:$C$249, 0))</f>
        <v>GBR</v>
      </c>
      <c r="AJ56" s="2" t="str">
        <f>INDEX('WB Country Groups'!$C$2:$C$219, MATCH($AI56, 'WB Country Groups'!$B$2:$B$219, 0))</f>
        <v>Europe &amp; Central Asia</v>
      </c>
    </row>
    <row r="57" spans="1:36">
      <c r="A57" s="53">
        <v>45169</v>
      </c>
      <c r="B57" s="53">
        <v>45169</v>
      </c>
      <c r="N57" s="1" t="s">
        <v>1342</v>
      </c>
      <c r="U57" s="59">
        <v>5653197724.1701403</v>
      </c>
      <c r="V57" s="60">
        <v>5653197724.1701403</v>
      </c>
      <c r="W57" s="60">
        <v>5653197724.1701403</v>
      </c>
      <c r="X57" s="59">
        <v>8.8623417301000006E-3</v>
      </c>
      <c r="AI57" s="2" t="str">
        <f>INDEX('ISO2-ISO3'!$D$1:$D$249, MATCH($N57, 'ISO2-ISO3'!$C$1:$C$249, 0))</f>
        <v>GBR</v>
      </c>
      <c r="AJ57" s="2" t="str">
        <f>INDEX('WB Country Groups'!$C$2:$C$219, MATCH($AI57, 'WB Country Groups'!$B$2:$B$219, 0))</f>
        <v>Europe &amp; Central Asia</v>
      </c>
    </row>
    <row r="58" spans="1:36">
      <c r="A58" s="53">
        <v>45169</v>
      </c>
      <c r="B58" s="53">
        <v>45169</v>
      </c>
      <c r="N58" s="1" t="s">
        <v>1031</v>
      </c>
      <c r="U58" s="59">
        <v>45393105474.0271</v>
      </c>
      <c r="V58" s="60">
        <v>45393105474.0271</v>
      </c>
      <c r="W58" s="60">
        <v>45393105474.0271</v>
      </c>
      <c r="X58" s="59">
        <v>7.1161355489699998E-2</v>
      </c>
      <c r="AI58" s="2" t="str">
        <f>INDEX('ISO2-ISO3'!$D$1:$D$249, MATCH($N58, 'ISO2-ISO3'!$C$1:$C$249, 0))</f>
        <v>DEU</v>
      </c>
      <c r="AJ58" s="2" t="str">
        <f>INDEX('WB Country Groups'!$C$2:$C$219, MATCH($AI58, 'WB Country Groups'!$B$2:$B$219, 0))</f>
        <v>Europe &amp; Central Asia</v>
      </c>
    </row>
    <row r="59" spans="1:36">
      <c r="A59" s="53">
        <v>45169</v>
      </c>
      <c r="B59" s="53">
        <v>45169</v>
      </c>
      <c r="N59" s="1" t="s">
        <v>1342</v>
      </c>
      <c r="U59" s="59">
        <v>13080568178.138201</v>
      </c>
      <c r="V59" s="60">
        <v>13080568178.138201</v>
      </c>
      <c r="W59" s="60">
        <v>13080568178.138201</v>
      </c>
      <c r="X59" s="59">
        <v>2.0505998706399998E-2</v>
      </c>
      <c r="AI59" s="2" t="str">
        <f>INDEX('ISO2-ISO3'!$D$1:$D$249, MATCH($N59, 'ISO2-ISO3'!$C$1:$C$249, 0))</f>
        <v>GBR</v>
      </c>
      <c r="AJ59" s="2" t="str">
        <f>INDEX('WB Country Groups'!$C$2:$C$219, MATCH($AI59, 'WB Country Groups'!$B$2:$B$219, 0))</f>
        <v>Europe &amp; Central Asia</v>
      </c>
    </row>
    <row r="60" spans="1:36">
      <c r="A60" s="53">
        <v>45169</v>
      </c>
      <c r="B60" s="53">
        <v>45169</v>
      </c>
      <c r="N60" s="1" t="s">
        <v>1348</v>
      </c>
      <c r="U60" s="59">
        <v>20524240011.799999</v>
      </c>
      <c r="V60" s="60">
        <v>20524240011.799999</v>
      </c>
      <c r="W60" s="60">
        <v>20524240011.799999</v>
      </c>
      <c r="X60" s="59">
        <v>3.21752108472E-2</v>
      </c>
      <c r="AI60" s="2" t="str">
        <f>INDEX('ISO2-ISO3'!$D$1:$D$249, MATCH($N60, 'ISO2-ISO3'!$C$1:$C$249, 0))</f>
        <v>USA</v>
      </c>
      <c r="AJ60" s="2" t="str">
        <f>INDEX('WB Country Groups'!$C$2:$C$219, MATCH($AI60, 'WB Country Groups'!$B$2:$B$219, 0))</f>
        <v>North America</v>
      </c>
    </row>
    <row r="61" spans="1:36">
      <c r="A61" s="53">
        <v>45169</v>
      </c>
      <c r="B61" s="53">
        <v>45169</v>
      </c>
      <c r="N61" s="1" t="s">
        <v>1031</v>
      </c>
      <c r="U61" s="59">
        <v>53889486817.730301</v>
      </c>
      <c r="V61" s="60">
        <v>53889486817.730301</v>
      </c>
      <c r="W61" s="60">
        <v>53889486817.730301</v>
      </c>
      <c r="X61" s="59">
        <v>8.4480867491800005E-2</v>
      </c>
      <c r="AI61" s="2" t="str">
        <f>INDEX('ISO2-ISO3'!$D$1:$D$249, MATCH($N61, 'ISO2-ISO3'!$C$1:$C$249, 0))</f>
        <v>DEU</v>
      </c>
      <c r="AJ61" s="2" t="str">
        <f>INDEX('WB Country Groups'!$C$2:$C$219, MATCH($AI61, 'WB Country Groups'!$B$2:$B$219, 0))</f>
        <v>Europe &amp; Central Asia</v>
      </c>
    </row>
    <row r="62" spans="1:36">
      <c r="A62" s="53">
        <v>45169</v>
      </c>
      <c r="B62" s="53">
        <v>45169</v>
      </c>
      <c r="N62" s="1" t="s">
        <v>936</v>
      </c>
      <c r="U62" s="59">
        <v>3087297381.2282801</v>
      </c>
      <c r="V62" s="60">
        <v>3087297381.2282801</v>
      </c>
      <c r="W62" s="60">
        <v>38591217265.3535</v>
      </c>
      <c r="X62" s="59">
        <v>4.8398598015000002E-3</v>
      </c>
      <c r="AI62" s="2" t="str">
        <f>INDEX('ISO2-ISO3'!$D$1:$D$249, MATCH($N62, 'ISO2-ISO3'!$C$1:$C$249, 0))</f>
        <v>CAN</v>
      </c>
      <c r="AJ62" s="2" t="str">
        <f>INDEX('WB Country Groups'!$C$2:$C$219, MATCH($AI62, 'WB Country Groups'!$B$2:$B$219, 0))</f>
        <v>North America</v>
      </c>
    </row>
    <row r="63" spans="1:36">
      <c r="A63" s="53">
        <v>45169</v>
      </c>
      <c r="B63" s="53">
        <v>45169</v>
      </c>
      <c r="N63" s="1" t="s">
        <v>1348</v>
      </c>
      <c r="U63" s="59">
        <v>79336313856.899994</v>
      </c>
      <c r="V63" s="60">
        <v>79336313856.899994</v>
      </c>
      <c r="W63" s="60">
        <v>79336313856.899994</v>
      </c>
      <c r="X63" s="59">
        <v>0.1243730644699</v>
      </c>
      <c r="AI63" s="2" t="str">
        <f>INDEX('ISO2-ISO3'!$D$1:$D$249, MATCH($N63, 'ISO2-ISO3'!$C$1:$C$249, 0))</f>
        <v>USA</v>
      </c>
      <c r="AJ63" s="2" t="str">
        <f>INDEX('WB Country Groups'!$C$2:$C$219, MATCH($AI63, 'WB Country Groups'!$B$2:$B$219, 0))</f>
        <v>North America</v>
      </c>
    </row>
    <row r="64" spans="1:36">
      <c r="A64" s="53">
        <v>45169</v>
      </c>
      <c r="B64" s="53">
        <v>45169</v>
      </c>
      <c r="N64" s="1" t="s">
        <v>1031</v>
      </c>
      <c r="U64" s="59">
        <v>13215916224</v>
      </c>
      <c r="V64" s="60">
        <v>13215916224</v>
      </c>
      <c r="W64" s="60">
        <v>33039790560</v>
      </c>
      <c r="X64" s="59">
        <v>2.0718179616000001E-2</v>
      </c>
      <c r="AI64" s="2" t="str">
        <f>INDEX('ISO2-ISO3'!$D$1:$D$249, MATCH($N64, 'ISO2-ISO3'!$C$1:$C$249, 0))</f>
        <v>DEU</v>
      </c>
      <c r="AJ64" s="2" t="str">
        <f>INDEX('WB Country Groups'!$C$2:$C$219, MATCH($AI64, 'WB Country Groups'!$B$2:$B$219, 0))</f>
        <v>Europe &amp; Central Asia</v>
      </c>
    </row>
    <row r="65" spans="1:36">
      <c r="A65" s="53">
        <v>45169</v>
      </c>
      <c r="B65" s="53">
        <v>45169</v>
      </c>
      <c r="N65" s="1" t="s">
        <v>1348</v>
      </c>
      <c r="U65" s="59">
        <v>146911905136.26001</v>
      </c>
      <c r="V65" s="60">
        <v>146911905136.26001</v>
      </c>
      <c r="W65" s="60">
        <v>146911905136.26001</v>
      </c>
      <c r="X65" s="59">
        <v>0.23030921101099999</v>
      </c>
      <c r="AI65" s="2" t="str">
        <f>INDEX('ISO2-ISO3'!$D$1:$D$249, MATCH($N65, 'ISO2-ISO3'!$C$1:$C$249, 0))</f>
        <v>USA</v>
      </c>
      <c r="AJ65" s="2" t="str">
        <f>INDEX('WB Country Groups'!$C$2:$C$219, MATCH($AI65, 'WB Country Groups'!$B$2:$B$219, 0))</f>
        <v>North America</v>
      </c>
    </row>
    <row r="66" spans="1:36">
      <c r="A66" s="53">
        <v>45169</v>
      </c>
      <c r="B66" s="53">
        <v>45169</v>
      </c>
      <c r="N66" s="1" t="s">
        <v>1031</v>
      </c>
      <c r="U66" s="59">
        <v>34918672784.897301</v>
      </c>
      <c r="V66" s="60">
        <v>34918672784.897301</v>
      </c>
      <c r="W66" s="60">
        <v>69210604417.0336</v>
      </c>
      <c r="X66" s="59">
        <v>5.4740914095299999E-2</v>
      </c>
      <c r="AI66" s="2" t="str">
        <f>INDEX('ISO2-ISO3'!$D$1:$D$249, MATCH($N66, 'ISO2-ISO3'!$C$1:$C$249, 0))</f>
        <v>DEU</v>
      </c>
      <c r="AJ66" s="2" t="str">
        <f>INDEX('WB Country Groups'!$C$2:$C$219, MATCH($AI66, 'WB Country Groups'!$B$2:$B$219, 0))</f>
        <v>Europe &amp; Central Asia</v>
      </c>
    </row>
    <row r="67" spans="1:36">
      <c r="A67" s="53">
        <v>45169</v>
      </c>
      <c r="B67" s="53">
        <v>45169</v>
      </c>
      <c r="N67" s="1" t="s">
        <v>1031</v>
      </c>
      <c r="U67" s="59">
        <v>5722108444.493</v>
      </c>
      <c r="V67" s="60">
        <v>5722108444.493</v>
      </c>
      <c r="W67" s="60">
        <v>69210604417.0336</v>
      </c>
      <c r="X67" s="59">
        <v>8.9703709168000006E-3</v>
      </c>
      <c r="AI67" s="2" t="str">
        <f>INDEX('ISO2-ISO3'!$D$1:$D$249, MATCH($N67, 'ISO2-ISO3'!$C$1:$C$249, 0))</f>
        <v>DEU</v>
      </c>
      <c r="AJ67" s="2" t="str">
        <f>INDEX('WB Country Groups'!$C$2:$C$219, MATCH($AI67, 'WB Country Groups'!$B$2:$B$219, 0))</f>
        <v>Europe &amp; Central Asia</v>
      </c>
    </row>
    <row r="68" spans="1:36">
      <c r="A68" s="53">
        <v>45169</v>
      </c>
      <c r="B68" s="53">
        <v>45169</v>
      </c>
      <c r="N68" s="1" t="s">
        <v>1015</v>
      </c>
      <c r="U68" s="59">
        <v>71993163043.880997</v>
      </c>
      <c r="V68" s="60">
        <v>71993163043.880997</v>
      </c>
      <c r="W68" s="60">
        <v>79992403382.089996</v>
      </c>
      <c r="X68" s="59">
        <v>0.1128614359976</v>
      </c>
      <c r="AI68" s="2" t="str">
        <f>INDEX('ISO2-ISO3'!$D$1:$D$249, MATCH($N68, 'ISO2-ISO3'!$C$1:$C$249, 0))</f>
        <v>FRA</v>
      </c>
      <c r="AJ68" s="2" t="str">
        <f>INDEX('WB Country Groups'!$C$2:$C$219, MATCH($AI68, 'WB Country Groups'!$B$2:$B$219, 0))</f>
        <v>Europe &amp; Central Asia</v>
      </c>
    </row>
    <row r="69" spans="1:36">
      <c r="A69" s="53">
        <v>45169</v>
      </c>
      <c r="B69" s="53">
        <v>45169</v>
      </c>
      <c r="N69" s="1" t="s">
        <v>1348</v>
      </c>
      <c r="U69" s="59">
        <v>127521957255.32401</v>
      </c>
      <c r="V69" s="60">
        <v>127521957255.32401</v>
      </c>
      <c r="W69" s="60">
        <v>134233639216.13</v>
      </c>
      <c r="X69" s="59">
        <v>0.19991219455510001</v>
      </c>
      <c r="AI69" s="2" t="str">
        <f>INDEX('ISO2-ISO3'!$D$1:$D$249, MATCH($N69, 'ISO2-ISO3'!$C$1:$C$249, 0))</f>
        <v>USA</v>
      </c>
      <c r="AJ69" s="2" t="str">
        <f>INDEX('WB Country Groups'!$C$2:$C$219, MATCH($AI69, 'WB Country Groups'!$B$2:$B$219, 0))</f>
        <v>North America</v>
      </c>
    </row>
    <row r="70" spans="1:36">
      <c r="A70" s="53">
        <v>45169</v>
      </c>
      <c r="B70" s="53">
        <v>45169</v>
      </c>
      <c r="N70" s="1" t="s">
        <v>1015</v>
      </c>
      <c r="U70" s="59">
        <v>7131151624.8503904</v>
      </c>
      <c r="V70" s="60">
        <v>7131151624.8503904</v>
      </c>
      <c r="W70" s="60">
        <v>12965730227.0007</v>
      </c>
      <c r="X70" s="59">
        <v>1.1179283957900001E-2</v>
      </c>
      <c r="AI70" s="2" t="str">
        <f>INDEX('ISO2-ISO3'!$D$1:$D$249, MATCH($N70, 'ISO2-ISO3'!$C$1:$C$249, 0))</f>
        <v>FRA</v>
      </c>
      <c r="AJ70" s="2" t="str">
        <f>INDEX('WB Country Groups'!$C$2:$C$219, MATCH($AI70, 'WB Country Groups'!$B$2:$B$219, 0))</f>
        <v>Europe &amp; Central Asia</v>
      </c>
    </row>
    <row r="71" spans="1:36">
      <c r="A71" s="53">
        <v>45169</v>
      </c>
      <c r="B71" s="53">
        <v>45169</v>
      </c>
      <c r="N71" s="1" t="s">
        <v>881</v>
      </c>
      <c r="U71" s="59">
        <v>13474379530.082199</v>
      </c>
      <c r="V71" s="60">
        <v>13474379530.082199</v>
      </c>
      <c r="W71" s="60">
        <v>13474379530.082199</v>
      </c>
      <c r="X71" s="59">
        <v>2.1123364478599999E-2</v>
      </c>
      <c r="AI71" s="2" t="str">
        <f>INDEX('ISO2-ISO3'!$D$1:$D$249, MATCH($N71, 'ISO2-ISO3'!$C$1:$C$249, 0))</f>
        <v>AUS</v>
      </c>
      <c r="AJ71" s="2" t="str">
        <f>INDEX('WB Country Groups'!$C$2:$C$219, MATCH($AI71, 'WB Country Groups'!$B$2:$B$219, 0))</f>
        <v>East Asia &amp; Pacific</v>
      </c>
    </row>
    <row r="72" spans="1:36">
      <c r="A72" s="53">
        <v>45169</v>
      </c>
      <c r="B72" s="53">
        <v>45169</v>
      </c>
      <c r="N72" s="1" t="s">
        <v>1088</v>
      </c>
      <c r="U72" s="59">
        <v>22201439044.302601</v>
      </c>
      <c r="V72" s="60">
        <v>22201439044.302601</v>
      </c>
      <c r="W72" s="60">
        <v>27751798805.3783</v>
      </c>
      <c r="X72" s="59">
        <v>3.4804503452999999E-2</v>
      </c>
      <c r="AI72" s="2" t="str">
        <f>INDEX('ISO2-ISO3'!$D$1:$D$249, MATCH($N72, 'ISO2-ISO3'!$C$1:$C$249, 0))</f>
        <v>JPN</v>
      </c>
      <c r="AJ72" s="2" t="str">
        <f>INDEX('WB Country Groups'!$C$2:$C$219, MATCH($AI72, 'WB Country Groups'!$B$2:$B$219, 0))</f>
        <v>East Asia &amp; Pacific</v>
      </c>
    </row>
    <row r="73" spans="1:36">
      <c r="A73" s="53">
        <v>45169</v>
      </c>
      <c r="B73" s="53">
        <v>45169</v>
      </c>
      <c r="N73" s="1" t="s">
        <v>1348</v>
      </c>
      <c r="U73" s="59">
        <v>129668648075.10001</v>
      </c>
      <c r="V73" s="60">
        <v>129668648075.10001</v>
      </c>
      <c r="W73" s="60">
        <v>129668648075.10001</v>
      </c>
      <c r="X73" s="59">
        <v>0.20327749479080001</v>
      </c>
      <c r="AI73" s="2" t="str">
        <f>INDEX('ISO2-ISO3'!$D$1:$D$249, MATCH($N73, 'ISO2-ISO3'!$C$1:$C$249, 0))</f>
        <v>USA</v>
      </c>
      <c r="AJ73" s="2" t="str">
        <f>INDEX('WB Country Groups'!$C$2:$C$219, MATCH($AI73, 'WB Country Groups'!$B$2:$B$219, 0))</f>
        <v>North America</v>
      </c>
    </row>
    <row r="74" spans="1:36">
      <c r="A74" s="53">
        <v>45169</v>
      </c>
      <c r="B74" s="53">
        <v>45169</v>
      </c>
      <c r="N74" s="1" t="s">
        <v>1342</v>
      </c>
      <c r="U74" s="59">
        <v>38982264512.690498</v>
      </c>
      <c r="V74" s="60">
        <v>38982264512.690498</v>
      </c>
      <c r="W74" s="60">
        <v>38982264512.690498</v>
      </c>
      <c r="X74" s="59">
        <v>6.1111280089999998E-2</v>
      </c>
      <c r="AI74" s="2" t="str">
        <f>INDEX('ISO2-ISO3'!$D$1:$D$249, MATCH($N74, 'ISO2-ISO3'!$C$1:$C$249, 0))</f>
        <v>GBR</v>
      </c>
      <c r="AJ74" s="2" t="str">
        <f>INDEX('WB Country Groups'!$C$2:$C$219, MATCH($AI74, 'WB Country Groups'!$B$2:$B$219, 0))</f>
        <v>Europe &amp; Central Asia</v>
      </c>
    </row>
    <row r="75" spans="1:36">
      <c r="A75" s="53">
        <v>45169</v>
      </c>
      <c r="B75" s="53">
        <v>45169</v>
      </c>
      <c r="N75" s="1" t="s">
        <v>1342</v>
      </c>
      <c r="U75" s="59">
        <v>3611370786.7188802</v>
      </c>
      <c r="V75" s="60">
        <v>3611370786.7188802</v>
      </c>
      <c r="W75" s="60">
        <v>3801442933.3882899</v>
      </c>
      <c r="X75" s="59">
        <v>5.6614333317000004E-3</v>
      </c>
      <c r="AI75" s="2" t="str">
        <f>INDEX('ISO2-ISO3'!$D$1:$D$249, MATCH($N75, 'ISO2-ISO3'!$C$1:$C$249, 0))</f>
        <v>GBR</v>
      </c>
      <c r="AJ75" s="2" t="str">
        <f>INDEX('WB Country Groups'!$C$2:$C$219, MATCH($AI75, 'WB Country Groups'!$B$2:$B$219, 0))</f>
        <v>Europe &amp; Central Asia</v>
      </c>
    </row>
    <row r="76" spans="1:36">
      <c r="A76" s="53">
        <v>45169</v>
      </c>
      <c r="B76" s="53">
        <v>45169</v>
      </c>
      <c r="N76" s="1" t="s">
        <v>1342</v>
      </c>
      <c r="U76" s="59">
        <v>109307066878.959</v>
      </c>
      <c r="V76" s="60">
        <v>109307066878.959</v>
      </c>
      <c r="W76" s="60">
        <v>109307066878.959</v>
      </c>
      <c r="X76" s="59">
        <v>0.17135727909510001</v>
      </c>
      <c r="AI76" s="2" t="str">
        <f>INDEX('ISO2-ISO3'!$D$1:$D$249, MATCH($N76, 'ISO2-ISO3'!$C$1:$C$249, 0))</f>
        <v>GBR</v>
      </c>
      <c r="AJ76" s="2" t="str">
        <f>INDEX('WB Country Groups'!$C$2:$C$219, MATCH($AI76, 'WB Country Groups'!$B$2:$B$219, 0))</f>
        <v>Europe &amp; Central Asia</v>
      </c>
    </row>
    <row r="77" spans="1:36">
      <c r="A77" s="53">
        <v>45169</v>
      </c>
      <c r="B77" s="53">
        <v>45169</v>
      </c>
      <c r="N77" s="1" t="s">
        <v>1342</v>
      </c>
      <c r="U77" s="59">
        <v>10183987645.459</v>
      </c>
      <c r="V77" s="60">
        <v>10183987645.459</v>
      </c>
      <c r="W77" s="60">
        <v>14548553779.2271</v>
      </c>
      <c r="X77" s="59">
        <v>1.5965119759300001E-2</v>
      </c>
      <c r="AI77" s="2" t="str">
        <f>INDEX('ISO2-ISO3'!$D$1:$D$249, MATCH($N77, 'ISO2-ISO3'!$C$1:$C$249, 0))</f>
        <v>GBR</v>
      </c>
      <c r="AJ77" s="2" t="str">
        <f>INDEX('WB Country Groups'!$C$2:$C$219, MATCH($AI77, 'WB Country Groups'!$B$2:$B$219, 0))</f>
        <v>Europe &amp; Central Asia</v>
      </c>
    </row>
    <row r="78" spans="1:36">
      <c r="A78" s="53">
        <v>45169</v>
      </c>
      <c r="B78" s="53">
        <v>45169</v>
      </c>
      <c r="N78" s="1" t="s">
        <v>881</v>
      </c>
      <c r="U78" s="59">
        <v>147147408936.73901</v>
      </c>
      <c r="V78" s="60">
        <v>147147408936.73901</v>
      </c>
      <c r="W78" s="60">
        <v>147147408936.73901</v>
      </c>
      <c r="X78" s="59">
        <v>0.23067840297289999</v>
      </c>
      <c r="AI78" s="2" t="str">
        <f>INDEX('ISO2-ISO3'!$D$1:$D$249, MATCH($N78, 'ISO2-ISO3'!$C$1:$C$249, 0))</f>
        <v>AUS</v>
      </c>
      <c r="AJ78" s="2" t="str">
        <f>INDEX('WB Country Groups'!$C$2:$C$219, MATCH($AI78, 'WB Country Groups'!$B$2:$B$219, 0))</f>
        <v>East Asia &amp; Pacific</v>
      </c>
    </row>
    <row r="79" spans="1:36">
      <c r="A79" s="53">
        <v>45169</v>
      </c>
      <c r="B79" s="53">
        <v>45169</v>
      </c>
      <c r="N79" s="1" t="s">
        <v>1088</v>
      </c>
      <c r="U79" s="59">
        <v>3933396035.88625</v>
      </c>
      <c r="V79" s="60">
        <v>3933396035.88625</v>
      </c>
      <c r="W79" s="60">
        <v>4370440039.8736095</v>
      </c>
      <c r="X79" s="59">
        <v>6.1662622697999997E-3</v>
      </c>
      <c r="AI79" s="2" t="str">
        <f>INDEX('ISO2-ISO3'!$D$1:$D$249, MATCH($N79, 'ISO2-ISO3'!$C$1:$C$249, 0))</f>
        <v>JPN</v>
      </c>
      <c r="AJ79" s="2" t="str">
        <f>INDEX('WB Country Groups'!$C$2:$C$219, MATCH($AI79, 'WB Country Groups'!$B$2:$B$219, 0))</f>
        <v>East Asia &amp; Pacific</v>
      </c>
    </row>
    <row r="80" spans="1:36">
      <c r="A80" s="53">
        <v>45169</v>
      </c>
      <c r="B80" s="53">
        <v>45169</v>
      </c>
      <c r="N80" s="1" t="s">
        <v>1015</v>
      </c>
      <c r="U80" s="59">
        <v>37511148291.186401</v>
      </c>
      <c r="V80" s="60">
        <v>37511148291.186401</v>
      </c>
      <c r="W80" s="60">
        <v>39485419253.880402</v>
      </c>
      <c r="X80" s="59">
        <v>5.8805057078600002E-2</v>
      </c>
      <c r="AI80" s="2" t="str">
        <f>INDEX('ISO2-ISO3'!$D$1:$D$249, MATCH($N80, 'ISO2-ISO3'!$C$1:$C$249, 0))</f>
        <v>FRA</v>
      </c>
      <c r="AJ80" s="2" t="str">
        <f>INDEX('WB Country Groups'!$C$2:$C$219, MATCH($AI80, 'WB Country Groups'!$B$2:$B$219, 0))</f>
        <v>Europe &amp; Central Asia</v>
      </c>
    </row>
    <row r="81" spans="1:36">
      <c r="A81" s="53">
        <v>45169</v>
      </c>
      <c r="B81" s="53">
        <v>45169</v>
      </c>
      <c r="N81" s="1" t="s">
        <v>1342</v>
      </c>
      <c r="U81" s="59">
        <v>12110676390.3169</v>
      </c>
      <c r="V81" s="60">
        <v>12110676390.3169</v>
      </c>
      <c r="W81" s="60">
        <v>12110676390.3169</v>
      </c>
      <c r="X81" s="59">
        <v>1.8985529604799999E-2</v>
      </c>
      <c r="AI81" s="2" t="str">
        <f>INDEX('ISO2-ISO3'!$D$1:$D$249, MATCH($N81, 'ISO2-ISO3'!$C$1:$C$249, 0))</f>
        <v>GBR</v>
      </c>
      <c r="AJ81" s="2" t="str">
        <f>INDEX('WB Country Groups'!$C$2:$C$219, MATCH($AI81, 'WB Country Groups'!$B$2:$B$219, 0))</f>
        <v>Europe &amp; Central Asia</v>
      </c>
    </row>
    <row r="82" spans="1:36">
      <c r="A82" s="53">
        <v>45169</v>
      </c>
      <c r="B82" s="53">
        <v>45169</v>
      </c>
      <c r="N82" s="1" t="s">
        <v>936</v>
      </c>
      <c r="U82" s="59">
        <v>7656641413.4668703</v>
      </c>
      <c r="V82" s="60">
        <v>7656641413.4668703</v>
      </c>
      <c r="W82" s="60">
        <v>7656641413.4668703</v>
      </c>
      <c r="X82" s="59">
        <v>1.2003077907799999E-2</v>
      </c>
      <c r="AI82" s="2" t="str">
        <f>INDEX('ISO2-ISO3'!$D$1:$D$249, MATCH($N82, 'ISO2-ISO3'!$C$1:$C$249, 0))</f>
        <v>CAN</v>
      </c>
      <c r="AJ82" s="2" t="str">
        <f>INDEX('WB Country Groups'!$C$2:$C$219, MATCH($AI82, 'WB Country Groups'!$B$2:$B$219, 0))</f>
        <v>North America</v>
      </c>
    </row>
    <row r="83" spans="1:36">
      <c r="A83" s="53">
        <v>45169</v>
      </c>
      <c r="B83" s="53">
        <v>45169</v>
      </c>
      <c r="N83" s="1" t="s">
        <v>881</v>
      </c>
      <c r="U83" s="59">
        <v>5448073310.9324598</v>
      </c>
      <c r="V83" s="60">
        <v>5448073310.9324598</v>
      </c>
      <c r="W83" s="60">
        <v>5448073310.9324598</v>
      </c>
      <c r="X83" s="59">
        <v>8.5407745859999995E-3</v>
      </c>
      <c r="AI83" s="2" t="str">
        <f>INDEX('ISO2-ISO3'!$D$1:$D$249, MATCH($N83, 'ISO2-ISO3'!$C$1:$C$249, 0))</f>
        <v>AUS</v>
      </c>
      <c r="AJ83" s="2" t="str">
        <f>INDEX('WB Country Groups'!$C$2:$C$219, MATCH($AI83, 'WB Country Groups'!$B$2:$B$219, 0))</f>
        <v>East Asia &amp; Pacific</v>
      </c>
    </row>
    <row r="84" spans="1:36">
      <c r="A84" s="53">
        <v>45169</v>
      </c>
      <c r="B84" s="53">
        <v>45169</v>
      </c>
      <c r="N84" s="1" t="s">
        <v>1348</v>
      </c>
      <c r="U84" s="59">
        <v>8117296736.0550003</v>
      </c>
      <c r="V84" s="60">
        <v>8117296736.0550003</v>
      </c>
      <c r="W84" s="60">
        <v>12488148824.700001</v>
      </c>
      <c r="X84" s="59">
        <v>1.27252328876E-2</v>
      </c>
      <c r="AI84" s="2" t="str">
        <f>INDEX('ISO2-ISO3'!$D$1:$D$249, MATCH($N84, 'ISO2-ISO3'!$C$1:$C$249, 0))</f>
        <v>USA</v>
      </c>
      <c r="AJ84" s="2" t="str">
        <f>INDEX('WB Country Groups'!$C$2:$C$219, MATCH($AI84, 'WB Country Groups'!$B$2:$B$219, 0))</f>
        <v>North America</v>
      </c>
    </row>
    <row r="85" spans="1:36">
      <c r="A85" s="53">
        <v>45169</v>
      </c>
      <c r="B85" s="53">
        <v>45169</v>
      </c>
      <c r="N85" s="1" t="s">
        <v>936</v>
      </c>
      <c r="U85" s="59">
        <v>35853101146.590797</v>
      </c>
      <c r="V85" s="60">
        <v>35853101146.590797</v>
      </c>
      <c r="W85" s="60">
        <v>35853101146.590797</v>
      </c>
      <c r="X85" s="59">
        <v>5.6205788290000003E-2</v>
      </c>
      <c r="AI85" s="2" t="str">
        <f>INDEX('ISO2-ISO3'!$D$1:$D$249, MATCH($N85, 'ISO2-ISO3'!$C$1:$C$249, 0))</f>
        <v>CAN</v>
      </c>
      <c r="AJ85" s="2" t="str">
        <f>INDEX('WB Country Groups'!$C$2:$C$219, MATCH($AI85, 'WB Country Groups'!$B$2:$B$219, 0))</f>
        <v>North America</v>
      </c>
    </row>
    <row r="86" spans="1:36">
      <c r="A86" s="53">
        <v>45169</v>
      </c>
      <c r="B86" s="53">
        <v>45169</v>
      </c>
      <c r="N86" s="1" t="s">
        <v>936</v>
      </c>
      <c r="U86" s="59">
        <v>6358564336.5238895</v>
      </c>
      <c r="V86" s="60">
        <v>6358564336.5238895</v>
      </c>
      <c r="W86" s="60">
        <v>7089516677.7634096</v>
      </c>
      <c r="X86" s="59">
        <v>9.9681229656000004E-3</v>
      </c>
      <c r="AI86" s="2" t="str">
        <f>INDEX('ISO2-ISO3'!$D$1:$D$249, MATCH($N86, 'ISO2-ISO3'!$C$1:$C$249, 0))</f>
        <v>CAN</v>
      </c>
      <c r="AJ86" s="2" t="str">
        <f>INDEX('WB Country Groups'!$C$2:$C$219, MATCH($AI86, 'WB Country Groups'!$B$2:$B$219, 0))</f>
        <v>North America</v>
      </c>
    </row>
    <row r="87" spans="1:36">
      <c r="A87" s="53">
        <v>45169</v>
      </c>
      <c r="B87" s="53">
        <v>45169</v>
      </c>
      <c r="N87" s="1" t="s">
        <v>936</v>
      </c>
      <c r="U87" s="59">
        <v>3098687605.4924402</v>
      </c>
      <c r="V87" s="60">
        <v>3098687605.4924402</v>
      </c>
      <c r="W87" s="60">
        <v>6383850096.9289303</v>
      </c>
      <c r="X87" s="59">
        <v>4.8577159008E-3</v>
      </c>
      <c r="AI87" s="2" t="str">
        <f>INDEX('ISO2-ISO3'!$D$1:$D$249, MATCH($N87, 'ISO2-ISO3'!$C$1:$C$249, 0))</f>
        <v>CAN</v>
      </c>
      <c r="AJ87" s="2" t="str">
        <f>INDEX('WB Country Groups'!$C$2:$C$219, MATCH($AI87, 'WB Country Groups'!$B$2:$B$219, 0))</f>
        <v>North America</v>
      </c>
    </row>
    <row r="88" spans="1:36">
      <c r="A88" s="53">
        <v>45169</v>
      </c>
      <c r="B88" s="53">
        <v>45169</v>
      </c>
      <c r="N88" s="1" t="s">
        <v>1088</v>
      </c>
      <c r="U88" s="59">
        <v>24653346715.829201</v>
      </c>
      <c r="V88" s="60">
        <v>24653346715.829201</v>
      </c>
      <c r="W88" s="60">
        <v>32871128954.438999</v>
      </c>
      <c r="X88" s="59">
        <v>3.8648282626499997E-2</v>
      </c>
      <c r="AI88" s="2" t="str">
        <f>INDEX('ISO2-ISO3'!$D$1:$D$249, MATCH($N88, 'ISO2-ISO3'!$C$1:$C$249, 0))</f>
        <v>JPN</v>
      </c>
      <c r="AJ88" s="2" t="str">
        <f>INDEX('WB Country Groups'!$C$2:$C$219, MATCH($AI88, 'WB Country Groups'!$B$2:$B$219, 0))</f>
        <v>East Asia &amp; Pacific</v>
      </c>
    </row>
    <row r="89" spans="1:36">
      <c r="A89" s="53">
        <v>45169</v>
      </c>
      <c r="B89" s="53">
        <v>45169</v>
      </c>
      <c r="N89" s="1" t="s">
        <v>1015</v>
      </c>
      <c r="U89" s="59">
        <v>30846768510.359001</v>
      </c>
      <c r="V89" s="60">
        <v>30846768510.359001</v>
      </c>
      <c r="W89" s="60">
        <v>32470282642.4832</v>
      </c>
      <c r="X89" s="59">
        <v>4.8357516780399998E-2</v>
      </c>
      <c r="AI89" s="2" t="str">
        <f>INDEX('ISO2-ISO3'!$D$1:$D$249, MATCH($N89, 'ISO2-ISO3'!$C$1:$C$249, 0))</f>
        <v>FRA</v>
      </c>
      <c r="AJ89" s="2" t="str">
        <f>INDEX('WB Country Groups'!$C$2:$C$219, MATCH($AI89, 'WB Country Groups'!$B$2:$B$219, 0))</f>
        <v>Europe &amp; Central Asia</v>
      </c>
    </row>
    <row r="90" spans="1:36">
      <c r="A90" s="53">
        <v>45169</v>
      </c>
      <c r="B90" s="53">
        <v>45169</v>
      </c>
      <c r="N90" s="1" t="s">
        <v>1348</v>
      </c>
      <c r="U90" s="59">
        <v>22499619022.470001</v>
      </c>
      <c r="V90" s="60">
        <v>22499619022.470001</v>
      </c>
      <c r="W90" s="60">
        <v>22499619022.470001</v>
      </c>
      <c r="X90" s="59">
        <v>3.5271950903599997E-2</v>
      </c>
      <c r="AI90" s="2" t="str">
        <f>INDEX('ISO2-ISO3'!$D$1:$D$249, MATCH($N90, 'ISO2-ISO3'!$C$1:$C$249, 0))</f>
        <v>USA</v>
      </c>
      <c r="AJ90" s="2" t="str">
        <f>INDEX('WB Country Groups'!$C$2:$C$219, MATCH($AI90, 'WB Country Groups'!$B$2:$B$219, 0))</f>
        <v>North America</v>
      </c>
    </row>
    <row r="91" spans="1:36">
      <c r="A91" s="53">
        <v>45169</v>
      </c>
      <c r="B91" s="53">
        <v>45169</v>
      </c>
      <c r="N91" s="1" t="s">
        <v>982</v>
      </c>
      <c r="U91" s="59">
        <v>14283019039.7192</v>
      </c>
      <c r="V91" s="60">
        <v>14283019039.7192</v>
      </c>
      <c r="W91" s="60">
        <v>21561623979.2047</v>
      </c>
      <c r="X91" s="59">
        <v>2.2391043413700001E-2</v>
      </c>
      <c r="AI91" s="2" t="str">
        <f>INDEX('ISO2-ISO3'!$D$1:$D$249, MATCH($N91, 'ISO2-ISO3'!$C$1:$C$249, 0))</f>
        <v>DNK</v>
      </c>
      <c r="AJ91" s="2" t="str">
        <f>INDEX('WB Country Groups'!$C$2:$C$219, MATCH($AI91, 'WB Country Groups'!$B$2:$B$219, 0))</f>
        <v>Europe &amp; Central Asia</v>
      </c>
    </row>
    <row r="92" spans="1:36">
      <c r="A92" s="53">
        <v>45169</v>
      </c>
      <c r="B92" s="53">
        <v>45169</v>
      </c>
      <c r="N92" s="1" t="s">
        <v>1348</v>
      </c>
      <c r="U92" s="59">
        <v>15889809140.226</v>
      </c>
      <c r="V92" s="60">
        <v>15889809140.226</v>
      </c>
      <c r="W92" s="60">
        <v>17655343489.139999</v>
      </c>
      <c r="X92" s="59">
        <v>2.4909958133099999E-2</v>
      </c>
      <c r="AI92" s="2" t="str">
        <f>INDEX('ISO2-ISO3'!$D$1:$D$249, MATCH($N92, 'ISO2-ISO3'!$C$1:$C$249, 0))</f>
        <v>USA</v>
      </c>
      <c r="AJ92" s="2" t="str">
        <f>INDEX('WB Country Groups'!$C$2:$C$219, MATCH($AI92, 'WB Country Groups'!$B$2:$B$219, 0))</f>
        <v>North America</v>
      </c>
    </row>
    <row r="93" spans="1:36">
      <c r="A93" s="53">
        <v>45169</v>
      </c>
      <c r="B93" s="53">
        <v>45169</v>
      </c>
      <c r="N93" s="1" t="s">
        <v>1015</v>
      </c>
      <c r="U93" s="59">
        <v>11386556485.7892</v>
      </c>
      <c r="V93" s="60">
        <v>11386556485.7892</v>
      </c>
      <c r="W93" s="60">
        <v>14233195607.2365</v>
      </c>
      <c r="X93" s="59">
        <v>1.78503494182E-2</v>
      </c>
      <c r="AI93" s="2" t="str">
        <f>INDEX('ISO2-ISO3'!$D$1:$D$249, MATCH($N93, 'ISO2-ISO3'!$C$1:$C$249, 0))</f>
        <v>FRA</v>
      </c>
      <c r="AJ93" s="2" t="str">
        <f>INDEX('WB Country Groups'!$C$2:$C$219, MATCH($AI93, 'WB Country Groups'!$B$2:$B$219, 0))</f>
        <v>Europe &amp; Central Asia</v>
      </c>
    </row>
    <row r="94" spans="1:36">
      <c r="A94" s="53">
        <v>45169</v>
      </c>
      <c r="B94" s="53">
        <v>45169</v>
      </c>
      <c r="N94" s="1" t="s">
        <v>1284</v>
      </c>
      <c r="U94" s="59">
        <v>3658249772.1375399</v>
      </c>
      <c r="V94" s="60">
        <v>3658249772.1375399</v>
      </c>
      <c r="W94" s="60">
        <v>28140382862.5965</v>
      </c>
      <c r="X94" s="59">
        <v>5.7349240548000002E-3</v>
      </c>
      <c r="AI94" s="2" t="str">
        <f>INDEX('ISO2-ISO3'!$D$1:$D$249, MATCH($N94, 'ISO2-ISO3'!$C$1:$C$249, 0))</f>
        <v>ESP</v>
      </c>
      <c r="AJ94" s="2" t="str">
        <f>INDEX('WB Country Groups'!$C$2:$C$219, MATCH($AI94, 'WB Country Groups'!$B$2:$B$219, 0))</f>
        <v>Europe &amp; Central Asia</v>
      </c>
    </row>
    <row r="95" spans="1:36">
      <c r="A95" s="53">
        <v>45169</v>
      </c>
      <c r="B95" s="53">
        <v>45169</v>
      </c>
      <c r="N95" s="1" t="s">
        <v>1348</v>
      </c>
      <c r="U95" s="59">
        <v>145160207603.70001</v>
      </c>
      <c r="V95" s="60">
        <v>145160207603.70001</v>
      </c>
      <c r="W95" s="60">
        <v>145160207603.70001</v>
      </c>
      <c r="X95" s="59">
        <v>0.2275631294305</v>
      </c>
      <c r="AI95" s="2" t="str">
        <f>INDEX('ISO2-ISO3'!$D$1:$D$249, MATCH($N95, 'ISO2-ISO3'!$C$1:$C$249, 0))</f>
        <v>USA</v>
      </c>
      <c r="AJ95" s="2" t="str">
        <f>INDEX('WB Country Groups'!$C$2:$C$219, MATCH($AI95, 'WB Country Groups'!$B$2:$B$219, 0))</f>
        <v>North America</v>
      </c>
    </row>
    <row r="96" spans="1:36">
      <c r="A96" s="53">
        <v>45169</v>
      </c>
      <c r="B96" s="53">
        <v>45169</v>
      </c>
      <c r="N96" s="1" t="s">
        <v>936</v>
      </c>
      <c r="U96" s="59">
        <v>6641933193.1253901</v>
      </c>
      <c r="V96" s="60">
        <v>6641933193.1253901</v>
      </c>
      <c r="W96" s="60">
        <v>7910251741.52777</v>
      </c>
      <c r="X96" s="59">
        <v>1.04123514829E-2</v>
      </c>
      <c r="AI96" s="2" t="str">
        <f>INDEX('ISO2-ISO3'!$D$1:$D$249, MATCH($N96, 'ISO2-ISO3'!$C$1:$C$249, 0))</f>
        <v>CAN</v>
      </c>
      <c r="AJ96" s="2" t="str">
        <f>INDEX('WB Country Groups'!$C$2:$C$219, MATCH($AI96, 'WB Country Groups'!$B$2:$B$219, 0))</f>
        <v>North America</v>
      </c>
    </row>
    <row r="97" spans="1:36">
      <c r="A97" s="53">
        <v>45169</v>
      </c>
      <c r="B97" s="53">
        <v>45169</v>
      </c>
      <c r="N97" s="1" t="s">
        <v>1348</v>
      </c>
      <c r="U97" s="59">
        <v>428960688861.65002</v>
      </c>
      <c r="V97" s="60">
        <v>428960688861.65002</v>
      </c>
      <c r="W97" s="60">
        <v>428960688861.65002</v>
      </c>
      <c r="X97" s="59">
        <v>0.67246829121740004</v>
      </c>
      <c r="AI97" s="2" t="str">
        <f>INDEX('ISO2-ISO3'!$D$1:$D$249, MATCH($N97, 'ISO2-ISO3'!$C$1:$C$249, 0))</f>
        <v>USA</v>
      </c>
      <c r="AJ97" s="2" t="str">
        <f>INDEX('WB Country Groups'!$C$2:$C$219, MATCH($AI97, 'WB Country Groups'!$B$2:$B$219, 0))</f>
        <v>North America</v>
      </c>
    </row>
    <row r="98" spans="1:36">
      <c r="A98" s="53">
        <v>45169</v>
      </c>
      <c r="B98" s="53">
        <v>45169</v>
      </c>
      <c r="N98" s="1" t="s">
        <v>1064</v>
      </c>
      <c r="U98" s="59">
        <v>14615880595.8491</v>
      </c>
      <c r="V98" s="60">
        <v>14615880595.8491</v>
      </c>
      <c r="W98" s="60">
        <v>20879829422.641602</v>
      </c>
      <c r="X98" s="59">
        <v>2.2912860092200001E-2</v>
      </c>
      <c r="AI98" s="2" t="str">
        <f>INDEX('ISO2-ISO3'!$D$1:$D$249, MATCH($N98, 'ISO2-ISO3'!$C$1:$C$249, 0))</f>
        <v>HKG</v>
      </c>
      <c r="AJ98" s="2" t="str">
        <f>INDEX('WB Country Groups'!$C$2:$C$219, MATCH($AI98, 'WB Country Groups'!$B$2:$B$219, 0))</f>
        <v>East Asia &amp; Pacific</v>
      </c>
    </row>
    <row r="99" spans="1:36">
      <c r="A99" s="53">
        <v>45169</v>
      </c>
      <c r="B99" s="53">
        <v>45169</v>
      </c>
      <c r="N99" s="1" t="s">
        <v>1348</v>
      </c>
      <c r="U99" s="59">
        <v>292285480730.08502</v>
      </c>
      <c r="V99" s="60">
        <v>292285480730.08502</v>
      </c>
      <c r="W99" s="60">
        <v>307668927084.29999</v>
      </c>
      <c r="X99" s="59">
        <v>0.45820683078399999</v>
      </c>
      <c r="AI99" s="2" t="str">
        <f>INDEX('ISO2-ISO3'!$D$1:$D$249, MATCH($N99, 'ISO2-ISO3'!$C$1:$C$249, 0))</f>
        <v>USA</v>
      </c>
      <c r="AJ99" s="2" t="str">
        <f>INDEX('WB Country Groups'!$C$2:$C$219, MATCH($AI99, 'WB Country Groups'!$B$2:$B$219, 0))</f>
        <v>North America</v>
      </c>
    </row>
    <row r="100" spans="1:36">
      <c r="A100" s="53">
        <v>45169</v>
      </c>
      <c r="B100" s="53">
        <v>45169</v>
      </c>
      <c r="N100" s="1" t="s">
        <v>1088</v>
      </c>
      <c r="U100" s="59">
        <v>3792199662.5464501</v>
      </c>
      <c r="V100" s="60">
        <v>3792199662.5464501</v>
      </c>
      <c r="W100" s="60">
        <v>5834153326.9945402</v>
      </c>
      <c r="X100" s="59">
        <v>5.9449131197000004E-3</v>
      </c>
      <c r="AI100" s="2" t="str">
        <f>INDEX('ISO2-ISO3'!$D$1:$D$249, MATCH($N100, 'ISO2-ISO3'!$C$1:$C$249, 0))</f>
        <v>JPN</v>
      </c>
      <c r="AJ100" s="2" t="str">
        <f>INDEX('WB Country Groups'!$C$2:$C$219, MATCH($AI100, 'WB Country Groups'!$B$2:$B$219, 0))</f>
        <v>East Asia &amp; Pacific</v>
      </c>
    </row>
    <row r="101" spans="1:36">
      <c r="A101" s="53">
        <v>45169</v>
      </c>
      <c r="B101" s="53">
        <v>45169</v>
      </c>
      <c r="N101" s="1" t="s">
        <v>1064</v>
      </c>
      <c r="U101" s="59">
        <v>12879122840.660601</v>
      </c>
      <c r="V101" s="60">
        <v>12879122840.660601</v>
      </c>
      <c r="W101" s="60">
        <v>19814035139.477798</v>
      </c>
      <c r="X101" s="59">
        <v>2.01901991346E-2</v>
      </c>
      <c r="AI101" s="2" t="str">
        <f>INDEX('ISO2-ISO3'!$D$1:$D$249, MATCH($N101, 'ISO2-ISO3'!$C$1:$C$249, 0))</f>
        <v>HKG</v>
      </c>
      <c r="AJ101" s="2" t="str">
        <f>INDEX('WB Country Groups'!$C$2:$C$219, MATCH($AI101, 'WB Country Groups'!$B$2:$B$219, 0))</f>
        <v>East Asia &amp; Pacific</v>
      </c>
    </row>
    <row r="102" spans="1:36">
      <c r="A102" s="53">
        <v>45169</v>
      </c>
      <c r="B102" s="53">
        <v>45169</v>
      </c>
      <c r="N102" s="1" t="s">
        <v>1088</v>
      </c>
      <c r="U102" s="59">
        <v>8607778960.7445793</v>
      </c>
      <c r="V102" s="60">
        <v>8607778960.7445793</v>
      </c>
      <c r="W102" s="60">
        <v>10126798777.3466</v>
      </c>
      <c r="X102" s="59">
        <v>1.34941465715E-2</v>
      </c>
      <c r="AI102" s="2" t="str">
        <f>INDEX('ISO2-ISO3'!$D$1:$D$249, MATCH($N102, 'ISO2-ISO3'!$C$1:$C$249, 0))</f>
        <v>JPN</v>
      </c>
      <c r="AJ102" s="2" t="str">
        <f>INDEX('WB Country Groups'!$C$2:$C$219, MATCH($AI102, 'WB Country Groups'!$B$2:$B$219, 0))</f>
        <v>East Asia &amp; Pacific</v>
      </c>
    </row>
    <row r="103" spans="1:36">
      <c r="A103" s="53">
        <v>45169</v>
      </c>
      <c r="B103" s="53">
        <v>45169</v>
      </c>
      <c r="N103" s="1" t="s">
        <v>1088</v>
      </c>
      <c r="U103" s="59">
        <v>20561349100.028198</v>
      </c>
      <c r="V103" s="60">
        <v>20561349100.028198</v>
      </c>
      <c r="W103" s="60">
        <v>51403372750.070396</v>
      </c>
      <c r="X103" s="59">
        <v>3.2233385607200002E-2</v>
      </c>
      <c r="AI103" s="2" t="str">
        <f>INDEX('ISO2-ISO3'!$D$1:$D$249, MATCH($N103, 'ISO2-ISO3'!$C$1:$C$249, 0))</f>
        <v>JPN</v>
      </c>
      <c r="AJ103" s="2" t="str">
        <f>INDEX('WB Country Groups'!$C$2:$C$219, MATCH($AI103, 'WB Country Groups'!$B$2:$B$219, 0))</f>
        <v>East Asia &amp; Pacific</v>
      </c>
    </row>
    <row r="104" spans="1:36">
      <c r="A104" s="53">
        <v>45169</v>
      </c>
      <c r="B104" s="53">
        <v>45169</v>
      </c>
      <c r="N104" s="1" t="s">
        <v>1348</v>
      </c>
      <c r="U104" s="59">
        <v>82058200107.559998</v>
      </c>
      <c r="V104" s="60">
        <v>82058200107.559998</v>
      </c>
      <c r="W104" s="60">
        <v>82058200107.559998</v>
      </c>
      <c r="X104" s="59">
        <v>0.1286400806404</v>
      </c>
      <c r="AI104" s="2" t="str">
        <f>INDEX('ISO2-ISO3'!$D$1:$D$249, MATCH($N104, 'ISO2-ISO3'!$C$1:$C$249, 0))</f>
        <v>USA</v>
      </c>
      <c r="AJ104" s="2" t="str">
        <f>INDEX('WB Country Groups'!$C$2:$C$219, MATCH($AI104, 'WB Country Groups'!$B$2:$B$219, 0))</f>
        <v>North America</v>
      </c>
    </row>
    <row r="105" spans="1:36">
      <c r="A105" s="53">
        <v>45169</v>
      </c>
      <c r="B105" s="53">
        <v>45169</v>
      </c>
      <c r="N105" s="1" t="s">
        <v>1266</v>
      </c>
      <c r="U105" s="59">
        <v>2473729636.4309502</v>
      </c>
      <c r="V105" s="60">
        <v>2473729636.4309502</v>
      </c>
      <c r="W105" s="60">
        <v>4497690248.0562801</v>
      </c>
      <c r="X105" s="59">
        <v>3.8779887871999998E-3</v>
      </c>
      <c r="AI105" s="2" t="str">
        <f>INDEX('ISO2-ISO3'!$D$1:$D$249, MATCH($N105, 'ISO2-ISO3'!$C$1:$C$249, 0))</f>
        <v>SGP</v>
      </c>
      <c r="AJ105" s="2" t="str">
        <f>INDEX('WB Country Groups'!$C$2:$C$219, MATCH($AI105, 'WB Country Groups'!$B$2:$B$219, 0))</f>
        <v>East Asia &amp; Pacific</v>
      </c>
    </row>
    <row r="106" spans="1:36">
      <c r="A106" s="53">
        <v>45169</v>
      </c>
      <c r="B106" s="53">
        <v>45169</v>
      </c>
      <c r="N106" s="1" t="s">
        <v>1348</v>
      </c>
      <c r="U106" s="59">
        <v>7875133811.2700005</v>
      </c>
      <c r="V106" s="60">
        <v>7875133811.2700005</v>
      </c>
      <c r="W106" s="60">
        <v>7875133811.2700005</v>
      </c>
      <c r="X106" s="59">
        <v>1.23456016243E-2</v>
      </c>
      <c r="AI106" s="2" t="str">
        <f>INDEX('ISO2-ISO3'!$D$1:$D$249, MATCH($N106, 'ISO2-ISO3'!$C$1:$C$249, 0))</f>
        <v>USA</v>
      </c>
      <c r="AJ106" s="2" t="str">
        <f>INDEX('WB Country Groups'!$C$2:$C$219, MATCH($AI106, 'WB Country Groups'!$B$2:$B$219, 0))</f>
        <v>North America</v>
      </c>
    </row>
    <row r="107" spans="1:36">
      <c r="A107" s="53">
        <v>45169</v>
      </c>
      <c r="B107" s="53">
        <v>45169</v>
      </c>
      <c r="N107" s="1" t="s">
        <v>1348</v>
      </c>
      <c r="U107" s="59">
        <v>19325474985.599998</v>
      </c>
      <c r="V107" s="60">
        <v>19325474985.599998</v>
      </c>
      <c r="W107" s="60">
        <v>19325474985.599998</v>
      </c>
      <c r="X107" s="59">
        <v>3.0295944309100001E-2</v>
      </c>
      <c r="AI107" s="2" t="str">
        <f>INDEX('ISO2-ISO3'!$D$1:$D$249, MATCH($N107, 'ISO2-ISO3'!$C$1:$C$249, 0))</f>
        <v>USA</v>
      </c>
      <c r="AJ107" s="2" t="str">
        <f>INDEX('WB Country Groups'!$C$2:$C$219, MATCH($AI107, 'WB Country Groups'!$B$2:$B$219, 0))</f>
        <v>North America</v>
      </c>
    </row>
    <row r="108" spans="1:36">
      <c r="A108" s="53">
        <v>45169</v>
      </c>
      <c r="B108" s="53">
        <v>45169</v>
      </c>
      <c r="N108" s="1" t="s">
        <v>1348</v>
      </c>
      <c r="U108" s="59">
        <v>16387903684.950001</v>
      </c>
      <c r="V108" s="60">
        <v>16387903684.950001</v>
      </c>
      <c r="W108" s="60">
        <v>16387903684.950001</v>
      </c>
      <c r="X108" s="59">
        <v>2.5690805413699998E-2</v>
      </c>
      <c r="AI108" s="2" t="str">
        <f>INDEX('ISO2-ISO3'!$D$1:$D$249, MATCH($N108, 'ISO2-ISO3'!$C$1:$C$249, 0))</f>
        <v>USA</v>
      </c>
      <c r="AJ108" s="2" t="str">
        <f>INDEX('WB Country Groups'!$C$2:$C$219, MATCH($AI108, 'WB Country Groups'!$B$2:$B$219, 0))</f>
        <v>North America</v>
      </c>
    </row>
    <row r="109" spans="1:36">
      <c r="A109" s="53">
        <v>45169</v>
      </c>
      <c r="B109" s="53">
        <v>45169</v>
      </c>
      <c r="N109" s="1" t="s">
        <v>1348</v>
      </c>
      <c r="U109" s="59">
        <v>245900717492.12799</v>
      </c>
      <c r="V109" s="60">
        <v>245900717492.12799</v>
      </c>
      <c r="W109" s="60">
        <v>258842860518.03</v>
      </c>
      <c r="X109" s="59">
        <v>0.38549088435099998</v>
      </c>
      <c r="AI109" s="2" t="str">
        <f>INDEX('ISO2-ISO3'!$D$1:$D$249, MATCH($N109, 'ISO2-ISO3'!$C$1:$C$249, 0))</f>
        <v>USA</v>
      </c>
      <c r="AJ109" s="2" t="str">
        <f>INDEX('WB Country Groups'!$C$2:$C$219, MATCH($AI109, 'WB Country Groups'!$B$2:$B$219, 0))</f>
        <v>North America</v>
      </c>
    </row>
    <row r="110" spans="1:36">
      <c r="A110" s="53">
        <v>45169</v>
      </c>
      <c r="B110" s="53">
        <v>45169</v>
      </c>
      <c r="N110" s="1" t="s">
        <v>1348</v>
      </c>
      <c r="U110" s="59">
        <v>58080294231.888</v>
      </c>
      <c r="V110" s="60">
        <v>58080294231.888</v>
      </c>
      <c r="W110" s="60">
        <v>61137151823.040001</v>
      </c>
      <c r="X110" s="59">
        <v>9.1050665549699997E-2</v>
      </c>
      <c r="AI110" s="2" t="str">
        <f>INDEX('ISO2-ISO3'!$D$1:$D$249, MATCH($N110, 'ISO2-ISO3'!$C$1:$C$249, 0))</f>
        <v>USA</v>
      </c>
      <c r="AJ110" s="2" t="str">
        <f>INDEX('WB Country Groups'!$C$2:$C$219, MATCH($AI110, 'WB Country Groups'!$B$2:$B$219, 0))</f>
        <v>North America</v>
      </c>
    </row>
    <row r="111" spans="1:36">
      <c r="A111" s="53">
        <v>45169</v>
      </c>
      <c r="B111" s="53">
        <v>45169</v>
      </c>
      <c r="N111" s="1" t="s">
        <v>982</v>
      </c>
      <c r="U111" s="59">
        <v>13584161818.565701</v>
      </c>
      <c r="V111" s="60">
        <v>13584161818.565701</v>
      </c>
      <c r="W111" s="60">
        <v>24698476033.755901</v>
      </c>
      <c r="X111" s="59">
        <v>2.1295466747800001E-2</v>
      </c>
      <c r="AI111" s="2" t="str">
        <f>INDEX('ISO2-ISO3'!$D$1:$D$249, MATCH($N111, 'ISO2-ISO3'!$C$1:$C$249, 0))</f>
        <v>DNK</v>
      </c>
      <c r="AJ111" s="2" t="str">
        <f>INDEX('WB Country Groups'!$C$2:$C$219, MATCH($AI111, 'WB Country Groups'!$B$2:$B$219, 0))</f>
        <v>Europe &amp; Central Asia</v>
      </c>
    </row>
    <row r="112" spans="1:36">
      <c r="A112" s="53">
        <v>45169</v>
      </c>
      <c r="B112" s="53">
        <v>45169</v>
      </c>
      <c r="N112" s="1" t="s">
        <v>1342</v>
      </c>
      <c r="U112" s="59">
        <v>13243510389.500999</v>
      </c>
      <c r="V112" s="60">
        <v>13243510389.500999</v>
      </c>
      <c r="W112" s="60">
        <v>13243510389.500999</v>
      </c>
      <c r="X112" s="59">
        <v>2.0761438128499999E-2</v>
      </c>
      <c r="AI112" s="2" t="str">
        <f>INDEX('ISO2-ISO3'!$D$1:$D$249, MATCH($N112, 'ISO2-ISO3'!$C$1:$C$249, 0))</f>
        <v>GBR</v>
      </c>
      <c r="AJ112" s="2" t="str">
        <f>INDEX('WB Country Groups'!$C$2:$C$219, MATCH($AI112, 'WB Country Groups'!$B$2:$B$219, 0))</f>
        <v>Europe &amp; Central Asia</v>
      </c>
    </row>
    <row r="113" spans="1:36">
      <c r="A113" s="53">
        <v>45169</v>
      </c>
      <c r="B113" s="53">
        <v>45169</v>
      </c>
      <c r="N113" s="1" t="s">
        <v>1031</v>
      </c>
      <c r="U113" s="59">
        <v>11726897954.179001</v>
      </c>
      <c r="V113" s="60">
        <v>11726897954.179001</v>
      </c>
      <c r="W113" s="60">
        <v>13796350534.3283</v>
      </c>
      <c r="X113" s="59">
        <v>1.83838921218E-2</v>
      </c>
      <c r="AI113" s="2" t="str">
        <f>INDEX('ISO2-ISO3'!$D$1:$D$249, MATCH($N113, 'ISO2-ISO3'!$C$1:$C$249, 0))</f>
        <v>DEU</v>
      </c>
      <c r="AJ113" s="2" t="str">
        <f>INDEX('WB Country Groups'!$C$2:$C$219, MATCH($AI113, 'WB Country Groups'!$B$2:$B$219, 0))</f>
        <v>Europe &amp; Central Asia</v>
      </c>
    </row>
    <row r="114" spans="1:36">
      <c r="A114" s="53">
        <v>45169</v>
      </c>
      <c r="B114" s="53">
        <v>45169</v>
      </c>
      <c r="N114" s="1" t="s">
        <v>1348</v>
      </c>
      <c r="U114" s="59">
        <v>14249975094.360001</v>
      </c>
      <c r="V114" s="60">
        <v>14249975094.360001</v>
      </c>
      <c r="W114" s="60">
        <v>14249975094.360001</v>
      </c>
      <c r="X114" s="59">
        <v>2.23392414513E-2</v>
      </c>
      <c r="AI114" s="2" t="str">
        <f>INDEX('ISO2-ISO3'!$D$1:$D$249, MATCH($N114, 'ISO2-ISO3'!$C$1:$C$249, 0))</f>
        <v>USA</v>
      </c>
      <c r="AJ114" s="2" t="str">
        <f>INDEX('WB Country Groups'!$C$2:$C$219, MATCH($AI114, 'WB Country Groups'!$B$2:$B$219, 0))</f>
        <v>North America</v>
      </c>
    </row>
    <row r="115" spans="1:36">
      <c r="A115" s="53">
        <v>45169</v>
      </c>
      <c r="B115" s="53">
        <v>45169</v>
      </c>
      <c r="N115" s="1" t="s">
        <v>1348</v>
      </c>
      <c r="U115" s="59">
        <v>30819111402.880001</v>
      </c>
      <c r="V115" s="60">
        <v>30819111402.880001</v>
      </c>
      <c r="W115" s="60">
        <v>30819111402.880001</v>
      </c>
      <c r="X115" s="59">
        <v>4.8314159595699999E-2</v>
      </c>
      <c r="AI115" s="2" t="str">
        <f>INDEX('ISO2-ISO3'!$D$1:$D$249, MATCH($N115, 'ISO2-ISO3'!$C$1:$C$249, 0))</f>
        <v>USA</v>
      </c>
      <c r="AJ115" s="2" t="str">
        <f>INDEX('WB Country Groups'!$C$2:$C$219, MATCH($AI115, 'WB Country Groups'!$B$2:$B$219, 0))</f>
        <v>North America</v>
      </c>
    </row>
    <row r="116" spans="1:36">
      <c r="A116" s="53">
        <v>45169</v>
      </c>
      <c r="B116" s="53">
        <v>45169</v>
      </c>
      <c r="N116" s="1" t="s">
        <v>1031</v>
      </c>
      <c r="U116" s="59">
        <v>8192683946.8087997</v>
      </c>
      <c r="V116" s="60">
        <v>8192683946.8087997</v>
      </c>
      <c r="W116" s="60">
        <v>14895788994.1978</v>
      </c>
      <c r="X116" s="59">
        <v>1.2843415066300001E-2</v>
      </c>
      <c r="AI116" s="2" t="str">
        <f>INDEX('ISO2-ISO3'!$D$1:$D$249, MATCH($N116, 'ISO2-ISO3'!$C$1:$C$249, 0))</f>
        <v>DEU</v>
      </c>
      <c r="AJ116" s="2" t="str">
        <f>INDEX('WB Country Groups'!$C$2:$C$219, MATCH($AI116, 'WB Country Groups'!$B$2:$B$219, 0))</f>
        <v>Europe &amp; Central Asia</v>
      </c>
    </row>
    <row r="117" spans="1:36">
      <c r="A117" s="53">
        <v>45169</v>
      </c>
      <c r="B117" s="53">
        <v>45169</v>
      </c>
      <c r="N117" s="1" t="s">
        <v>1348</v>
      </c>
      <c r="U117" s="59">
        <v>12052371828.042</v>
      </c>
      <c r="V117" s="60">
        <v>12052371828.042</v>
      </c>
      <c r="W117" s="60">
        <v>13771679717.379999</v>
      </c>
      <c r="X117" s="59">
        <v>1.8894127361200001E-2</v>
      </c>
      <c r="AI117" s="2" t="str">
        <f>INDEX('ISO2-ISO3'!$D$1:$D$249, MATCH($N117, 'ISO2-ISO3'!$C$1:$C$249, 0))</f>
        <v>USA</v>
      </c>
      <c r="AJ117" s="2" t="str">
        <f>INDEX('WB Country Groups'!$C$2:$C$219, MATCH($AI117, 'WB Country Groups'!$B$2:$B$219, 0))</f>
        <v>North America</v>
      </c>
    </row>
    <row r="118" spans="1:36">
      <c r="A118" s="53">
        <v>45169</v>
      </c>
      <c r="B118" s="53">
        <v>45169</v>
      </c>
      <c r="N118" s="1" t="s">
        <v>1348</v>
      </c>
      <c r="U118" s="59">
        <v>26415839793.335999</v>
      </c>
      <c r="V118" s="60">
        <v>26415839793.335999</v>
      </c>
      <c r="W118" s="60">
        <v>27806147150.880001</v>
      </c>
      <c r="X118" s="59">
        <v>4.1411288046100003E-2</v>
      </c>
      <c r="AI118" s="2" t="str">
        <f>INDEX('ISO2-ISO3'!$D$1:$D$249, MATCH($N118, 'ISO2-ISO3'!$C$1:$C$249, 0))</f>
        <v>USA</v>
      </c>
      <c r="AJ118" s="2" t="str">
        <f>INDEX('WB Country Groups'!$C$2:$C$219, MATCH($AI118, 'WB Country Groups'!$B$2:$B$219, 0))</f>
        <v>North America</v>
      </c>
    </row>
    <row r="119" spans="1:36">
      <c r="A119" s="53">
        <v>45169</v>
      </c>
      <c r="B119" s="53">
        <v>45169</v>
      </c>
      <c r="N119" s="1" t="s">
        <v>881</v>
      </c>
      <c r="U119" s="59">
        <v>27143212634.572601</v>
      </c>
      <c r="V119" s="60">
        <v>27143212634.572601</v>
      </c>
      <c r="W119" s="60">
        <v>27143212634.572601</v>
      </c>
      <c r="X119" s="59">
        <v>4.2551567760100002E-2</v>
      </c>
      <c r="AI119" s="2" t="str">
        <f>INDEX('ISO2-ISO3'!$D$1:$D$249, MATCH($N119, 'ISO2-ISO3'!$C$1:$C$249, 0))</f>
        <v>AUS</v>
      </c>
      <c r="AJ119" s="2" t="str">
        <f>INDEX('WB Country Groups'!$C$2:$C$219, MATCH($AI119, 'WB Country Groups'!$B$2:$B$219, 0))</f>
        <v>East Asia &amp; Pacific</v>
      </c>
    </row>
    <row r="120" spans="1:36">
      <c r="A120" s="53">
        <v>45169</v>
      </c>
      <c r="B120" s="53">
        <v>45169</v>
      </c>
      <c r="N120" s="1" t="s">
        <v>1084</v>
      </c>
      <c r="U120" s="59">
        <v>45154869728.747902</v>
      </c>
      <c r="V120" s="60">
        <v>45154869728.747902</v>
      </c>
      <c r="W120" s="60">
        <v>47531441819.734596</v>
      </c>
      <c r="X120" s="59">
        <v>7.0787880743099996E-2</v>
      </c>
      <c r="AI120" s="2" t="str">
        <f>INDEX('ISO2-ISO3'!$D$1:$D$249, MATCH($N120, 'ISO2-ISO3'!$C$1:$C$249, 0))</f>
        <v>ITA</v>
      </c>
      <c r="AJ120" s="2" t="str">
        <f>INDEX('WB Country Groups'!$C$2:$C$219, MATCH($AI120, 'WB Country Groups'!$B$2:$B$219, 0))</f>
        <v>Europe &amp; Central Asia</v>
      </c>
    </row>
    <row r="121" spans="1:36">
      <c r="A121" s="53">
        <v>45169</v>
      </c>
      <c r="B121" s="53">
        <v>45169</v>
      </c>
      <c r="N121" s="1" t="s">
        <v>1078</v>
      </c>
      <c r="U121" s="59">
        <v>42687124848.019897</v>
      </c>
      <c r="V121" s="60">
        <v>42687124848.019897</v>
      </c>
      <c r="W121" s="60">
        <v>42687124848.019897</v>
      </c>
      <c r="X121" s="59">
        <v>6.6919274070800006E-2</v>
      </c>
      <c r="AI121" s="2" t="str">
        <f>INDEX('ISO2-ISO3'!$D$1:$D$249, MATCH($N121, 'ISO2-ISO3'!$C$1:$C$249, 0))</f>
        <v>IRL</v>
      </c>
      <c r="AJ121" s="2" t="str">
        <f>INDEX('WB Country Groups'!$C$2:$C$219, MATCH($AI121, 'WB Country Groups'!$B$2:$B$219, 0))</f>
        <v>Europe &amp; Central Asia</v>
      </c>
    </row>
    <row r="122" spans="1:36">
      <c r="A122" s="53">
        <v>45169</v>
      </c>
      <c r="B122" s="53">
        <v>45169</v>
      </c>
      <c r="N122" s="1" t="s">
        <v>1348</v>
      </c>
      <c r="U122" s="59">
        <v>61862639786.199997</v>
      </c>
      <c r="V122" s="60">
        <v>61862639786.199997</v>
      </c>
      <c r="W122" s="60">
        <v>61862639786.199997</v>
      </c>
      <c r="X122" s="59">
        <v>9.6980130691300001E-2</v>
      </c>
      <c r="AI122" s="2" t="str">
        <f>INDEX('ISO2-ISO3'!$D$1:$D$249, MATCH($N122, 'ISO2-ISO3'!$C$1:$C$249, 0))</f>
        <v>USA</v>
      </c>
      <c r="AJ122" s="2" t="str">
        <f>INDEX('WB Country Groups'!$C$2:$C$219, MATCH($AI122, 'WB Country Groups'!$B$2:$B$219, 0))</f>
        <v>North America</v>
      </c>
    </row>
    <row r="123" spans="1:36">
      <c r="A123" s="53">
        <v>45169</v>
      </c>
      <c r="B123" s="53">
        <v>45169</v>
      </c>
      <c r="N123" s="1" t="s">
        <v>1284</v>
      </c>
      <c r="U123" s="59">
        <v>3532578038.9003601</v>
      </c>
      <c r="V123" s="60">
        <v>3532578038.9003601</v>
      </c>
      <c r="W123" s="60">
        <v>7850173419.7785702</v>
      </c>
      <c r="X123" s="59">
        <v>5.5379123987E-3</v>
      </c>
      <c r="AI123" s="2" t="str">
        <f>INDEX('ISO2-ISO3'!$D$1:$D$249, MATCH($N123, 'ISO2-ISO3'!$C$1:$C$249, 0))</f>
        <v>ESP</v>
      </c>
      <c r="AJ123" s="2" t="str">
        <f>INDEX('WB Country Groups'!$C$2:$C$219, MATCH($AI123, 'WB Country Groups'!$B$2:$B$219, 0))</f>
        <v>Europe &amp; Central Asia</v>
      </c>
    </row>
    <row r="124" spans="1:36">
      <c r="A124" s="53">
        <v>45169</v>
      </c>
      <c r="B124" s="53">
        <v>45169</v>
      </c>
      <c r="N124" s="1" t="s">
        <v>1348</v>
      </c>
      <c r="U124" s="59">
        <v>32559799719.240002</v>
      </c>
      <c r="V124" s="60">
        <v>32559799719.240002</v>
      </c>
      <c r="W124" s="60">
        <v>32559799719.240002</v>
      </c>
      <c r="X124" s="59">
        <v>5.1042982371400002E-2</v>
      </c>
      <c r="AI124" s="2" t="str">
        <f>INDEX('ISO2-ISO3'!$D$1:$D$249, MATCH($N124, 'ISO2-ISO3'!$C$1:$C$249, 0))</f>
        <v>USA</v>
      </c>
      <c r="AJ124" s="2" t="str">
        <f>INDEX('WB Country Groups'!$C$2:$C$219, MATCH($AI124, 'WB Country Groups'!$B$2:$B$219, 0))</f>
        <v>North America</v>
      </c>
    </row>
    <row r="125" spans="1:36">
      <c r="A125" s="53">
        <v>45169</v>
      </c>
      <c r="B125" s="53">
        <v>45169</v>
      </c>
      <c r="N125" s="1" t="s">
        <v>1266</v>
      </c>
      <c r="U125" s="59">
        <v>2445167853.5653501</v>
      </c>
      <c r="V125" s="60">
        <v>2445167853.5653501</v>
      </c>
      <c r="W125" s="60">
        <v>9780671414.2613792</v>
      </c>
      <c r="X125" s="59">
        <v>3.8332133710999999E-3</v>
      </c>
      <c r="AI125" s="2" t="str">
        <f>INDEX('ISO2-ISO3'!$D$1:$D$249, MATCH($N125, 'ISO2-ISO3'!$C$1:$C$249, 0))</f>
        <v>SGP</v>
      </c>
      <c r="AJ125" s="2" t="str">
        <f>INDEX('WB Country Groups'!$C$2:$C$219, MATCH($AI125, 'WB Country Groups'!$B$2:$B$219, 0))</f>
        <v>East Asia &amp; Pacific</v>
      </c>
    </row>
    <row r="126" spans="1:36">
      <c r="A126" s="53">
        <v>45169</v>
      </c>
      <c r="B126" s="53">
        <v>45169</v>
      </c>
      <c r="N126" s="1" t="s">
        <v>1088</v>
      </c>
      <c r="U126" s="59">
        <v>5996462366.2362204</v>
      </c>
      <c r="V126" s="60">
        <v>5996462366.2362204</v>
      </c>
      <c r="W126" s="60">
        <v>7995283154.9816303</v>
      </c>
      <c r="X126" s="59">
        <v>9.4004670019000001E-3</v>
      </c>
      <c r="AI126" s="2" t="str">
        <f>INDEX('ISO2-ISO3'!$D$1:$D$249, MATCH($N126, 'ISO2-ISO3'!$C$1:$C$249, 0))</f>
        <v>JPN</v>
      </c>
      <c r="AJ126" s="2" t="str">
        <f>INDEX('WB Country Groups'!$C$2:$C$219, MATCH($AI126, 'WB Country Groups'!$B$2:$B$219, 0))</f>
        <v>East Asia &amp; Pacific</v>
      </c>
    </row>
    <row r="127" spans="1:36">
      <c r="A127" s="53">
        <v>45169</v>
      </c>
      <c r="B127" s="53">
        <v>45169</v>
      </c>
      <c r="N127" s="1" t="s">
        <v>1088</v>
      </c>
      <c r="U127" s="59">
        <v>5621857895.79146</v>
      </c>
      <c r="V127" s="60">
        <v>5621857895.79146</v>
      </c>
      <c r="W127" s="60">
        <v>7027322369.7393303</v>
      </c>
      <c r="X127" s="59">
        <v>8.8132112588000001E-3</v>
      </c>
      <c r="AI127" s="2" t="str">
        <f>INDEX('ISO2-ISO3'!$D$1:$D$249, MATCH($N127, 'ISO2-ISO3'!$C$1:$C$249, 0))</f>
        <v>JPN</v>
      </c>
      <c r="AJ127" s="2" t="str">
        <f>INDEX('WB Country Groups'!$C$2:$C$219, MATCH($AI127, 'WB Country Groups'!$B$2:$B$219, 0))</f>
        <v>East Asia &amp; Pacific</v>
      </c>
    </row>
    <row r="128" spans="1:36">
      <c r="A128" s="53">
        <v>45169</v>
      </c>
      <c r="B128" s="53">
        <v>45169</v>
      </c>
      <c r="N128" s="1" t="s">
        <v>1088</v>
      </c>
      <c r="U128" s="59">
        <v>45708142817.1343</v>
      </c>
      <c r="V128" s="60">
        <v>45708142817.1343</v>
      </c>
      <c r="W128" s="60">
        <v>50786825352.371498</v>
      </c>
      <c r="X128" s="59">
        <v>7.1655229705400003E-2</v>
      </c>
      <c r="AI128" s="2" t="str">
        <f>INDEX('ISO2-ISO3'!$D$1:$D$249, MATCH($N128, 'ISO2-ISO3'!$C$1:$C$249, 0))</f>
        <v>JPN</v>
      </c>
      <c r="AJ128" s="2" t="str">
        <f>INDEX('WB Country Groups'!$C$2:$C$219, MATCH($AI128, 'WB Country Groups'!$B$2:$B$219, 0))</f>
        <v>East Asia &amp; Pacific</v>
      </c>
    </row>
    <row r="129" spans="1:36">
      <c r="A129" s="53">
        <v>45169</v>
      </c>
      <c r="B129" s="53">
        <v>45169</v>
      </c>
      <c r="N129" s="1" t="s">
        <v>1088</v>
      </c>
      <c r="U129" s="59">
        <v>16673635283.0525</v>
      </c>
      <c r="V129" s="60">
        <v>16673635283.0525</v>
      </c>
      <c r="W129" s="60">
        <v>18526261425.613899</v>
      </c>
      <c r="X129" s="59">
        <v>2.61387379271E-2</v>
      </c>
      <c r="AI129" s="2" t="str">
        <f>INDEX('ISO2-ISO3'!$D$1:$D$249, MATCH($N129, 'ISO2-ISO3'!$C$1:$C$249, 0))</f>
        <v>JPN</v>
      </c>
      <c r="AJ129" s="2" t="str">
        <f>INDEX('WB Country Groups'!$C$2:$C$219, MATCH($AI129, 'WB Country Groups'!$B$2:$B$219, 0))</f>
        <v>East Asia &amp; Pacific</v>
      </c>
    </row>
    <row r="130" spans="1:36">
      <c r="A130" s="53">
        <v>45169</v>
      </c>
      <c r="B130" s="53">
        <v>45169</v>
      </c>
      <c r="N130" s="1" t="s">
        <v>1088</v>
      </c>
      <c r="U130" s="59">
        <v>7595993760.9630098</v>
      </c>
      <c r="V130" s="60">
        <v>7595993760.9630098</v>
      </c>
      <c r="W130" s="60">
        <v>8936463248.1917801</v>
      </c>
      <c r="X130" s="59">
        <v>1.1908002474700001E-2</v>
      </c>
      <c r="AI130" s="2" t="str">
        <f>INDEX('ISO2-ISO3'!$D$1:$D$249, MATCH($N130, 'ISO2-ISO3'!$C$1:$C$249, 0))</f>
        <v>JPN</v>
      </c>
      <c r="AJ130" s="2" t="str">
        <f>INDEX('WB Country Groups'!$C$2:$C$219, MATCH($AI130, 'WB Country Groups'!$B$2:$B$219, 0))</f>
        <v>East Asia &amp; Pacific</v>
      </c>
    </row>
    <row r="131" spans="1:36">
      <c r="A131" s="53">
        <v>45169</v>
      </c>
      <c r="B131" s="53">
        <v>45169</v>
      </c>
      <c r="N131" s="1" t="s">
        <v>982</v>
      </c>
      <c r="U131" s="59">
        <v>15533749526.372</v>
      </c>
      <c r="V131" s="60">
        <v>15533749526.372</v>
      </c>
      <c r="W131" s="60">
        <v>19417186907.965</v>
      </c>
      <c r="X131" s="59">
        <v>2.4351774583199998E-2</v>
      </c>
      <c r="AI131" s="2" t="str">
        <f>INDEX('ISO2-ISO3'!$D$1:$D$249, MATCH($N131, 'ISO2-ISO3'!$C$1:$C$249, 0))</f>
        <v>DNK</v>
      </c>
      <c r="AJ131" s="2" t="str">
        <f>INDEX('WB Country Groups'!$C$2:$C$219, MATCH($AI131, 'WB Country Groups'!$B$2:$B$219, 0))</f>
        <v>Europe &amp; Central Asia</v>
      </c>
    </row>
    <row r="132" spans="1:36">
      <c r="A132" s="53">
        <v>45169</v>
      </c>
      <c r="B132" s="53">
        <v>45169</v>
      </c>
      <c r="N132" s="1" t="s">
        <v>1348</v>
      </c>
      <c r="U132" s="59">
        <v>58259063061.050003</v>
      </c>
      <c r="V132" s="60">
        <v>58259063061.050003</v>
      </c>
      <c r="W132" s="60">
        <v>58259063061.050003</v>
      </c>
      <c r="X132" s="59">
        <v>9.1330915866800005E-2</v>
      </c>
      <c r="AI132" s="2" t="str">
        <f>INDEX('ISO2-ISO3'!$D$1:$D$249, MATCH($N132, 'ISO2-ISO3'!$C$1:$C$249, 0))</f>
        <v>USA</v>
      </c>
      <c r="AJ132" s="2" t="str">
        <f>INDEX('WB Country Groups'!$C$2:$C$219, MATCH($AI132, 'WB Country Groups'!$B$2:$B$219, 0))</f>
        <v>North America</v>
      </c>
    </row>
    <row r="133" spans="1:36">
      <c r="A133" s="53">
        <v>45169</v>
      </c>
      <c r="B133" s="53">
        <v>45169</v>
      </c>
      <c r="N133" s="1" t="s">
        <v>1348</v>
      </c>
      <c r="U133" s="59">
        <v>115682141123.289</v>
      </c>
      <c r="V133" s="60">
        <v>115682141123.289</v>
      </c>
      <c r="W133" s="60">
        <v>121770674866.62</v>
      </c>
      <c r="X133" s="59">
        <v>0.1813512841281</v>
      </c>
      <c r="AI133" s="2" t="str">
        <f>INDEX('ISO2-ISO3'!$D$1:$D$249, MATCH($N133, 'ISO2-ISO3'!$C$1:$C$249, 0))</f>
        <v>USA</v>
      </c>
      <c r="AJ133" s="2" t="str">
        <f>INDEX('WB Country Groups'!$C$2:$C$219, MATCH($AI133, 'WB Country Groups'!$B$2:$B$219, 0))</f>
        <v>North America</v>
      </c>
    </row>
    <row r="134" spans="1:36">
      <c r="A134" s="53">
        <v>45169</v>
      </c>
      <c r="B134" s="53">
        <v>45169</v>
      </c>
      <c r="N134" s="1" t="s">
        <v>1348</v>
      </c>
      <c r="U134" s="59">
        <v>21307482153.419998</v>
      </c>
      <c r="V134" s="60">
        <v>21307482153.419998</v>
      </c>
      <c r="W134" s="60">
        <v>21307482153.419998</v>
      </c>
      <c r="X134" s="59">
        <v>3.3403075120700003E-2</v>
      </c>
      <c r="AI134" s="2" t="str">
        <f>INDEX('ISO2-ISO3'!$D$1:$D$249, MATCH($N134, 'ISO2-ISO3'!$C$1:$C$249, 0))</f>
        <v>USA</v>
      </c>
      <c r="AJ134" s="2" t="str">
        <f>INDEX('WB Country Groups'!$C$2:$C$219, MATCH($AI134, 'WB Country Groups'!$B$2:$B$219, 0))</f>
        <v>North America</v>
      </c>
    </row>
    <row r="135" spans="1:36">
      <c r="A135" s="53">
        <v>45169</v>
      </c>
      <c r="B135" s="53">
        <v>45169</v>
      </c>
      <c r="N135" s="1" t="s">
        <v>1031</v>
      </c>
      <c r="U135" s="59">
        <v>21145978365.891399</v>
      </c>
      <c r="V135" s="60">
        <v>21145978365.891399</v>
      </c>
      <c r="W135" s="60">
        <v>22258924595.675098</v>
      </c>
      <c r="X135" s="59">
        <v>3.31498906708E-2</v>
      </c>
      <c r="AI135" s="2" t="str">
        <f>INDEX('ISO2-ISO3'!$D$1:$D$249, MATCH($N135, 'ISO2-ISO3'!$C$1:$C$249, 0))</f>
        <v>DEU</v>
      </c>
      <c r="AJ135" s="2" t="str">
        <f>INDEX('WB Country Groups'!$C$2:$C$219, MATCH($AI135, 'WB Country Groups'!$B$2:$B$219, 0))</f>
        <v>Europe &amp; Central Asia</v>
      </c>
    </row>
    <row r="136" spans="1:36">
      <c r="A136" s="53">
        <v>45169</v>
      </c>
      <c r="B136" s="53">
        <v>45169</v>
      </c>
      <c r="N136" s="1" t="s">
        <v>1266</v>
      </c>
      <c r="U136" s="59">
        <v>44662989143.835602</v>
      </c>
      <c r="V136" s="60">
        <v>44662989143.835602</v>
      </c>
      <c r="W136" s="60">
        <v>63804270205.479401</v>
      </c>
      <c r="X136" s="59">
        <v>7.0016774893600003E-2</v>
      </c>
      <c r="AI136" s="2" t="str">
        <f>INDEX('ISO2-ISO3'!$D$1:$D$249, MATCH($N136, 'ISO2-ISO3'!$C$1:$C$249, 0))</f>
        <v>SGP</v>
      </c>
      <c r="AJ136" s="2" t="str">
        <f>INDEX('WB Country Groups'!$C$2:$C$219, MATCH($AI136, 'WB Country Groups'!$B$2:$B$219, 0))</f>
        <v>East Asia &amp; Pacific</v>
      </c>
    </row>
    <row r="137" spans="1:36">
      <c r="A137" s="53">
        <v>45169</v>
      </c>
      <c r="B137" s="53">
        <v>45169</v>
      </c>
      <c r="N137" s="1" t="s">
        <v>1348</v>
      </c>
      <c r="U137" s="59">
        <v>40543069706.099998</v>
      </c>
      <c r="V137" s="60">
        <v>40543069706.099998</v>
      </c>
      <c r="W137" s="60">
        <v>40543069706.099998</v>
      </c>
      <c r="X137" s="59">
        <v>6.3558105705000006E-2</v>
      </c>
      <c r="AI137" s="2" t="str">
        <f>INDEX('ISO2-ISO3'!$D$1:$D$249, MATCH($N137, 'ISO2-ISO3'!$C$1:$C$249, 0))</f>
        <v>USA</v>
      </c>
      <c r="AJ137" s="2" t="str">
        <f>INDEX('WB Country Groups'!$C$2:$C$219, MATCH($AI137, 'WB Country Groups'!$B$2:$B$219, 0))</f>
        <v>North America</v>
      </c>
    </row>
    <row r="138" spans="1:36">
      <c r="A138" s="53">
        <v>45169</v>
      </c>
      <c r="B138" s="53">
        <v>45169</v>
      </c>
      <c r="N138" s="1" t="s">
        <v>1348</v>
      </c>
      <c r="U138" s="59">
        <v>20727993623.599998</v>
      </c>
      <c r="V138" s="60">
        <v>20727993623.599998</v>
      </c>
      <c r="W138" s="60">
        <v>20727993623.599998</v>
      </c>
      <c r="X138" s="59">
        <v>3.2494629028600001E-2</v>
      </c>
      <c r="AI138" s="2" t="str">
        <f>INDEX('ISO2-ISO3'!$D$1:$D$249, MATCH($N138, 'ISO2-ISO3'!$C$1:$C$249, 0))</f>
        <v>USA</v>
      </c>
      <c r="AJ138" s="2" t="str">
        <f>INDEX('WB Country Groups'!$C$2:$C$219, MATCH($AI138, 'WB Country Groups'!$B$2:$B$219, 0))</f>
        <v>North America</v>
      </c>
    </row>
    <row r="139" spans="1:36">
      <c r="A139" s="53">
        <v>45169</v>
      </c>
      <c r="B139" s="53">
        <v>45169</v>
      </c>
      <c r="N139" s="1" t="s">
        <v>1348</v>
      </c>
      <c r="U139" s="59">
        <v>35293748390.339996</v>
      </c>
      <c r="V139" s="60">
        <v>35293748390.339996</v>
      </c>
      <c r="W139" s="60">
        <v>35293748390.339996</v>
      </c>
      <c r="X139" s="59">
        <v>5.5328908422099997E-2</v>
      </c>
      <c r="AI139" s="2" t="str">
        <f>INDEX('ISO2-ISO3'!$D$1:$D$249, MATCH($N139, 'ISO2-ISO3'!$C$1:$C$249, 0))</f>
        <v>USA</v>
      </c>
      <c r="AJ139" s="2" t="str">
        <f>INDEX('WB Country Groups'!$C$2:$C$219, MATCH($AI139, 'WB Country Groups'!$B$2:$B$219, 0))</f>
        <v>North America</v>
      </c>
    </row>
    <row r="140" spans="1:36">
      <c r="A140" s="53">
        <v>45169</v>
      </c>
      <c r="B140" s="53">
        <v>45169</v>
      </c>
      <c r="N140" s="1" t="s">
        <v>1278</v>
      </c>
      <c r="U140" s="59">
        <v>11460842992.109301</v>
      </c>
      <c r="V140" s="60">
        <v>11460842992.109301</v>
      </c>
      <c r="W140" s="60">
        <v>11460842992.109301</v>
      </c>
      <c r="X140" s="59">
        <v>1.79668060569E-2</v>
      </c>
      <c r="AI140" s="2" t="str">
        <f>INDEX('ISO2-ISO3'!$D$1:$D$249, MATCH($N140, 'ISO2-ISO3'!$C$1:$C$249, 0))</f>
        <v>ZAF</v>
      </c>
      <c r="AJ140" s="2" t="str">
        <f>INDEX('WB Country Groups'!$C$2:$C$219, MATCH($AI140, 'WB Country Groups'!$B$2:$B$219, 0))</f>
        <v>Sub-Saharan Africa</v>
      </c>
    </row>
    <row r="141" spans="1:36">
      <c r="A141" s="53">
        <v>45169</v>
      </c>
      <c r="B141" s="53">
        <v>45169</v>
      </c>
      <c r="N141" s="1" t="s">
        <v>1172</v>
      </c>
      <c r="U141" s="59">
        <v>16153297011.374001</v>
      </c>
      <c r="V141" s="60">
        <v>16153297011.374001</v>
      </c>
      <c r="W141" s="60">
        <v>20223366023.473999</v>
      </c>
      <c r="X141" s="59">
        <v>2.53230198497E-2</v>
      </c>
      <c r="AI141" s="2" t="str">
        <f>INDEX('ISO2-ISO3'!$D$1:$D$249, MATCH($N141, 'ISO2-ISO3'!$C$1:$C$249, 0))</f>
        <v>NLD</v>
      </c>
      <c r="AJ141" s="2" t="str">
        <f>INDEX('WB Country Groups'!$C$2:$C$219, MATCH($AI141, 'WB Country Groups'!$B$2:$B$219, 0))</f>
        <v>Europe &amp; Central Asia</v>
      </c>
    </row>
    <row r="142" spans="1:36">
      <c r="A142" s="53">
        <v>45169</v>
      </c>
      <c r="B142" s="53">
        <v>45169</v>
      </c>
      <c r="N142" s="1" t="s">
        <v>1348</v>
      </c>
      <c r="U142" s="59">
        <v>68433561225.599998</v>
      </c>
      <c r="V142" s="60">
        <v>68433561225.599998</v>
      </c>
      <c r="W142" s="60">
        <v>68433561225.599998</v>
      </c>
      <c r="X142" s="59">
        <v>0.10728115926289999</v>
      </c>
      <c r="AI142" s="2" t="str">
        <f>INDEX('ISO2-ISO3'!$D$1:$D$249, MATCH($N142, 'ISO2-ISO3'!$C$1:$C$249, 0))</f>
        <v>USA</v>
      </c>
      <c r="AJ142" s="2" t="str">
        <f>INDEX('WB Country Groups'!$C$2:$C$219, MATCH($AI142, 'WB Country Groups'!$B$2:$B$219, 0))</f>
        <v>North America</v>
      </c>
    </row>
    <row r="143" spans="1:36">
      <c r="A143" s="53">
        <v>45169</v>
      </c>
      <c r="B143" s="53">
        <v>45169</v>
      </c>
      <c r="N143" s="1" t="s">
        <v>1348</v>
      </c>
      <c r="U143" s="59">
        <v>55552493217.599998</v>
      </c>
      <c r="V143" s="60">
        <v>55552493217.599998</v>
      </c>
      <c r="W143" s="60">
        <v>61724992464</v>
      </c>
      <c r="X143" s="59">
        <v>8.7087910750200004E-2</v>
      </c>
      <c r="AI143" s="2" t="str">
        <f>INDEX('ISO2-ISO3'!$D$1:$D$249, MATCH($N143, 'ISO2-ISO3'!$C$1:$C$249, 0))</f>
        <v>USA</v>
      </c>
      <c r="AJ143" s="2" t="str">
        <f>INDEX('WB Country Groups'!$C$2:$C$219, MATCH($AI143, 'WB Country Groups'!$B$2:$B$219, 0))</f>
        <v>North America</v>
      </c>
    </row>
    <row r="144" spans="1:36">
      <c r="A144" s="53">
        <v>45169</v>
      </c>
      <c r="B144" s="53">
        <v>45169</v>
      </c>
      <c r="N144" s="1" t="s">
        <v>898</v>
      </c>
      <c r="U144" s="59">
        <v>3559376473.0975399</v>
      </c>
      <c r="V144" s="60">
        <v>3559376473.0975399</v>
      </c>
      <c r="W144" s="60">
        <v>9000735420.2438393</v>
      </c>
      <c r="X144" s="59">
        <v>5.5799234681000003E-3</v>
      </c>
      <c r="AI144" s="2" t="str">
        <f>INDEX('ISO2-ISO3'!$D$1:$D$249, MATCH($N144, 'ISO2-ISO3'!$C$1:$C$249, 0))</f>
        <v>BEL</v>
      </c>
      <c r="AJ144" s="2" t="str">
        <f>INDEX('WB Country Groups'!$C$2:$C$219, MATCH($AI144, 'WB Country Groups'!$B$2:$B$219, 0))</f>
        <v>Europe &amp; Central Asia</v>
      </c>
    </row>
    <row r="145" spans="1:36">
      <c r="A145" s="53">
        <v>45169</v>
      </c>
      <c r="B145" s="53">
        <v>45169</v>
      </c>
      <c r="N145" s="1" t="s">
        <v>982</v>
      </c>
      <c r="U145" s="59">
        <v>9148247136.6472702</v>
      </c>
      <c r="V145" s="60">
        <v>9148247136.6472702</v>
      </c>
      <c r="W145" s="60">
        <v>33788773025.1422</v>
      </c>
      <c r="X145" s="59">
        <v>1.4341421671899999E-2</v>
      </c>
      <c r="AI145" s="2" t="str">
        <f>INDEX('ISO2-ISO3'!$D$1:$D$249, MATCH($N145, 'ISO2-ISO3'!$C$1:$C$249, 0))</f>
        <v>DNK</v>
      </c>
      <c r="AJ145" s="2" t="str">
        <f>INDEX('WB Country Groups'!$C$2:$C$219, MATCH($AI145, 'WB Country Groups'!$B$2:$B$219, 0))</f>
        <v>Europe &amp; Central Asia</v>
      </c>
    </row>
    <row r="146" spans="1:36">
      <c r="A146" s="53">
        <v>45169</v>
      </c>
      <c r="B146" s="53">
        <v>45169</v>
      </c>
      <c r="N146" s="1" t="s">
        <v>982</v>
      </c>
      <c r="U146" s="59">
        <v>5562305747.9667101</v>
      </c>
      <c r="V146" s="60">
        <v>5562305747.9667101</v>
      </c>
      <c r="W146" s="60">
        <v>33788773025.1422</v>
      </c>
      <c r="X146" s="59">
        <v>8.7198532142999993E-3</v>
      </c>
      <c r="AI146" s="2" t="str">
        <f>INDEX('ISO2-ISO3'!$D$1:$D$249, MATCH($N146, 'ISO2-ISO3'!$C$1:$C$249, 0))</f>
        <v>DNK</v>
      </c>
      <c r="AJ146" s="2" t="str">
        <f>INDEX('WB Country Groups'!$C$2:$C$219, MATCH($AI146, 'WB Country Groups'!$B$2:$B$219, 0))</f>
        <v>Europe &amp; Central Asia</v>
      </c>
    </row>
    <row r="147" spans="1:36">
      <c r="A147" s="53">
        <v>45169</v>
      </c>
      <c r="B147" s="53">
        <v>45169</v>
      </c>
      <c r="N147" s="1" t="s">
        <v>1348</v>
      </c>
      <c r="U147" s="59">
        <v>91687260000</v>
      </c>
      <c r="V147" s="60">
        <v>91687260000</v>
      </c>
      <c r="W147" s="60">
        <v>91687260000</v>
      </c>
      <c r="X147" s="59">
        <v>0.1437352574713</v>
      </c>
      <c r="AI147" s="2" t="str">
        <f>INDEX('ISO2-ISO3'!$D$1:$D$249, MATCH($N147, 'ISO2-ISO3'!$C$1:$C$249, 0))</f>
        <v>USA</v>
      </c>
      <c r="AJ147" s="2" t="str">
        <f>INDEX('WB Country Groups'!$C$2:$C$219, MATCH($AI147, 'WB Country Groups'!$B$2:$B$219, 0))</f>
        <v>North America</v>
      </c>
    </row>
    <row r="148" spans="1:36">
      <c r="A148" s="53">
        <v>45169</v>
      </c>
      <c r="B148" s="53">
        <v>45169</v>
      </c>
      <c r="N148" s="1" t="s">
        <v>1348</v>
      </c>
      <c r="U148" s="59">
        <v>14793994604.549999</v>
      </c>
      <c r="V148" s="60">
        <v>14793994604.549999</v>
      </c>
      <c r="W148" s="60">
        <v>14793994604.549999</v>
      </c>
      <c r="X148" s="59">
        <v>2.3192083867600001E-2</v>
      </c>
      <c r="AI148" s="2" t="str">
        <f>INDEX('ISO2-ISO3'!$D$1:$D$249, MATCH($N148, 'ISO2-ISO3'!$C$1:$C$249, 0))</f>
        <v>USA</v>
      </c>
      <c r="AJ148" s="2" t="str">
        <f>INDEX('WB Country Groups'!$C$2:$C$219, MATCH($AI148, 'WB Country Groups'!$B$2:$B$219, 0))</f>
        <v>North America</v>
      </c>
    </row>
    <row r="149" spans="1:36">
      <c r="A149" s="53">
        <v>45169</v>
      </c>
      <c r="B149" s="53">
        <v>45169</v>
      </c>
      <c r="N149" s="1" t="s">
        <v>1088</v>
      </c>
      <c r="U149" s="59">
        <v>16030289819.076799</v>
      </c>
      <c r="V149" s="60">
        <v>16030289819.076799</v>
      </c>
      <c r="W149" s="60">
        <v>18859164493.031601</v>
      </c>
      <c r="X149" s="59">
        <v>2.5130185311299999E-2</v>
      </c>
      <c r="AI149" s="2" t="str">
        <f>INDEX('ISO2-ISO3'!$D$1:$D$249, MATCH($N149, 'ISO2-ISO3'!$C$1:$C$249, 0))</f>
        <v>JPN</v>
      </c>
      <c r="AJ149" s="2" t="str">
        <f>INDEX('WB Country Groups'!$C$2:$C$219, MATCH($AI149, 'WB Country Groups'!$B$2:$B$219, 0))</f>
        <v>East Asia &amp; Pacific</v>
      </c>
    </row>
    <row r="150" spans="1:36">
      <c r="A150" s="53">
        <v>45169</v>
      </c>
      <c r="B150" s="53">
        <v>45169</v>
      </c>
      <c r="N150" s="1" t="s">
        <v>898</v>
      </c>
      <c r="U150" s="59">
        <v>8026273955.6999998</v>
      </c>
      <c r="V150" s="60">
        <v>8026273955.6999998</v>
      </c>
      <c r="W150" s="60">
        <v>12348113778</v>
      </c>
      <c r="X150" s="59">
        <v>1.25825393142E-2</v>
      </c>
      <c r="AI150" s="2" t="str">
        <f>INDEX('ISO2-ISO3'!$D$1:$D$249, MATCH($N150, 'ISO2-ISO3'!$C$1:$C$249, 0))</f>
        <v>BEL</v>
      </c>
      <c r="AJ150" s="2" t="str">
        <f>INDEX('WB Country Groups'!$C$2:$C$219, MATCH($AI150, 'WB Country Groups'!$B$2:$B$219, 0))</f>
        <v>Europe &amp; Central Asia</v>
      </c>
    </row>
    <row r="151" spans="1:36">
      <c r="A151" s="53">
        <v>45169</v>
      </c>
      <c r="B151" s="53">
        <v>45169</v>
      </c>
      <c r="N151" s="1" t="s">
        <v>1348</v>
      </c>
      <c r="U151" s="59">
        <v>56140050000</v>
      </c>
      <c r="V151" s="60">
        <v>56140050000</v>
      </c>
      <c r="W151" s="60">
        <v>56140050000</v>
      </c>
      <c r="X151" s="59">
        <v>8.8009005190100006E-2</v>
      </c>
      <c r="AI151" s="2" t="str">
        <f>INDEX('ISO2-ISO3'!$D$1:$D$249, MATCH($N151, 'ISO2-ISO3'!$C$1:$C$249, 0))</f>
        <v>USA</v>
      </c>
      <c r="AJ151" s="2" t="str">
        <f>INDEX('WB Country Groups'!$C$2:$C$219, MATCH($AI151, 'WB Country Groups'!$B$2:$B$219, 0))</f>
        <v>North America</v>
      </c>
    </row>
    <row r="152" spans="1:36">
      <c r="A152" s="53">
        <v>45169</v>
      </c>
      <c r="B152" s="53">
        <v>45169</v>
      </c>
      <c r="N152" s="1" t="s">
        <v>1297</v>
      </c>
      <c r="U152" s="59">
        <v>5278916197.9054604</v>
      </c>
      <c r="V152" s="60">
        <v>5278916197.9054604</v>
      </c>
      <c r="W152" s="60">
        <v>17596387326.351501</v>
      </c>
      <c r="X152" s="59">
        <v>8.2755922565000001E-3</v>
      </c>
      <c r="AI152" s="2" t="str">
        <f>INDEX('ISO2-ISO3'!$D$1:$D$249, MATCH($N152, 'ISO2-ISO3'!$C$1:$C$249, 0))</f>
        <v>CHE</v>
      </c>
      <c r="AJ152" s="2" t="str">
        <f>INDEX('WB Country Groups'!$C$2:$C$219, MATCH($AI152, 'WB Country Groups'!$B$2:$B$219, 0))</f>
        <v>Europe &amp; Central Asia</v>
      </c>
    </row>
    <row r="153" spans="1:36">
      <c r="A153" s="53">
        <v>45169</v>
      </c>
      <c r="B153" s="53">
        <v>45169</v>
      </c>
      <c r="N153" s="1" t="s">
        <v>1348</v>
      </c>
      <c r="U153" s="59">
        <v>20201678799</v>
      </c>
      <c r="V153" s="60">
        <v>20201678799</v>
      </c>
      <c r="W153" s="60">
        <v>20201678799</v>
      </c>
      <c r="X153" s="59">
        <v>3.1669541695599997E-2</v>
      </c>
      <c r="AI153" s="2" t="str">
        <f>INDEX('ISO2-ISO3'!$D$1:$D$249, MATCH($N153, 'ISO2-ISO3'!$C$1:$C$249, 0))</f>
        <v>USA</v>
      </c>
      <c r="AJ153" s="2" t="str">
        <f>INDEX('WB Country Groups'!$C$2:$C$219, MATCH($AI153, 'WB Country Groups'!$B$2:$B$219, 0))</f>
        <v>North America</v>
      </c>
    </row>
    <row r="154" spans="1:36">
      <c r="A154" s="53">
        <v>45169</v>
      </c>
      <c r="B154" s="53">
        <v>45169</v>
      </c>
      <c r="N154" s="1" t="s">
        <v>1295</v>
      </c>
      <c r="U154" s="59">
        <v>15015173661.3715</v>
      </c>
      <c r="V154" s="60">
        <v>15015173661.3715</v>
      </c>
      <c r="W154" s="60">
        <v>17182366723.765499</v>
      </c>
      <c r="X154" s="59">
        <v>2.3538819375700001E-2</v>
      </c>
      <c r="AI154" s="2" t="str">
        <f>INDEX('ISO2-ISO3'!$D$1:$D$249, MATCH($N154, 'ISO2-ISO3'!$C$1:$C$249, 0))</f>
        <v>SWE</v>
      </c>
      <c r="AJ154" s="2" t="str">
        <f>INDEX('WB Country Groups'!$C$2:$C$219, MATCH($AI154, 'WB Country Groups'!$B$2:$B$219, 0))</f>
        <v>Europe &amp; Central Asia</v>
      </c>
    </row>
    <row r="155" spans="1:36">
      <c r="A155" s="53">
        <v>45169</v>
      </c>
      <c r="B155" s="53">
        <v>45169</v>
      </c>
      <c r="N155" s="1" t="s">
        <v>1015</v>
      </c>
      <c r="U155" s="59">
        <v>54918510237.588097</v>
      </c>
      <c r="V155" s="60">
        <v>54918510237.588097</v>
      </c>
      <c r="W155" s="60">
        <v>84490015750.135498</v>
      </c>
      <c r="X155" s="59">
        <v>8.6094035408399994E-2</v>
      </c>
      <c r="AI155" s="2" t="str">
        <f>INDEX('ISO2-ISO3'!$D$1:$D$249, MATCH($N155, 'ISO2-ISO3'!$C$1:$C$249, 0))</f>
        <v>FRA</v>
      </c>
      <c r="AJ155" s="2" t="str">
        <f>INDEX('WB Country Groups'!$C$2:$C$219, MATCH($AI155, 'WB Country Groups'!$B$2:$B$219, 0))</f>
        <v>Europe &amp; Central Asia</v>
      </c>
    </row>
    <row r="156" spans="1:36">
      <c r="A156" s="53">
        <v>45169</v>
      </c>
      <c r="B156" s="53">
        <v>45169</v>
      </c>
      <c r="N156" s="1" t="s">
        <v>1015</v>
      </c>
      <c r="U156" s="59">
        <v>2575075993.5206199</v>
      </c>
      <c r="V156" s="60">
        <v>2575075993.5206199</v>
      </c>
      <c r="W156" s="60">
        <v>4681956351.85567</v>
      </c>
      <c r="X156" s="59">
        <v>4.0368663098999998E-3</v>
      </c>
      <c r="AI156" s="2" t="str">
        <f>INDEX('ISO2-ISO3'!$D$1:$D$249, MATCH($N156, 'ISO2-ISO3'!$C$1:$C$249, 0))</f>
        <v>FRA</v>
      </c>
      <c r="AJ156" s="2" t="str">
        <f>INDEX('WB Country Groups'!$C$2:$C$219, MATCH($AI156, 'WB Country Groups'!$B$2:$B$219, 0))</f>
        <v>Europe &amp; Central Asia</v>
      </c>
    </row>
    <row r="157" spans="1:36">
      <c r="A157" s="53">
        <v>45169</v>
      </c>
      <c r="B157" s="53">
        <v>45169</v>
      </c>
      <c r="N157" s="1" t="s">
        <v>1348</v>
      </c>
      <c r="U157" s="59">
        <v>451352937664.59998</v>
      </c>
      <c r="V157" s="60">
        <v>451352937664.59998</v>
      </c>
      <c r="W157" s="60">
        <v>451352937664.59998</v>
      </c>
      <c r="X157" s="59">
        <v>0.70757192117709999</v>
      </c>
      <c r="AI157" s="2" t="str">
        <f>INDEX('ISO2-ISO3'!$D$1:$D$249, MATCH($N157, 'ISO2-ISO3'!$C$1:$C$249, 0))</f>
        <v>USA</v>
      </c>
      <c r="AJ157" s="2" t="str">
        <f>INDEX('WB Country Groups'!$C$2:$C$219, MATCH($AI157, 'WB Country Groups'!$B$2:$B$219, 0))</f>
        <v>North America</v>
      </c>
    </row>
    <row r="158" spans="1:36">
      <c r="A158" s="53">
        <v>45169</v>
      </c>
      <c r="B158" s="53">
        <v>45169</v>
      </c>
      <c r="N158" s="1" t="s">
        <v>1088</v>
      </c>
      <c r="U158" s="59">
        <v>27358699023.043201</v>
      </c>
      <c r="V158" s="60">
        <v>27358699023.043201</v>
      </c>
      <c r="W158" s="60">
        <v>28798630550.5718</v>
      </c>
      <c r="X158" s="59">
        <v>4.2889379049600003E-2</v>
      </c>
      <c r="AI158" s="2" t="str">
        <f>INDEX('ISO2-ISO3'!$D$1:$D$249, MATCH($N158, 'ISO2-ISO3'!$C$1:$C$249, 0))</f>
        <v>JPN</v>
      </c>
      <c r="AJ158" s="2" t="str">
        <f>INDEX('WB Country Groups'!$C$2:$C$219, MATCH($AI158, 'WB Country Groups'!$B$2:$B$219, 0))</f>
        <v>East Asia &amp; Pacific</v>
      </c>
    </row>
    <row r="159" spans="1:36">
      <c r="A159" s="53">
        <v>45169</v>
      </c>
      <c r="B159" s="53">
        <v>45169</v>
      </c>
      <c r="N159" s="1" t="s">
        <v>1348</v>
      </c>
      <c r="U159" s="59">
        <v>62327488465.953003</v>
      </c>
      <c r="V159" s="60">
        <v>62327488465.953003</v>
      </c>
      <c r="W159" s="60">
        <v>65607882595.739998</v>
      </c>
      <c r="X159" s="59">
        <v>9.7708859466399997E-2</v>
      </c>
      <c r="AI159" s="2" t="str">
        <f>INDEX('ISO2-ISO3'!$D$1:$D$249, MATCH($N159, 'ISO2-ISO3'!$C$1:$C$249, 0))</f>
        <v>USA</v>
      </c>
      <c r="AJ159" s="2" t="str">
        <f>INDEX('WB Country Groups'!$C$2:$C$219, MATCH($AI159, 'WB Country Groups'!$B$2:$B$219, 0))</f>
        <v>North America</v>
      </c>
    </row>
    <row r="160" spans="1:36">
      <c r="A160" s="53">
        <v>45169</v>
      </c>
      <c r="B160" s="53">
        <v>45169</v>
      </c>
      <c r="N160" s="1" t="s">
        <v>1084</v>
      </c>
      <c r="U160" s="59">
        <v>41933585862.936302</v>
      </c>
      <c r="V160" s="60">
        <v>41933585862.936302</v>
      </c>
      <c r="W160" s="60">
        <v>59905122661.337601</v>
      </c>
      <c r="X160" s="59">
        <v>6.5737974509299996E-2</v>
      </c>
      <c r="AI160" s="2" t="str">
        <f>INDEX('ISO2-ISO3'!$D$1:$D$249, MATCH($N160, 'ISO2-ISO3'!$C$1:$C$249, 0))</f>
        <v>ITA</v>
      </c>
      <c r="AJ160" s="2" t="str">
        <f>INDEX('WB Country Groups'!$C$2:$C$219, MATCH($AI160, 'WB Country Groups'!$B$2:$B$219, 0))</f>
        <v>Europe &amp; Central Asia</v>
      </c>
    </row>
    <row r="161" spans="1:36">
      <c r="A161" s="53">
        <v>45169</v>
      </c>
      <c r="B161" s="53">
        <v>45169</v>
      </c>
      <c r="N161" s="1" t="s">
        <v>1348</v>
      </c>
      <c r="U161" s="59">
        <v>10790975258.25</v>
      </c>
      <c r="V161" s="60">
        <v>10790975258.25</v>
      </c>
      <c r="W161" s="60">
        <v>10790975258.25</v>
      </c>
      <c r="X161" s="59">
        <v>1.6916675305899999E-2</v>
      </c>
      <c r="AI161" s="2" t="str">
        <f>INDEX('ISO2-ISO3'!$D$1:$D$249, MATCH($N161, 'ISO2-ISO3'!$C$1:$C$249, 0))</f>
        <v>USA</v>
      </c>
      <c r="AJ161" s="2" t="str">
        <f>INDEX('WB Country Groups'!$C$2:$C$219, MATCH($AI161, 'WB Country Groups'!$B$2:$B$219, 0))</f>
        <v>North America</v>
      </c>
    </row>
    <row r="162" spans="1:36">
      <c r="A162" s="53">
        <v>45169</v>
      </c>
      <c r="B162" s="53">
        <v>45169</v>
      </c>
      <c r="N162" s="1" t="s">
        <v>1348</v>
      </c>
      <c r="U162" s="59">
        <v>47660080573.720001</v>
      </c>
      <c r="V162" s="60">
        <v>47660080573.720001</v>
      </c>
      <c r="W162" s="60">
        <v>48519516255.599998</v>
      </c>
      <c r="X162" s="59">
        <v>7.4715221639000004E-2</v>
      </c>
      <c r="AI162" s="2" t="str">
        <f>INDEX('ISO2-ISO3'!$D$1:$D$249, MATCH($N162, 'ISO2-ISO3'!$C$1:$C$249, 0))</f>
        <v>USA</v>
      </c>
      <c r="AJ162" s="2" t="str">
        <f>INDEX('WB Country Groups'!$C$2:$C$219, MATCH($AI162, 'WB Country Groups'!$B$2:$B$219, 0))</f>
        <v>North America</v>
      </c>
    </row>
    <row r="163" spans="1:36">
      <c r="A163" s="53">
        <v>45169</v>
      </c>
      <c r="B163" s="53">
        <v>45169</v>
      </c>
      <c r="N163" s="1" t="s">
        <v>1015</v>
      </c>
      <c r="U163" s="59">
        <v>7284890907</v>
      </c>
      <c r="V163" s="60">
        <v>7284890907</v>
      </c>
      <c r="W163" s="60">
        <v>9713187876</v>
      </c>
      <c r="X163" s="59">
        <v>1.14202962349E-2</v>
      </c>
      <c r="AI163" s="2" t="str">
        <f>INDEX('ISO2-ISO3'!$D$1:$D$249, MATCH($N163, 'ISO2-ISO3'!$C$1:$C$249, 0))</f>
        <v>FRA</v>
      </c>
      <c r="AJ163" s="2" t="str">
        <f>INDEX('WB Country Groups'!$C$2:$C$219, MATCH($AI163, 'WB Country Groups'!$B$2:$B$219, 0))</f>
        <v>Europe &amp; Central Asia</v>
      </c>
    </row>
    <row r="164" spans="1:36">
      <c r="A164" s="53">
        <v>45169</v>
      </c>
      <c r="B164" s="53">
        <v>45169</v>
      </c>
      <c r="N164" s="1" t="s">
        <v>1348</v>
      </c>
      <c r="U164" s="59">
        <v>135162055675.60001</v>
      </c>
      <c r="V164" s="60">
        <v>135162055675.60001</v>
      </c>
      <c r="W164" s="60">
        <v>135162055675.60001</v>
      </c>
      <c r="X164" s="59">
        <v>0.2118893385285</v>
      </c>
      <c r="AI164" s="2" t="str">
        <f>INDEX('ISO2-ISO3'!$D$1:$D$249, MATCH($N164, 'ISO2-ISO3'!$C$1:$C$249, 0))</f>
        <v>USA</v>
      </c>
      <c r="AJ164" s="2" t="str">
        <f>INDEX('WB Country Groups'!$C$2:$C$219, MATCH($AI164, 'WB Country Groups'!$B$2:$B$219, 0))</f>
        <v>North America</v>
      </c>
    </row>
    <row r="165" spans="1:36">
      <c r="A165" s="53">
        <v>45169</v>
      </c>
      <c r="B165" s="53">
        <v>45169</v>
      </c>
      <c r="N165" s="1" t="s">
        <v>1348</v>
      </c>
      <c r="U165" s="59">
        <v>57098985127.989998</v>
      </c>
      <c r="V165" s="60">
        <v>57098985127.989998</v>
      </c>
      <c r="W165" s="60">
        <v>57098985127.989998</v>
      </c>
      <c r="X165" s="59">
        <v>8.9512297877800004E-2</v>
      </c>
      <c r="AI165" s="2" t="str">
        <f>INDEX('ISO2-ISO3'!$D$1:$D$249, MATCH($N165, 'ISO2-ISO3'!$C$1:$C$249, 0))</f>
        <v>USA</v>
      </c>
      <c r="AJ165" s="2" t="str">
        <f>INDEX('WB Country Groups'!$C$2:$C$219, MATCH($AI165, 'WB Country Groups'!$B$2:$B$219, 0))</f>
        <v>North America</v>
      </c>
    </row>
    <row r="166" spans="1:36">
      <c r="A166" s="53">
        <v>45169</v>
      </c>
      <c r="B166" s="53">
        <v>45169</v>
      </c>
      <c r="N166" s="1" t="s">
        <v>1031</v>
      </c>
      <c r="U166" s="59">
        <v>13575657466.5807</v>
      </c>
      <c r="V166" s="60">
        <v>13575657466.5807</v>
      </c>
      <c r="W166" s="60">
        <v>18100876622.107601</v>
      </c>
      <c r="X166" s="59">
        <v>2.1282134740399999E-2</v>
      </c>
      <c r="AI166" s="2" t="str">
        <f>INDEX('ISO2-ISO3'!$D$1:$D$249, MATCH($N166, 'ISO2-ISO3'!$C$1:$C$249, 0))</f>
        <v>DEU</v>
      </c>
      <c r="AJ166" s="2" t="str">
        <f>INDEX('WB Country Groups'!$C$2:$C$219, MATCH($AI166, 'WB Country Groups'!$B$2:$B$219, 0))</f>
        <v>Europe &amp; Central Asia</v>
      </c>
    </row>
    <row r="167" spans="1:36">
      <c r="A167" s="53">
        <v>45169</v>
      </c>
      <c r="B167" s="53">
        <v>45169</v>
      </c>
      <c r="N167" s="1" t="s">
        <v>1088</v>
      </c>
      <c r="U167" s="59">
        <v>5992748505.3834496</v>
      </c>
      <c r="V167" s="60">
        <v>5992748505.3834496</v>
      </c>
      <c r="W167" s="60">
        <v>7050292359.2746496</v>
      </c>
      <c r="X167" s="59">
        <v>9.3946448980999995E-3</v>
      </c>
      <c r="AI167" s="2" t="str">
        <f>INDEX('ISO2-ISO3'!$D$1:$D$249, MATCH($N167, 'ISO2-ISO3'!$C$1:$C$249, 0))</f>
        <v>JPN</v>
      </c>
      <c r="AJ167" s="2" t="str">
        <f>INDEX('WB Country Groups'!$C$2:$C$219, MATCH($AI167, 'WB Country Groups'!$B$2:$B$219, 0))</f>
        <v>East Asia &amp; Pacific</v>
      </c>
    </row>
    <row r="168" spans="1:36">
      <c r="A168" s="53">
        <v>45169</v>
      </c>
      <c r="B168" s="53">
        <v>45169</v>
      </c>
      <c r="N168" s="1" t="s">
        <v>1088</v>
      </c>
      <c r="U168" s="59">
        <v>11874847629.5965</v>
      </c>
      <c r="V168" s="60">
        <v>11874847629.5965</v>
      </c>
      <c r="W168" s="60">
        <v>14843559536.9956</v>
      </c>
      <c r="X168" s="59">
        <v>1.8615828212900001E-2</v>
      </c>
      <c r="AI168" s="2" t="str">
        <f>INDEX('ISO2-ISO3'!$D$1:$D$249, MATCH($N168, 'ISO2-ISO3'!$C$1:$C$249, 0))</f>
        <v>JPN</v>
      </c>
      <c r="AJ168" s="2" t="str">
        <f>INDEX('WB Country Groups'!$C$2:$C$219, MATCH($AI168, 'WB Country Groups'!$B$2:$B$219, 0))</f>
        <v>East Asia &amp; Pacific</v>
      </c>
    </row>
    <row r="169" spans="1:36">
      <c r="A169" s="53">
        <v>45169</v>
      </c>
      <c r="B169" s="53">
        <v>45169</v>
      </c>
      <c r="N169" s="1" t="s">
        <v>1088</v>
      </c>
      <c r="U169" s="59">
        <v>22079386055.519501</v>
      </c>
      <c r="V169" s="60">
        <v>22079386055.519501</v>
      </c>
      <c r="W169" s="60">
        <v>24532651172.7994</v>
      </c>
      <c r="X169" s="59">
        <v>3.4613164789700002E-2</v>
      </c>
      <c r="AI169" s="2" t="str">
        <f>INDEX('ISO2-ISO3'!$D$1:$D$249, MATCH($N169, 'ISO2-ISO3'!$C$1:$C$249, 0))</f>
        <v>JPN</v>
      </c>
      <c r="AJ169" s="2" t="str">
        <f>INDEX('WB Country Groups'!$C$2:$C$219, MATCH($AI169, 'WB Country Groups'!$B$2:$B$219, 0))</f>
        <v>East Asia &amp; Pacific</v>
      </c>
    </row>
    <row r="170" spans="1:36">
      <c r="A170" s="53">
        <v>45169</v>
      </c>
      <c r="B170" s="53">
        <v>45169</v>
      </c>
      <c r="N170" s="1" t="s">
        <v>1088</v>
      </c>
      <c r="U170" s="59">
        <v>22002252488.987499</v>
      </c>
      <c r="V170" s="60">
        <v>22002252488.987499</v>
      </c>
      <c r="W170" s="60">
        <v>25885002928.2206</v>
      </c>
      <c r="X170" s="59">
        <v>3.4492244903500002E-2</v>
      </c>
      <c r="AI170" s="2" t="str">
        <f>INDEX('ISO2-ISO3'!$D$1:$D$249, MATCH($N170, 'ISO2-ISO3'!$C$1:$C$249, 0))</f>
        <v>JPN</v>
      </c>
      <c r="AJ170" s="2" t="str">
        <f>INDEX('WB Country Groups'!$C$2:$C$219, MATCH($AI170, 'WB Country Groups'!$B$2:$B$219, 0))</f>
        <v>East Asia &amp; Pacific</v>
      </c>
    </row>
    <row r="171" spans="1:36">
      <c r="A171" s="53">
        <v>45169</v>
      </c>
      <c r="B171" s="53">
        <v>45169</v>
      </c>
      <c r="N171" s="1" t="s">
        <v>1348</v>
      </c>
      <c r="U171" s="59">
        <v>52921951609.475998</v>
      </c>
      <c r="V171" s="60">
        <v>52921951609.475998</v>
      </c>
      <c r="W171" s="60">
        <v>62261119540.559998</v>
      </c>
      <c r="X171" s="59">
        <v>8.2964092726399999E-2</v>
      </c>
      <c r="AI171" s="2" t="str">
        <f>INDEX('ISO2-ISO3'!$D$1:$D$249, MATCH($N171, 'ISO2-ISO3'!$C$1:$C$249, 0))</f>
        <v>USA</v>
      </c>
      <c r="AJ171" s="2" t="str">
        <f>INDEX('WB Country Groups'!$C$2:$C$219, MATCH($AI171, 'WB Country Groups'!$B$2:$B$219, 0))</f>
        <v>North America</v>
      </c>
    </row>
    <row r="172" spans="1:36">
      <c r="A172" s="53">
        <v>45169</v>
      </c>
      <c r="B172" s="53">
        <v>45169</v>
      </c>
      <c r="N172" s="1" t="s">
        <v>1348</v>
      </c>
      <c r="U172" s="59">
        <v>124793784167.8</v>
      </c>
      <c r="V172" s="60">
        <v>124793784167.8</v>
      </c>
      <c r="W172" s="60">
        <v>124793784167.8</v>
      </c>
      <c r="X172" s="59">
        <v>0.1956353227066</v>
      </c>
      <c r="AI172" s="2" t="str">
        <f>INDEX('ISO2-ISO3'!$D$1:$D$249, MATCH($N172, 'ISO2-ISO3'!$C$1:$C$249, 0))</f>
        <v>USA</v>
      </c>
      <c r="AJ172" s="2" t="str">
        <f>INDEX('WB Country Groups'!$C$2:$C$219, MATCH($AI172, 'WB Country Groups'!$B$2:$B$219, 0))</f>
        <v>North America</v>
      </c>
    </row>
    <row r="173" spans="1:36">
      <c r="A173" s="53">
        <v>45169</v>
      </c>
      <c r="B173" s="53">
        <v>45169</v>
      </c>
      <c r="N173" s="1" t="s">
        <v>1348</v>
      </c>
      <c r="U173" s="59">
        <v>39740404658.080002</v>
      </c>
      <c r="V173" s="60">
        <v>39740404658.080002</v>
      </c>
      <c r="W173" s="60">
        <v>39740404658.080002</v>
      </c>
      <c r="X173" s="59">
        <v>6.2299792747000003E-2</v>
      </c>
      <c r="AI173" s="2" t="str">
        <f>INDEX('ISO2-ISO3'!$D$1:$D$249, MATCH($N173, 'ISO2-ISO3'!$C$1:$C$249, 0))</f>
        <v>USA</v>
      </c>
      <c r="AJ173" s="2" t="str">
        <f>INDEX('WB Country Groups'!$C$2:$C$219, MATCH($AI173, 'WB Country Groups'!$B$2:$B$219, 0))</f>
        <v>North America</v>
      </c>
    </row>
    <row r="174" spans="1:36">
      <c r="A174" s="53">
        <v>45169</v>
      </c>
      <c r="B174" s="53">
        <v>45169</v>
      </c>
      <c r="N174" s="1" t="s">
        <v>881</v>
      </c>
      <c r="U174" s="59">
        <v>5210619634.6659002</v>
      </c>
      <c r="V174" s="60">
        <v>5210619634.6659002</v>
      </c>
      <c r="W174" s="60">
        <v>5210619634.6659002</v>
      </c>
      <c r="X174" s="59">
        <v>8.1685258647000002E-3</v>
      </c>
      <c r="AI174" s="2" t="str">
        <f>INDEX('ISO2-ISO3'!$D$1:$D$249, MATCH($N174, 'ISO2-ISO3'!$C$1:$C$249, 0))</f>
        <v>AUS</v>
      </c>
      <c r="AJ174" s="2" t="str">
        <f>INDEX('WB Country Groups'!$C$2:$C$219, MATCH($AI174, 'WB Country Groups'!$B$2:$B$219, 0))</f>
        <v>East Asia &amp; Pacific</v>
      </c>
    </row>
    <row r="175" spans="1:36">
      <c r="A175" s="53">
        <v>45169</v>
      </c>
      <c r="B175" s="53">
        <v>45169</v>
      </c>
      <c r="N175" s="1" t="s">
        <v>1015</v>
      </c>
      <c r="U175" s="59">
        <v>6543428243.4785805</v>
      </c>
      <c r="V175" s="60">
        <v>6543428243.4785805</v>
      </c>
      <c r="W175" s="60">
        <v>10066812682.2747</v>
      </c>
      <c r="X175" s="59">
        <v>1.0257928346000001E-2</v>
      </c>
      <c r="AI175" s="2" t="str">
        <f>INDEX('ISO2-ISO3'!$D$1:$D$249, MATCH($N175, 'ISO2-ISO3'!$C$1:$C$249, 0))</f>
        <v>FRA</v>
      </c>
      <c r="AJ175" s="2" t="str">
        <f>INDEX('WB Country Groups'!$C$2:$C$219, MATCH($AI175, 'WB Country Groups'!$B$2:$B$219, 0))</f>
        <v>Europe &amp; Central Asia</v>
      </c>
    </row>
    <row r="176" spans="1:36">
      <c r="A176" s="53">
        <v>45169</v>
      </c>
      <c r="B176" s="53">
        <v>45169</v>
      </c>
      <c r="N176" s="1" t="s">
        <v>1131</v>
      </c>
      <c r="U176" s="59">
        <v>2008215468.5229499</v>
      </c>
      <c r="V176" s="60">
        <v>2008215468.5229499</v>
      </c>
      <c r="W176" s="60">
        <v>3651300851.85991</v>
      </c>
      <c r="X176" s="59">
        <v>3.1482167471E-3</v>
      </c>
      <c r="AI176" s="2" t="str">
        <f>INDEX('ISO2-ISO3'!$D$1:$D$249, MATCH($N176, 'ISO2-ISO3'!$C$1:$C$249, 0))</f>
        <v>MYS</v>
      </c>
      <c r="AJ176" s="2" t="str">
        <f>INDEX('WB Country Groups'!$C$2:$C$219, MATCH($AI176, 'WB Country Groups'!$B$2:$B$219, 0))</f>
        <v>East Asia &amp; Pacific</v>
      </c>
    </row>
    <row r="177" spans="1:36">
      <c r="A177" s="53">
        <v>45169</v>
      </c>
      <c r="B177" s="53">
        <v>45169</v>
      </c>
      <c r="N177" s="1" t="s">
        <v>1348</v>
      </c>
      <c r="U177" s="59">
        <v>21646560037.23</v>
      </c>
      <c r="V177" s="60">
        <v>21646560037.23</v>
      </c>
      <c r="W177" s="60">
        <v>21646560037.23</v>
      </c>
      <c r="X177" s="59">
        <v>3.3934636942099999E-2</v>
      </c>
      <c r="AI177" s="2" t="str">
        <f>INDEX('ISO2-ISO3'!$D$1:$D$249, MATCH($N177, 'ISO2-ISO3'!$C$1:$C$249, 0))</f>
        <v>USA</v>
      </c>
      <c r="AJ177" s="2" t="str">
        <f>INDEX('WB Country Groups'!$C$2:$C$219, MATCH($AI177, 'WB Country Groups'!$B$2:$B$219, 0))</f>
        <v>North America</v>
      </c>
    </row>
    <row r="178" spans="1:36">
      <c r="A178" s="53">
        <v>45169</v>
      </c>
      <c r="B178" s="53">
        <v>45169</v>
      </c>
      <c r="N178" s="1" t="s">
        <v>1015</v>
      </c>
      <c r="U178" s="59">
        <v>4932396429.0403299</v>
      </c>
      <c r="V178" s="60">
        <v>4932396429.0403299</v>
      </c>
      <c r="W178" s="60">
        <v>8220660715.0672197</v>
      </c>
      <c r="X178" s="59">
        <v>7.7323640240000002E-3</v>
      </c>
      <c r="AI178" s="2" t="str">
        <f>INDEX('ISO2-ISO3'!$D$1:$D$249, MATCH($N178, 'ISO2-ISO3'!$C$1:$C$249, 0))</f>
        <v>FRA</v>
      </c>
      <c r="AJ178" s="2" t="str">
        <f>INDEX('WB Country Groups'!$C$2:$C$219, MATCH($AI178, 'WB Country Groups'!$B$2:$B$219, 0))</f>
        <v>Europe &amp; Central Asia</v>
      </c>
    </row>
    <row r="179" spans="1:36">
      <c r="A179" s="53">
        <v>45169</v>
      </c>
      <c r="B179" s="53">
        <v>45169</v>
      </c>
      <c r="N179" s="1" t="s">
        <v>1348</v>
      </c>
      <c r="U179" s="59">
        <v>32305147333.830002</v>
      </c>
      <c r="V179" s="60">
        <v>32305147333.830002</v>
      </c>
      <c r="W179" s="60">
        <v>35894608148.699997</v>
      </c>
      <c r="X179" s="59">
        <v>5.0643771770199998E-2</v>
      </c>
      <c r="AI179" s="2" t="str">
        <f>INDEX('ISO2-ISO3'!$D$1:$D$249, MATCH($N179, 'ISO2-ISO3'!$C$1:$C$249, 0))</f>
        <v>USA</v>
      </c>
      <c r="AJ179" s="2" t="str">
        <f>INDEX('WB Country Groups'!$C$2:$C$219, MATCH($AI179, 'WB Country Groups'!$B$2:$B$219, 0))</f>
        <v>North America</v>
      </c>
    </row>
    <row r="180" spans="1:36">
      <c r="A180" s="53">
        <v>45169</v>
      </c>
      <c r="B180" s="53">
        <v>45169</v>
      </c>
      <c r="N180" s="1" t="s">
        <v>1342</v>
      </c>
      <c r="U180" s="59">
        <v>92669203472.227005</v>
      </c>
      <c r="V180" s="60">
        <v>92669203472.227005</v>
      </c>
      <c r="W180" s="60">
        <v>92669203472.227005</v>
      </c>
      <c r="X180" s="59">
        <v>0.1452746196227</v>
      </c>
      <c r="AI180" s="2" t="str">
        <f>INDEX('ISO2-ISO3'!$D$1:$D$249, MATCH($N180, 'ISO2-ISO3'!$C$1:$C$249, 0))</f>
        <v>GBR</v>
      </c>
      <c r="AJ180" s="2" t="str">
        <f>INDEX('WB Country Groups'!$C$2:$C$219, MATCH($AI180, 'WB Country Groups'!$B$2:$B$219, 0))</f>
        <v>Europe &amp; Central Asia</v>
      </c>
    </row>
    <row r="181" spans="1:36">
      <c r="A181" s="53">
        <v>45169</v>
      </c>
      <c r="B181" s="53">
        <v>45169</v>
      </c>
      <c r="N181" s="1" t="s">
        <v>1348</v>
      </c>
      <c r="U181" s="59">
        <v>34869197484.639999</v>
      </c>
      <c r="V181" s="60">
        <v>34869197484.639999</v>
      </c>
      <c r="W181" s="60">
        <v>34869197484.639999</v>
      </c>
      <c r="X181" s="59">
        <v>5.4663353210400001E-2</v>
      </c>
      <c r="AI181" s="2" t="str">
        <f>INDEX('ISO2-ISO3'!$D$1:$D$249, MATCH($N181, 'ISO2-ISO3'!$C$1:$C$249, 0))</f>
        <v>USA</v>
      </c>
      <c r="AJ181" s="2" t="str">
        <f>INDEX('WB Country Groups'!$C$2:$C$219, MATCH($AI181, 'WB Country Groups'!$B$2:$B$219, 0))</f>
        <v>North America</v>
      </c>
    </row>
    <row r="182" spans="1:36">
      <c r="A182" s="53">
        <v>45169</v>
      </c>
      <c r="B182" s="53">
        <v>45169</v>
      </c>
      <c r="N182" s="1" t="s">
        <v>1064</v>
      </c>
      <c r="U182" s="59">
        <v>9752122860.3309193</v>
      </c>
      <c r="V182" s="60">
        <v>9752122860.3309193</v>
      </c>
      <c r="W182" s="60">
        <v>24380307150.827301</v>
      </c>
      <c r="X182" s="59">
        <v>1.5288098807E-2</v>
      </c>
      <c r="AI182" s="2" t="str">
        <f>INDEX('ISO2-ISO3'!$D$1:$D$249, MATCH($N182, 'ISO2-ISO3'!$C$1:$C$249, 0))</f>
        <v>HKG</v>
      </c>
      <c r="AJ182" s="2" t="str">
        <f>INDEX('WB Country Groups'!$C$2:$C$219, MATCH($AI182, 'WB Country Groups'!$B$2:$B$219, 0))</f>
        <v>East Asia &amp; Pacific</v>
      </c>
    </row>
    <row r="183" spans="1:36">
      <c r="A183" s="53">
        <v>45169</v>
      </c>
      <c r="B183" s="53">
        <v>45169</v>
      </c>
      <c r="N183" s="1" t="s">
        <v>1088</v>
      </c>
      <c r="U183" s="59">
        <v>8221331070.5223799</v>
      </c>
      <c r="V183" s="60">
        <v>8221331070.5223799</v>
      </c>
      <c r="W183" s="60">
        <v>9134812300.5804195</v>
      </c>
      <c r="X183" s="59">
        <v>1.2888324268599999E-2</v>
      </c>
      <c r="AI183" s="2" t="str">
        <f>INDEX('ISO2-ISO3'!$D$1:$D$249, MATCH($N183, 'ISO2-ISO3'!$C$1:$C$249, 0))</f>
        <v>JPN</v>
      </c>
      <c r="AJ183" s="2" t="str">
        <f>INDEX('WB Country Groups'!$C$2:$C$219, MATCH($AI183, 'WB Country Groups'!$B$2:$B$219, 0))</f>
        <v>East Asia &amp; Pacific</v>
      </c>
    </row>
    <row r="184" spans="1:36">
      <c r="A184" s="53">
        <v>45169</v>
      </c>
      <c r="B184" s="53">
        <v>45169</v>
      </c>
      <c r="N184" s="1" t="s">
        <v>881</v>
      </c>
      <c r="U184" s="59">
        <v>13321434777.6577</v>
      </c>
      <c r="V184" s="60">
        <v>13321434777.6577</v>
      </c>
      <c r="W184" s="60">
        <v>13321434777.6577</v>
      </c>
      <c r="X184" s="59">
        <v>2.0883597761099999E-2</v>
      </c>
      <c r="AI184" s="2" t="str">
        <f>INDEX('ISO2-ISO3'!$D$1:$D$249, MATCH($N184, 'ISO2-ISO3'!$C$1:$C$249, 0))</f>
        <v>AUS</v>
      </c>
      <c r="AJ184" s="2" t="str">
        <f>INDEX('WB Country Groups'!$C$2:$C$219, MATCH($AI184, 'WB Country Groups'!$B$2:$B$219, 0))</f>
        <v>East Asia &amp; Pacific</v>
      </c>
    </row>
    <row r="185" spans="1:36">
      <c r="A185" s="53">
        <v>45169</v>
      </c>
      <c r="B185" s="53">
        <v>45169</v>
      </c>
      <c r="N185" s="1" t="s">
        <v>1348</v>
      </c>
      <c r="U185" s="59">
        <v>9480128918.3999996</v>
      </c>
      <c r="V185" s="60">
        <v>9480128918.3999996</v>
      </c>
      <c r="W185" s="60">
        <v>9979083072</v>
      </c>
      <c r="X185" s="59">
        <v>1.48617023886E-2</v>
      </c>
      <c r="AI185" s="2" t="str">
        <f>INDEX('ISO2-ISO3'!$D$1:$D$249, MATCH($N185, 'ISO2-ISO3'!$C$1:$C$249, 0))</f>
        <v>USA</v>
      </c>
      <c r="AJ185" s="2" t="str">
        <f>INDEX('WB Country Groups'!$C$2:$C$219, MATCH($AI185, 'WB Country Groups'!$B$2:$B$219, 0))</f>
        <v>North America</v>
      </c>
    </row>
    <row r="186" spans="1:36">
      <c r="A186" s="53">
        <v>45169</v>
      </c>
      <c r="B186" s="53">
        <v>45169</v>
      </c>
      <c r="N186" s="1" t="s">
        <v>1031</v>
      </c>
      <c r="U186" s="59">
        <v>11675272480.0772</v>
      </c>
      <c r="V186" s="60">
        <v>11675272480.0772</v>
      </c>
      <c r="W186" s="60">
        <v>15567029973.436199</v>
      </c>
      <c r="X186" s="59">
        <v>1.8302960476399999E-2</v>
      </c>
      <c r="AI186" s="2" t="str">
        <f>INDEX('ISO2-ISO3'!$D$1:$D$249, MATCH($N186, 'ISO2-ISO3'!$C$1:$C$249, 0))</f>
        <v>DEU</v>
      </c>
      <c r="AJ186" s="2" t="str">
        <f>INDEX('WB Country Groups'!$C$2:$C$219, MATCH($AI186, 'WB Country Groups'!$B$2:$B$219, 0))</f>
        <v>Europe &amp; Central Asia</v>
      </c>
    </row>
    <row r="187" spans="1:36">
      <c r="A187" s="53">
        <v>45169</v>
      </c>
      <c r="B187" s="53">
        <v>45169</v>
      </c>
      <c r="N187" s="1" t="s">
        <v>1172</v>
      </c>
      <c r="U187" s="59">
        <v>9240856326.31493</v>
      </c>
      <c r="V187" s="60">
        <v>9240856326.31493</v>
      </c>
      <c r="W187" s="60">
        <v>23102140815.7873</v>
      </c>
      <c r="X187" s="59">
        <v>1.44866022097E-2</v>
      </c>
      <c r="AI187" s="2" t="str">
        <f>INDEX('ISO2-ISO3'!$D$1:$D$249, MATCH($N187, 'ISO2-ISO3'!$C$1:$C$249, 0))</f>
        <v>NLD</v>
      </c>
      <c r="AJ187" s="2" t="str">
        <f>INDEX('WB Country Groups'!$C$2:$C$219, MATCH($AI187, 'WB Country Groups'!$B$2:$B$219, 0))</f>
        <v>Europe &amp; Central Asia</v>
      </c>
    </row>
    <row r="188" spans="1:36">
      <c r="A188" s="53">
        <v>45169</v>
      </c>
      <c r="B188" s="53">
        <v>45169</v>
      </c>
      <c r="N188" s="1" t="s">
        <v>1172</v>
      </c>
      <c r="U188" s="59">
        <v>25268521339.474201</v>
      </c>
      <c r="V188" s="60">
        <v>25268521339.474201</v>
      </c>
      <c r="W188" s="60">
        <v>56152269643.276001</v>
      </c>
      <c r="X188" s="59">
        <v>3.9612672694599997E-2</v>
      </c>
      <c r="AI188" s="2" t="str">
        <f>INDEX('ISO2-ISO3'!$D$1:$D$249, MATCH($N188, 'ISO2-ISO3'!$C$1:$C$249, 0))</f>
        <v>NLD</v>
      </c>
      <c r="AJ188" s="2" t="str">
        <f>INDEX('WB Country Groups'!$C$2:$C$219, MATCH($AI188, 'WB Country Groups'!$B$2:$B$219, 0))</f>
        <v>Europe &amp; Central Asia</v>
      </c>
    </row>
    <row r="189" spans="1:36">
      <c r="A189" s="53">
        <v>45169</v>
      </c>
      <c r="B189" s="53">
        <v>45169</v>
      </c>
      <c r="N189" s="1" t="s">
        <v>1064</v>
      </c>
      <c r="U189" s="59">
        <v>3991400769.8951101</v>
      </c>
      <c r="V189" s="60">
        <v>3991400769.8951101</v>
      </c>
      <c r="W189" s="60">
        <v>13304669232.9837</v>
      </c>
      <c r="X189" s="59">
        <v>6.2571944818999997E-3</v>
      </c>
      <c r="AI189" s="2" t="str">
        <f>INDEX('ISO2-ISO3'!$D$1:$D$249, MATCH($N189, 'ISO2-ISO3'!$C$1:$C$249, 0))</f>
        <v>HKG</v>
      </c>
      <c r="AJ189" s="2" t="str">
        <f>INDEX('WB Country Groups'!$C$2:$C$219, MATCH($AI189, 'WB Country Groups'!$B$2:$B$219, 0))</f>
        <v>East Asia &amp; Pacific</v>
      </c>
    </row>
    <row r="190" spans="1:36">
      <c r="A190" s="53">
        <v>45169</v>
      </c>
      <c r="B190" s="53">
        <v>45169</v>
      </c>
      <c r="N190" s="1" t="s">
        <v>1031</v>
      </c>
      <c r="U190" s="59">
        <v>12991308027.5979</v>
      </c>
      <c r="V190" s="60">
        <v>12991308027.5979</v>
      </c>
      <c r="W190" s="60">
        <v>31659072789.6371</v>
      </c>
      <c r="X190" s="59">
        <v>2.0366068352699999E-2</v>
      </c>
      <c r="AI190" s="2" t="str">
        <f>INDEX('ISO2-ISO3'!$D$1:$D$249, MATCH($N190, 'ISO2-ISO3'!$C$1:$C$249, 0))</f>
        <v>DEU</v>
      </c>
      <c r="AJ190" s="2" t="str">
        <f>INDEX('WB Country Groups'!$C$2:$C$219, MATCH($AI190, 'WB Country Groups'!$B$2:$B$219, 0))</f>
        <v>Europe &amp; Central Asia</v>
      </c>
    </row>
    <row r="191" spans="1:36">
      <c r="A191" s="53">
        <v>45169</v>
      </c>
      <c r="B191" s="53">
        <v>45169</v>
      </c>
      <c r="N191" s="1" t="s">
        <v>1031</v>
      </c>
      <c r="U191" s="59">
        <v>7193604683.1820498</v>
      </c>
      <c r="V191" s="60">
        <v>7193604683.1820498</v>
      </c>
      <c r="W191" s="60">
        <v>31659072789.6371</v>
      </c>
      <c r="X191" s="59">
        <v>1.1277189669400001E-2</v>
      </c>
      <c r="AI191" s="2" t="str">
        <f>INDEX('ISO2-ISO3'!$D$1:$D$249, MATCH($N191, 'ISO2-ISO3'!$C$1:$C$249, 0))</f>
        <v>DEU</v>
      </c>
      <c r="AJ191" s="2" t="str">
        <f>INDEX('WB Country Groups'!$C$2:$C$219, MATCH($AI191, 'WB Country Groups'!$B$2:$B$219, 0))</f>
        <v>Europe &amp; Central Asia</v>
      </c>
    </row>
    <row r="192" spans="1:36">
      <c r="A192" s="53">
        <v>45169</v>
      </c>
      <c r="B192" s="53">
        <v>45169</v>
      </c>
      <c r="N192" s="1" t="s">
        <v>1295</v>
      </c>
      <c r="U192" s="59">
        <v>10053517000.271099</v>
      </c>
      <c r="V192" s="60">
        <v>10053517000.271099</v>
      </c>
      <c r="W192" s="60">
        <v>25314519605.205502</v>
      </c>
      <c r="X192" s="59">
        <v>1.5760584998699999E-2</v>
      </c>
      <c r="AI192" s="2" t="str">
        <f>INDEX('ISO2-ISO3'!$D$1:$D$249, MATCH($N192, 'ISO2-ISO3'!$C$1:$C$249, 0))</f>
        <v>SWE</v>
      </c>
      <c r="AJ192" s="2" t="str">
        <f>INDEX('WB Country Groups'!$C$2:$C$219, MATCH($AI192, 'WB Country Groups'!$B$2:$B$219, 0))</f>
        <v>Europe &amp; Central Asia</v>
      </c>
    </row>
    <row r="193" spans="1:36">
      <c r="A193" s="53">
        <v>45169</v>
      </c>
      <c r="B193" s="53">
        <v>45169</v>
      </c>
      <c r="N193" s="1" t="s">
        <v>1348</v>
      </c>
      <c r="U193" s="59">
        <v>31626516015.779999</v>
      </c>
      <c r="V193" s="60">
        <v>31626516015.779999</v>
      </c>
      <c r="W193" s="60">
        <v>44112842142</v>
      </c>
      <c r="X193" s="59">
        <v>4.9579902621699999E-2</v>
      </c>
      <c r="AI193" s="2" t="str">
        <f>INDEX('ISO2-ISO3'!$D$1:$D$249, MATCH($N193, 'ISO2-ISO3'!$C$1:$C$249, 0))</f>
        <v>USA</v>
      </c>
      <c r="AJ193" s="2" t="str">
        <f>INDEX('WB Country Groups'!$C$2:$C$219, MATCH($AI193, 'WB Country Groups'!$B$2:$B$219, 0))</f>
        <v>North America</v>
      </c>
    </row>
    <row r="194" spans="1:36">
      <c r="A194" s="53">
        <v>45169</v>
      </c>
      <c r="B194" s="53">
        <v>45169</v>
      </c>
      <c r="N194" s="1" t="s">
        <v>1348</v>
      </c>
      <c r="U194" s="59">
        <v>26341003862.541</v>
      </c>
      <c r="V194" s="60">
        <v>26341003862.541</v>
      </c>
      <c r="W194" s="60">
        <v>29267782069.490002</v>
      </c>
      <c r="X194" s="59">
        <v>4.1293970091799997E-2</v>
      </c>
      <c r="AI194" s="2" t="str">
        <f>INDEX('ISO2-ISO3'!$D$1:$D$249, MATCH($N194, 'ISO2-ISO3'!$C$1:$C$249, 0))</f>
        <v>USA</v>
      </c>
      <c r="AJ194" s="2" t="str">
        <f>INDEX('WB Country Groups'!$C$2:$C$219, MATCH($AI194, 'WB Country Groups'!$B$2:$B$219, 0))</f>
        <v>North America</v>
      </c>
    </row>
    <row r="195" spans="1:36">
      <c r="A195" s="53">
        <v>45169</v>
      </c>
      <c r="B195" s="53">
        <v>45169</v>
      </c>
      <c r="N195" s="1" t="s">
        <v>1088</v>
      </c>
      <c r="U195" s="59">
        <v>3611604252.0589399</v>
      </c>
      <c r="V195" s="60">
        <v>3611604252.0589399</v>
      </c>
      <c r="W195" s="60">
        <v>4514505315.0736704</v>
      </c>
      <c r="X195" s="59">
        <v>5.6617993279999999E-3</v>
      </c>
      <c r="AI195" s="2" t="str">
        <f>INDEX('ISO2-ISO3'!$D$1:$D$249, MATCH($N195, 'ISO2-ISO3'!$C$1:$C$249, 0))</f>
        <v>JPN</v>
      </c>
      <c r="AJ195" s="2" t="str">
        <f>INDEX('WB Country Groups'!$C$2:$C$219, MATCH($AI195, 'WB Country Groups'!$B$2:$B$219, 0))</f>
        <v>East Asia &amp; Pacific</v>
      </c>
    </row>
    <row r="196" spans="1:36">
      <c r="A196" s="53">
        <v>45169</v>
      </c>
      <c r="B196" s="53">
        <v>45169</v>
      </c>
      <c r="N196" s="1" t="s">
        <v>1088</v>
      </c>
      <c r="U196" s="59">
        <v>62463697142.136902</v>
      </c>
      <c r="V196" s="60">
        <v>62463697142.136902</v>
      </c>
      <c r="W196" s="60">
        <v>62463697142.136902</v>
      </c>
      <c r="X196" s="59">
        <v>9.7922389559200004E-2</v>
      </c>
      <c r="AI196" s="2" t="str">
        <f>INDEX('ISO2-ISO3'!$D$1:$D$249, MATCH($N196, 'ISO2-ISO3'!$C$1:$C$249, 0))</f>
        <v>JPN</v>
      </c>
      <c r="AJ196" s="2" t="str">
        <f>INDEX('WB Country Groups'!$C$2:$C$219, MATCH($AI196, 'WB Country Groups'!$B$2:$B$219, 0))</f>
        <v>East Asia &amp; Pacific</v>
      </c>
    </row>
    <row r="197" spans="1:36">
      <c r="A197" s="53">
        <v>45169</v>
      </c>
      <c r="B197" s="53">
        <v>45169</v>
      </c>
      <c r="N197" s="1" t="s">
        <v>1297</v>
      </c>
      <c r="U197" s="59">
        <v>36752816445.554497</v>
      </c>
      <c r="V197" s="60">
        <v>36752816445.554497</v>
      </c>
      <c r="W197" s="60">
        <v>40836462717.282799</v>
      </c>
      <c r="X197" s="59">
        <v>5.76162438991E-2</v>
      </c>
      <c r="AI197" s="2" t="str">
        <f>INDEX('ISO2-ISO3'!$D$1:$D$249, MATCH($N197, 'ISO2-ISO3'!$C$1:$C$249, 0))</f>
        <v>CHE</v>
      </c>
      <c r="AJ197" s="2" t="str">
        <f>INDEX('WB Country Groups'!$C$2:$C$219, MATCH($AI197, 'WB Country Groups'!$B$2:$B$219, 0))</f>
        <v>Europe &amp; Central Asia</v>
      </c>
    </row>
    <row r="198" spans="1:36">
      <c r="A198" s="53">
        <v>45169</v>
      </c>
      <c r="B198" s="53">
        <v>45169</v>
      </c>
      <c r="N198" s="1" t="s">
        <v>1348</v>
      </c>
      <c r="U198" s="59">
        <v>334484568718.20001</v>
      </c>
      <c r="V198" s="60">
        <v>334484568718.20001</v>
      </c>
      <c r="W198" s="60">
        <v>334484568718.20001</v>
      </c>
      <c r="X198" s="59">
        <v>0.52436102469309998</v>
      </c>
      <c r="AI198" s="2" t="str">
        <f>INDEX('ISO2-ISO3'!$D$1:$D$249, MATCH($N198, 'ISO2-ISO3'!$C$1:$C$249, 0))</f>
        <v>USA</v>
      </c>
      <c r="AJ198" s="2" t="str">
        <f>INDEX('WB Country Groups'!$C$2:$C$219, MATCH($AI198, 'WB Country Groups'!$B$2:$B$219, 0))</f>
        <v>North America</v>
      </c>
    </row>
    <row r="199" spans="1:36">
      <c r="A199" s="53">
        <v>45169</v>
      </c>
      <c r="B199" s="53">
        <v>45169</v>
      </c>
      <c r="N199" s="1" t="s">
        <v>1088</v>
      </c>
      <c r="U199" s="59">
        <v>49739160767.568802</v>
      </c>
      <c r="V199" s="60">
        <v>49739160767.568802</v>
      </c>
      <c r="W199" s="60">
        <v>58516659726.551498</v>
      </c>
      <c r="X199" s="59">
        <v>7.7974530805399997E-2</v>
      </c>
      <c r="AI199" s="2" t="str">
        <f>INDEX('ISO2-ISO3'!$D$1:$D$249, MATCH($N199, 'ISO2-ISO3'!$C$1:$C$249, 0))</f>
        <v>JPN</v>
      </c>
      <c r="AJ199" s="2" t="str">
        <f>INDEX('WB Country Groups'!$C$2:$C$219, MATCH($AI199, 'WB Country Groups'!$B$2:$B$219, 0))</f>
        <v>East Asia &amp; Pacific</v>
      </c>
    </row>
    <row r="200" spans="1:36">
      <c r="A200" s="53">
        <v>45169</v>
      </c>
      <c r="B200" s="53">
        <v>45169</v>
      </c>
      <c r="N200" s="1" t="s">
        <v>1064</v>
      </c>
      <c r="U200" s="59">
        <v>8238017060.7581196</v>
      </c>
      <c r="V200" s="60">
        <v>8238017060.7581196</v>
      </c>
      <c r="W200" s="60">
        <v>13730028434.596901</v>
      </c>
      <c r="X200" s="59">
        <v>1.2914482375E-2</v>
      </c>
      <c r="AI200" s="2" t="str">
        <f>INDEX('ISO2-ISO3'!$D$1:$D$249, MATCH($N200, 'ISO2-ISO3'!$C$1:$C$249, 0))</f>
        <v>HKG</v>
      </c>
      <c r="AJ200" s="2" t="str">
        <f>INDEX('WB Country Groups'!$C$2:$C$219, MATCH($AI200, 'WB Country Groups'!$B$2:$B$219, 0))</f>
        <v>East Asia &amp; Pacific</v>
      </c>
    </row>
    <row r="201" spans="1:36">
      <c r="A201" s="53">
        <v>45169</v>
      </c>
      <c r="B201" s="53">
        <v>45169</v>
      </c>
      <c r="N201" s="1" t="s">
        <v>1064</v>
      </c>
      <c r="U201" s="59">
        <v>6827390471.6887197</v>
      </c>
      <c r="V201" s="60">
        <v>6827390471.6887197</v>
      </c>
      <c r="W201" s="60">
        <v>10503677648.7519</v>
      </c>
      <c r="X201" s="59">
        <v>1.07030870734E-2</v>
      </c>
      <c r="AI201" s="2" t="str">
        <f>INDEX('ISO2-ISO3'!$D$1:$D$249, MATCH($N201, 'ISO2-ISO3'!$C$1:$C$249, 0))</f>
        <v>HKG</v>
      </c>
      <c r="AJ201" s="2" t="str">
        <f>INDEX('WB Country Groups'!$C$2:$C$219, MATCH($AI201, 'WB Country Groups'!$B$2:$B$219, 0))</f>
        <v>East Asia &amp; Pacific</v>
      </c>
    </row>
    <row r="202" spans="1:36">
      <c r="A202" s="53">
        <v>45169</v>
      </c>
      <c r="B202" s="53">
        <v>45169</v>
      </c>
      <c r="N202" s="1" t="s">
        <v>1064</v>
      </c>
      <c r="U202" s="59">
        <v>3936243596.1500001</v>
      </c>
      <c r="V202" s="60">
        <v>3936243596.1500001</v>
      </c>
      <c r="W202" s="60">
        <v>7872487192.3000002</v>
      </c>
      <c r="X202" s="59">
        <v>6.1707263012000003E-3</v>
      </c>
      <c r="AI202" s="2" t="str">
        <f>INDEX('ISO2-ISO3'!$D$1:$D$249, MATCH($N202, 'ISO2-ISO3'!$C$1:$C$249, 0))</f>
        <v>HKG</v>
      </c>
      <c r="AJ202" s="2" t="str">
        <f>INDEX('WB Country Groups'!$C$2:$C$219, MATCH($AI202, 'WB Country Groups'!$B$2:$B$219, 0))</f>
        <v>East Asia &amp; Pacific</v>
      </c>
    </row>
    <row r="203" spans="1:36">
      <c r="A203" s="53">
        <v>45169</v>
      </c>
      <c r="B203" s="53">
        <v>45169</v>
      </c>
      <c r="N203" s="1" t="s">
        <v>1342</v>
      </c>
      <c r="U203" s="59">
        <v>147618125263.07599</v>
      </c>
      <c r="V203" s="60">
        <v>147618125263.07599</v>
      </c>
      <c r="W203" s="60">
        <v>147618125263.07599</v>
      </c>
      <c r="X203" s="59">
        <v>0.23141633027450001</v>
      </c>
      <c r="AI203" s="2" t="str">
        <f>INDEX('ISO2-ISO3'!$D$1:$D$249, MATCH($N203, 'ISO2-ISO3'!$C$1:$C$249, 0))</f>
        <v>GBR</v>
      </c>
      <c r="AJ203" s="2" t="str">
        <f>INDEX('WB Country Groups'!$C$2:$C$219, MATCH($AI203, 'WB Country Groups'!$B$2:$B$219, 0))</f>
        <v>Europe &amp; Central Asia</v>
      </c>
    </row>
    <row r="204" spans="1:36">
      <c r="A204" s="53">
        <v>45169</v>
      </c>
      <c r="B204" s="53">
        <v>45169</v>
      </c>
      <c r="N204" s="1" t="s">
        <v>1348</v>
      </c>
      <c r="U204" s="59">
        <v>17564807512.360001</v>
      </c>
      <c r="V204" s="60">
        <v>17564807512.360001</v>
      </c>
      <c r="W204" s="60">
        <v>17564807512.360001</v>
      </c>
      <c r="X204" s="59">
        <v>2.7535800832299999E-2</v>
      </c>
      <c r="AI204" s="2" t="str">
        <f>INDEX('ISO2-ISO3'!$D$1:$D$249, MATCH($N204, 'ISO2-ISO3'!$C$1:$C$249, 0))</f>
        <v>USA</v>
      </c>
      <c r="AJ204" s="2" t="str">
        <f>INDEX('WB Country Groups'!$C$2:$C$219, MATCH($AI204, 'WB Country Groups'!$B$2:$B$219, 0))</f>
        <v>North America</v>
      </c>
    </row>
    <row r="205" spans="1:36">
      <c r="A205" s="53">
        <v>45169</v>
      </c>
      <c r="B205" s="53">
        <v>45169</v>
      </c>
      <c r="N205" s="1" t="s">
        <v>1088</v>
      </c>
      <c r="U205" s="59">
        <v>39610517571.178398</v>
      </c>
      <c r="V205" s="60">
        <v>39610517571.178398</v>
      </c>
      <c r="W205" s="60">
        <v>39610517571.178398</v>
      </c>
      <c r="X205" s="59">
        <v>6.2096172812500003E-2</v>
      </c>
      <c r="AI205" s="2" t="str">
        <f>INDEX('ISO2-ISO3'!$D$1:$D$249, MATCH($N205, 'ISO2-ISO3'!$C$1:$C$249, 0))</f>
        <v>JPN</v>
      </c>
      <c r="AJ205" s="2" t="str">
        <f>INDEX('WB Country Groups'!$C$2:$C$219, MATCH($AI205, 'WB Country Groups'!$B$2:$B$219, 0))</f>
        <v>East Asia &amp; Pacific</v>
      </c>
    </row>
    <row r="206" spans="1:36">
      <c r="A206" s="53">
        <v>45169</v>
      </c>
      <c r="B206" s="53">
        <v>45169</v>
      </c>
      <c r="N206" s="1" t="s">
        <v>1348</v>
      </c>
      <c r="U206" s="59">
        <v>57738200062.010002</v>
      </c>
      <c r="V206" s="60">
        <v>57738200062.010002</v>
      </c>
      <c r="W206" s="60">
        <v>57738200062.010002</v>
      </c>
      <c r="X206" s="59">
        <v>9.0514375190700005E-2</v>
      </c>
      <c r="AI206" s="2" t="str">
        <f>INDEX('ISO2-ISO3'!$D$1:$D$249, MATCH($N206, 'ISO2-ISO3'!$C$1:$C$249, 0))</f>
        <v>USA</v>
      </c>
      <c r="AJ206" s="2" t="str">
        <f>INDEX('WB Country Groups'!$C$2:$C$219, MATCH($AI206, 'WB Country Groups'!$B$2:$B$219, 0))</f>
        <v>North America</v>
      </c>
    </row>
    <row r="207" spans="1:36">
      <c r="A207" s="53">
        <v>45169</v>
      </c>
      <c r="B207" s="53">
        <v>45169</v>
      </c>
      <c r="N207" s="1" t="s">
        <v>1284</v>
      </c>
      <c r="U207" s="59">
        <v>71118635064.982193</v>
      </c>
      <c r="V207" s="60">
        <v>71118635064.982193</v>
      </c>
      <c r="W207" s="60">
        <v>79020705627.757996</v>
      </c>
      <c r="X207" s="59">
        <v>0.1114904657645</v>
      </c>
      <c r="AI207" s="2" t="str">
        <f>INDEX('ISO2-ISO3'!$D$1:$D$249, MATCH($N207, 'ISO2-ISO3'!$C$1:$C$249, 0))</f>
        <v>ESP</v>
      </c>
      <c r="AJ207" s="2" t="str">
        <f>INDEX('WB Country Groups'!$C$2:$C$219, MATCH($AI207, 'WB Country Groups'!$B$2:$B$219, 0))</f>
        <v>Europe &amp; Central Asia</v>
      </c>
    </row>
    <row r="208" spans="1:36">
      <c r="A208" s="53">
        <v>45169</v>
      </c>
      <c r="B208" s="53">
        <v>45169</v>
      </c>
      <c r="N208" s="1" t="s">
        <v>1348</v>
      </c>
      <c r="U208" s="59">
        <v>133190316863.13</v>
      </c>
      <c r="V208" s="60">
        <v>133190316863.13</v>
      </c>
      <c r="W208" s="60">
        <v>133190316863.13</v>
      </c>
      <c r="X208" s="59">
        <v>0.20879830509719999</v>
      </c>
      <c r="AI208" s="2" t="str">
        <f>INDEX('ISO2-ISO3'!$D$1:$D$249, MATCH($N208, 'ISO2-ISO3'!$C$1:$C$249, 0))</f>
        <v>USA</v>
      </c>
      <c r="AJ208" s="2" t="str">
        <f>INDEX('WB Country Groups'!$C$2:$C$219, MATCH($AI208, 'WB Country Groups'!$B$2:$B$219, 0))</f>
        <v>North America</v>
      </c>
    </row>
    <row r="209" spans="1:36">
      <c r="A209" s="53">
        <v>45169</v>
      </c>
      <c r="B209" s="53">
        <v>45169</v>
      </c>
      <c r="N209" s="1" t="s">
        <v>881</v>
      </c>
      <c r="U209" s="59">
        <v>4620687108.1503496</v>
      </c>
      <c r="V209" s="60">
        <v>4620687108.1503496</v>
      </c>
      <c r="W209" s="60">
        <v>4620687108.1503496</v>
      </c>
      <c r="X209" s="59">
        <v>7.2437070447999999E-3</v>
      </c>
      <c r="AI209" s="2" t="str">
        <f>INDEX('ISO2-ISO3'!$D$1:$D$249, MATCH($N209, 'ISO2-ISO3'!$C$1:$C$249, 0))</f>
        <v>AUS</v>
      </c>
      <c r="AJ209" s="2" t="str">
        <f>INDEX('WB Country Groups'!$C$2:$C$219, MATCH($AI209, 'WB Country Groups'!$B$2:$B$219, 0))</f>
        <v>East Asia &amp; Pacific</v>
      </c>
    </row>
    <row r="210" spans="1:36">
      <c r="A210" s="53">
        <v>45169</v>
      </c>
      <c r="B210" s="53">
        <v>45169</v>
      </c>
      <c r="N210" s="1" t="s">
        <v>1172</v>
      </c>
      <c r="U210" s="59">
        <v>9621305401.0499992</v>
      </c>
      <c r="V210" s="60">
        <v>9621305401.0499992</v>
      </c>
      <c r="W210" s="60">
        <v>21380678669</v>
      </c>
      <c r="X210" s="59">
        <v>1.50830203567E-2</v>
      </c>
      <c r="AI210" s="2" t="str">
        <f>INDEX('ISO2-ISO3'!$D$1:$D$249, MATCH($N210, 'ISO2-ISO3'!$C$1:$C$249, 0))</f>
        <v>NLD</v>
      </c>
      <c r="AJ210" s="2" t="str">
        <f>INDEX('WB Country Groups'!$C$2:$C$219, MATCH($AI210, 'WB Country Groups'!$B$2:$B$219, 0))</f>
        <v>Europe &amp; Central Asia</v>
      </c>
    </row>
    <row r="211" spans="1:36">
      <c r="A211" s="53">
        <v>45169</v>
      </c>
      <c r="B211" s="53">
        <v>45169</v>
      </c>
      <c r="N211" s="1" t="s">
        <v>1348</v>
      </c>
      <c r="U211" s="59">
        <v>75397503289.949997</v>
      </c>
      <c r="V211" s="60">
        <v>75397503289.949997</v>
      </c>
      <c r="W211" s="60">
        <v>75397503289.949997</v>
      </c>
      <c r="X211" s="59">
        <v>0.1181983140087</v>
      </c>
      <c r="AI211" s="2" t="str">
        <f>INDEX('ISO2-ISO3'!$D$1:$D$249, MATCH($N211, 'ISO2-ISO3'!$C$1:$C$249, 0))</f>
        <v>USA</v>
      </c>
      <c r="AJ211" s="2" t="str">
        <f>INDEX('WB Country Groups'!$C$2:$C$219, MATCH($AI211, 'WB Country Groups'!$B$2:$B$219, 0))</f>
        <v>North America</v>
      </c>
    </row>
    <row r="212" spans="1:36">
      <c r="A212" s="53">
        <v>45169</v>
      </c>
      <c r="B212" s="53">
        <v>45169</v>
      </c>
      <c r="N212" s="1" t="s">
        <v>936</v>
      </c>
      <c r="U212" s="59">
        <v>11595190744.8531</v>
      </c>
      <c r="V212" s="60">
        <v>11595190744.8531</v>
      </c>
      <c r="W212" s="60">
        <v>33129116413.866001</v>
      </c>
      <c r="X212" s="59">
        <v>1.81774188381E-2</v>
      </c>
      <c r="AI212" s="2" t="str">
        <f>INDEX('ISO2-ISO3'!$D$1:$D$249, MATCH($N212, 'ISO2-ISO3'!$C$1:$C$249, 0))</f>
        <v>CAN</v>
      </c>
      <c r="AJ212" s="2" t="str">
        <f>INDEX('WB Country Groups'!$C$2:$C$219, MATCH($AI212, 'WB Country Groups'!$B$2:$B$219, 0))</f>
        <v>North America</v>
      </c>
    </row>
    <row r="213" spans="1:36">
      <c r="A213" s="53">
        <v>45169</v>
      </c>
      <c r="B213" s="53">
        <v>45169</v>
      </c>
      <c r="N213" s="1" t="s">
        <v>1295</v>
      </c>
      <c r="U213" s="59">
        <v>3396371341.6149902</v>
      </c>
      <c r="V213" s="60">
        <v>3396371341.6149902</v>
      </c>
      <c r="W213" s="60">
        <v>11261088854.9758</v>
      </c>
      <c r="X213" s="59">
        <v>5.3243854081E-3</v>
      </c>
      <c r="AI213" s="2" t="str">
        <f>INDEX('ISO2-ISO3'!$D$1:$D$249, MATCH($N213, 'ISO2-ISO3'!$C$1:$C$249, 0))</f>
        <v>SWE</v>
      </c>
      <c r="AJ213" s="2" t="str">
        <f>INDEX('WB Country Groups'!$C$2:$C$219, MATCH($AI213, 'WB Country Groups'!$B$2:$B$219, 0))</f>
        <v>Europe &amp; Central Asia</v>
      </c>
    </row>
    <row r="214" spans="1:36">
      <c r="A214" s="53">
        <v>45169</v>
      </c>
      <c r="B214" s="53">
        <v>45169</v>
      </c>
      <c r="N214" s="1" t="s">
        <v>1295</v>
      </c>
      <c r="U214" s="59">
        <v>4021511554.57128</v>
      </c>
      <c r="V214" s="60">
        <v>4021511554.57128</v>
      </c>
      <c r="W214" s="60">
        <v>11261088854.9758</v>
      </c>
      <c r="X214" s="59">
        <v>6.3043982198000004E-3</v>
      </c>
      <c r="AI214" s="2" t="str">
        <f>INDEX('ISO2-ISO3'!$D$1:$D$249, MATCH($N214, 'ISO2-ISO3'!$C$1:$C$249, 0))</f>
        <v>SWE</v>
      </c>
      <c r="AJ214" s="2" t="str">
        <f>INDEX('WB Country Groups'!$C$2:$C$219, MATCH($AI214, 'WB Country Groups'!$B$2:$B$219, 0))</f>
        <v>Europe &amp; Central Asia</v>
      </c>
    </row>
    <row r="215" spans="1:36">
      <c r="A215" s="53">
        <v>45169</v>
      </c>
      <c r="B215" s="53">
        <v>45169</v>
      </c>
      <c r="N215" s="1" t="s">
        <v>1348</v>
      </c>
      <c r="U215" s="59">
        <v>47019878053.5</v>
      </c>
      <c r="V215" s="60">
        <v>47019878053.5</v>
      </c>
      <c r="W215" s="60">
        <v>47019878053.5</v>
      </c>
      <c r="X215" s="59">
        <v>7.3711596118000003E-2</v>
      </c>
      <c r="AI215" s="2" t="str">
        <f>INDEX('ISO2-ISO3'!$D$1:$D$249, MATCH($N215, 'ISO2-ISO3'!$C$1:$C$249, 0))</f>
        <v>USA</v>
      </c>
      <c r="AJ215" s="2" t="str">
        <f>INDEX('WB Country Groups'!$C$2:$C$219, MATCH($AI215, 'WB Country Groups'!$B$2:$B$219, 0))</f>
        <v>North America</v>
      </c>
    </row>
    <row r="216" spans="1:36">
      <c r="A216" s="53">
        <v>45169</v>
      </c>
      <c r="B216" s="53">
        <v>45169</v>
      </c>
      <c r="N216" s="1" t="s">
        <v>1348</v>
      </c>
      <c r="U216" s="59">
        <v>146570802420</v>
      </c>
      <c r="V216" s="60">
        <v>146570802420</v>
      </c>
      <c r="W216" s="60">
        <v>146570802420</v>
      </c>
      <c r="X216" s="59">
        <v>0.22977447492290001</v>
      </c>
      <c r="AI216" s="2" t="str">
        <f>INDEX('ISO2-ISO3'!$D$1:$D$249, MATCH($N216, 'ISO2-ISO3'!$C$1:$C$249, 0))</f>
        <v>USA</v>
      </c>
      <c r="AJ216" s="2" t="str">
        <f>INDEX('WB Country Groups'!$C$2:$C$219, MATCH($AI216, 'WB Country Groups'!$B$2:$B$219, 0))</f>
        <v>North America</v>
      </c>
    </row>
    <row r="217" spans="1:36">
      <c r="A217" s="53">
        <v>45169</v>
      </c>
      <c r="B217" s="53">
        <v>45169</v>
      </c>
      <c r="N217" s="1" t="s">
        <v>936</v>
      </c>
      <c r="U217" s="59">
        <v>71001614146.568604</v>
      </c>
      <c r="V217" s="60">
        <v>71001614146.568604</v>
      </c>
      <c r="W217" s="60">
        <v>71001614146.568604</v>
      </c>
      <c r="X217" s="59">
        <v>0.111307015721</v>
      </c>
      <c r="AI217" s="2" t="str">
        <f>INDEX('ISO2-ISO3'!$D$1:$D$249, MATCH($N217, 'ISO2-ISO3'!$C$1:$C$249, 0))</f>
        <v>CAN</v>
      </c>
      <c r="AJ217" s="2" t="str">
        <f>INDEX('WB Country Groups'!$C$2:$C$219, MATCH($AI217, 'WB Country Groups'!$B$2:$B$219, 0))</f>
        <v>North America</v>
      </c>
    </row>
    <row r="218" spans="1:36">
      <c r="A218" s="53">
        <v>45169</v>
      </c>
      <c r="B218" s="53">
        <v>45169</v>
      </c>
      <c r="N218" s="1" t="s">
        <v>1348</v>
      </c>
      <c r="U218" s="59">
        <v>17969503684.200001</v>
      </c>
      <c r="V218" s="60">
        <v>17969503684.200001</v>
      </c>
      <c r="W218" s="60">
        <v>17969503684.200001</v>
      </c>
      <c r="X218" s="59">
        <v>2.81702303971E-2</v>
      </c>
      <c r="AI218" s="2" t="str">
        <f>INDEX('ISO2-ISO3'!$D$1:$D$249, MATCH($N218, 'ISO2-ISO3'!$C$1:$C$249, 0))</f>
        <v>USA</v>
      </c>
      <c r="AJ218" s="2" t="str">
        <f>INDEX('WB Country Groups'!$C$2:$C$219, MATCH($AI218, 'WB Country Groups'!$B$2:$B$219, 0))</f>
        <v>North America</v>
      </c>
    </row>
    <row r="219" spans="1:36">
      <c r="A219" s="53">
        <v>45169</v>
      </c>
      <c r="B219" s="53">
        <v>45169</v>
      </c>
      <c r="N219" s="1" t="s">
        <v>1348</v>
      </c>
      <c r="U219" s="59">
        <v>11589858826.542</v>
      </c>
      <c r="V219" s="60">
        <v>11589858826.542</v>
      </c>
      <c r="W219" s="60">
        <v>12199851396.360001</v>
      </c>
      <c r="X219" s="59">
        <v>1.8169060156099998E-2</v>
      </c>
      <c r="AI219" s="2" t="str">
        <f>INDEX('ISO2-ISO3'!$D$1:$D$249, MATCH($N219, 'ISO2-ISO3'!$C$1:$C$249, 0))</f>
        <v>USA</v>
      </c>
      <c r="AJ219" s="2" t="str">
        <f>INDEX('WB Country Groups'!$C$2:$C$219, MATCH($AI219, 'WB Country Groups'!$B$2:$B$219, 0))</f>
        <v>North America</v>
      </c>
    </row>
    <row r="220" spans="1:36">
      <c r="A220" s="53">
        <v>45169</v>
      </c>
      <c r="B220" s="53">
        <v>45169</v>
      </c>
      <c r="N220" s="1" t="s">
        <v>1295</v>
      </c>
      <c r="U220" s="59">
        <v>8340870402.46943</v>
      </c>
      <c r="V220" s="60">
        <v>8340870402.46943</v>
      </c>
      <c r="W220" s="60">
        <v>58955642955.643402</v>
      </c>
      <c r="X220" s="59">
        <v>1.30757223505E-2</v>
      </c>
      <c r="AI220" s="2" t="str">
        <f>INDEX('ISO2-ISO3'!$D$1:$D$249, MATCH($N220, 'ISO2-ISO3'!$C$1:$C$249, 0))</f>
        <v>SWE</v>
      </c>
      <c r="AJ220" s="2" t="str">
        <f>INDEX('WB Country Groups'!$C$2:$C$219, MATCH($AI220, 'WB Country Groups'!$B$2:$B$219, 0))</f>
        <v>Europe &amp; Central Asia</v>
      </c>
    </row>
    <row r="221" spans="1:36">
      <c r="A221" s="53">
        <v>45169</v>
      </c>
      <c r="B221" s="53">
        <v>45169</v>
      </c>
      <c r="N221" s="1" t="s">
        <v>1295</v>
      </c>
      <c r="U221" s="59">
        <v>33368355429.7299</v>
      </c>
      <c r="V221" s="60">
        <v>33368355429.7299</v>
      </c>
      <c r="W221" s="60">
        <v>58955642955.643402</v>
      </c>
      <c r="X221" s="59">
        <v>5.23105299372E-2</v>
      </c>
      <c r="AI221" s="2" t="str">
        <f>INDEX('ISO2-ISO3'!$D$1:$D$249, MATCH($N221, 'ISO2-ISO3'!$C$1:$C$249, 0))</f>
        <v>SWE</v>
      </c>
      <c r="AJ221" s="2" t="str">
        <f>INDEX('WB Country Groups'!$C$2:$C$219, MATCH($AI221, 'WB Country Groups'!$B$2:$B$219, 0))</f>
        <v>Europe &amp; Central Asia</v>
      </c>
    </row>
    <row r="222" spans="1:36">
      <c r="A222" s="53">
        <v>45169</v>
      </c>
      <c r="B222" s="53">
        <v>45169</v>
      </c>
      <c r="N222" s="1" t="s">
        <v>1088</v>
      </c>
      <c r="U222" s="59">
        <v>7489525031.9229298</v>
      </c>
      <c r="V222" s="60">
        <v>7489525031.9229298</v>
      </c>
      <c r="W222" s="60">
        <v>9986033375.8972397</v>
      </c>
      <c r="X222" s="59">
        <v>1.1741094769299999E-2</v>
      </c>
      <c r="AI222" s="2" t="str">
        <f>INDEX('ISO2-ISO3'!$D$1:$D$249, MATCH($N222, 'ISO2-ISO3'!$C$1:$C$249, 0))</f>
        <v>JPN</v>
      </c>
      <c r="AJ222" s="2" t="str">
        <f>INDEX('WB Country Groups'!$C$2:$C$219, MATCH($AI222, 'WB Country Groups'!$B$2:$B$219, 0))</f>
        <v>East Asia &amp; Pacific</v>
      </c>
    </row>
    <row r="223" spans="1:36">
      <c r="A223" s="53">
        <v>45169</v>
      </c>
      <c r="B223" s="53">
        <v>45169</v>
      </c>
      <c r="N223" s="1" t="s">
        <v>1088</v>
      </c>
      <c r="U223" s="59">
        <v>44677587144.3899</v>
      </c>
      <c r="V223" s="60">
        <v>44677587144.3899</v>
      </c>
      <c r="W223" s="60">
        <v>59570116192.519798</v>
      </c>
      <c r="X223" s="59">
        <v>7.0039659723700007E-2</v>
      </c>
      <c r="AI223" s="2" t="str">
        <f>INDEX('ISO2-ISO3'!$D$1:$D$249, MATCH($N223, 'ISO2-ISO3'!$C$1:$C$249, 0))</f>
        <v>JPN</v>
      </c>
      <c r="AJ223" s="2" t="str">
        <f>INDEX('WB Country Groups'!$C$2:$C$219, MATCH($AI223, 'WB Country Groups'!$B$2:$B$219, 0))</f>
        <v>East Asia &amp; Pacific</v>
      </c>
    </row>
    <row r="224" spans="1:36">
      <c r="A224" s="53">
        <v>45169</v>
      </c>
      <c r="B224" s="53">
        <v>45169</v>
      </c>
      <c r="N224" s="1" t="s">
        <v>1088</v>
      </c>
      <c r="U224" s="59">
        <v>4952157159.0479803</v>
      </c>
      <c r="V224" s="60">
        <v>4952157159.0479803</v>
      </c>
      <c r="W224" s="60">
        <v>5826067245.9387999</v>
      </c>
      <c r="X224" s="59">
        <v>7.763342304E-3</v>
      </c>
      <c r="AI224" s="2" t="str">
        <f>INDEX('ISO2-ISO3'!$D$1:$D$249, MATCH($N224, 'ISO2-ISO3'!$C$1:$C$249, 0))</f>
        <v>JPN</v>
      </c>
      <c r="AJ224" s="2" t="str">
        <f>INDEX('WB Country Groups'!$C$2:$C$219, MATCH($AI224, 'WB Country Groups'!$B$2:$B$219, 0))</f>
        <v>East Asia &amp; Pacific</v>
      </c>
    </row>
    <row r="225" spans="1:36">
      <c r="A225" s="53">
        <v>45169</v>
      </c>
      <c r="B225" s="53">
        <v>45169</v>
      </c>
      <c r="N225" s="1" t="s">
        <v>1064</v>
      </c>
      <c r="U225" s="59">
        <v>7568083777.3640003</v>
      </c>
      <c r="V225" s="60">
        <v>7568083777.3640003</v>
      </c>
      <c r="W225" s="60">
        <v>13760152322.48</v>
      </c>
      <c r="X225" s="59">
        <v>1.1864248864100001E-2</v>
      </c>
      <c r="AI225" s="2" t="str">
        <f>INDEX('ISO2-ISO3'!$D$1:$D$249, MATCH($N225, 'ISO2-ISO3'!$C$1:$C$249, 0))</f>
        <v>HKG</v>
      </c>
      <c r="AJ225" s="2" t="str">
        <f>INDEX('WB Country Groups'!$C$2:$C$219, MATCH($AI225, 'WB Country Groups'!$B$2:$B$219, 0))</f>
        <v>East Asia &amp; Pacific</v>
      </c>
    </row>
    <row r="226" spans="1:36">
      <c r="A226" s="53">
        <v>45169</v>
      </c>
      <c r="B226" s="53">
        <v>45169</v>
      </c>
      <c r="N226" s="1" t="s">
        <v>1342</v>
      </c>
      <c r="U226" s="59">
        <v>3789146856.8302698</v>
      </c>
      <c r="V226" s="60">
        <v>3789146856.8302698</v>
      </c>
      <c r="W226" s="60">
        <v>3789146856.8302698</v>
      </c>
      <c r="X226" s="59">
        <v>5.9401273314000002E-3</v>
      </c>
      <c r="AI226" s="2" t="str">
        <f>INDEX('ISO2-ISO3'!$D$1:$D$249, MATCH($N226, 'ISO2-ISO3'!$C$1:$C$249, 0))</f>
        <v>GBR</v>
      </c>
      <c r="AJ226" s="2" t="str">
        <f>INDEX('WB Country Groups'!$C$2:$C$219, MATCH($AI226, 'WB Country Groups'!$B$2:$B$219, 0))</f>
        <v>Europe &amp; Central Asia</v>
      </c>
    </row>
    <row r="227" spans="1:36">
      <c r="A227" s="53">
        <v>45169</v>
      </c>
      <c r="B227" s="53">
        <v>45169</v>
      </c>
      <c r="N227" s="1" t="s">
        <v>1348</v>
      </c>
      <c r="U227" s="59">
        <v>389289650353.52002</v>
      </c>
      <c r="V227" s="60">
        <v>389289650353.52002</v>
      </c>
      <c r="W227" s="60">
        <v>389289650353.52002</v>
      </c>
      <c r="X227" s="59">
        <v>0.61027724161990005</v>
      </c>
      <c r="AI227" s="2" t="str">
        <f>INDEX('ISO2-ISO3'!$D$1:$D$249, MATCH($N227, 'ISO2-ISO3'!$C$1:$C$249, 0))</f>
        <v>USA</v>
      </c>
      <c r="AJ227" s="2" t="str">
        <f>INDEX('WB Country Groups'!$C$2:$C$219, MATCH($AI227, 'WB Country Groups'!$B$2:$B$219, 0))</f>
        <v>North America</v>
      </c>
    </row>
    <row r="228" spans="1:36">
      <c r="A228" s="53">
        <v>45169</v>
      </c>
      <c r="B228" s="53">
        <v>45169</v>
      </c>
      <c r="N228" s="1" t="s">
        <v>1088</v>
      </c>
      <c r="U228" s="59">
        <v>13560852685.754</v>
      </c>
      <c r="V228" s="60">
        <v>13560852685.754</v>
      </c>
      <c r="W228" s="60">
        <v>18081136914.338699</v>
      </c>
      <c r="X228" s="59">
        <v>2.1258925747300001E-2</v>
      </c>
      <c r="AI228" s="2" t="str">
        <f>INDEX('ISO2-ISO3'!$D$1:$D$249, MATCH($N228, 'ISO2-ISO3'!$C$1:$C$249, 0))</f>
        <v>JPN</v>
      </c>
      <c r="AJ228" s="2" t="str">
        <f>INDEX('WB Country Groups'!$C$2:$C$219, MATCH($AI228, 'WB Country Groups'!$B$2:$B$219, 0))</f>
        <v>East Asia &amp; Pacific</v>
      </c>
    </row>
    <row r="229" spans="1:36">
      <c r="A229" s="53">
        <v>45169</v>
      </c>
      <c r="B229" s="53">
        <v>45169</v>
      </c>
      <c r="N229" s="1" t="s">
        <v>1088</v>
      </c>
      <c r="U229" s="59">
        <v>7069323915.3401804</v>
      </c>
      <c r="V229" s="60">
        <v>7069323915.3401804</v>
      </c>
      <c r="W229" s="60">
        <v>8836654894.17523</v>
      </c>
      <c r="X229" s="59">
        <v>1.10823585863E-2</v>
      </c>
      <c r="AI229" s="2" t="str">
        <f>INDEX('ISO2-ISO3'!$D$1:$D$249, MATCH($N229, 'ISO2-ISO3'!$C$1:$C$249, 0))</f>
        <v>JPN</v>
      </c>
      <c r="AJ229" s="2" t="str">
        <f>INDEX('WB Country Groups'!$C$2:$C$219, MATCH($AI229, 'WB Country Groups'!$B$2:$B$219, 0))</f>
        <v>East Asia &amp; Pacific</v>
      </c>
    </row>
    <row r="230" spans="1:36">
      <c r="A230" s="53">
        <v>45169</v>
      </c>
      <c r="B230" s="53">
        <v>45169</v>
      </c>
      <c r="N230" s="1" t="s">
        <v>1088</v>
      </c>
      <c r="U230" s="59">
        <v>10029874128.8869</v>
      </c>
      <c r="V230" s="60">
        <v>10029874128.8869</v>
      </c>
      <c r="W230" s="60">
        <v>13373165505.182501</v>
      </c>
      <c r="X230" s="59">
        <v>1.57235208067E-2</v>
      </c>
      <c r="AI230" s="2" t="str">
        <f>INDEX('ISO2-ISO3'!$D$1:$D$249, MATCH($N230, 'ISO2-ISO3'!$C$1:$C$249, 0))</f>
        <v>JPN</v>
      </c>
      <c r="AJ230" s="2" t="str">
        <f>INDEX('WB Country Groups'!$C$2:$C$219, MATCH($AI230, 'WB Country Groups'!$B$2:$B$219, 0))</f>
        <v>East Asia &amp; Pacific</v>
      </c>
    </row>
    <row r="231" spans="1:36">
      <c r="A231" s="53">
        <v>45169</v>
      </c>
      <c r="B231" s="53">
        <v>45169</v>
      </c>
      <c r="N231" s="1" t="s">
        <v>1088</v>
      </c>
      <c r="U231" s="59">
        <v>18045884534.8078</v>
      </c>
      <c r="V231" s="60">
        <v>18045884534.8078</v>
      </c>
      <c r="W231" s="60">
        <v>18045884534.8078</v>
      </c>
      <c r="X231" s="59">
        <v>2.8289970274000001E-2</v>
      </c>
      <c r="AI231" s="2" t="str">
        <f>INDEX('ISO2-ISO3'!$D$1:$D$249, MATCH($N231, 'ISO2-ISO3'!$C$1:$C$249, 0))</f>
        <v>JPN</v>
      </c>
      <c r="AJ231" s="2" t="str">
        <f>INDEX('WB Country Groups'!$C$2:$C$219, MATCH($AI231, 'WB Country Groups'!$B$2:$B$219, 0))</f>
        <v>East Asia &amp; Pacific</v>
      </c>
    </row>
    <row r="232" spans="1:36">
      <c r="A232" s="53">
        <v>45169</v>
      </c>
      <c r="B232" s="53">
        <v>45169</v>
      </c>
      <c r="N232" s="1" t="s">
        <v>1088</v>
      </c>
      <c r="U232" s="59">
        <v>4627807830.2002296</v>
      </c>
      <c r="V232" s="60">
        <v>4627807830.2002296</v>
      </c>
      <c r="W232" s="60">
        <v>8414196054.9095001</v>
      </c>
      <c r="X232" s="59">
        <v>7.2548699787000001E-3</v>
      </c>
      <c r="AI232" s="2" t="str">
        <f>INDEX('ISO2-ISO3'!$D$1:$D$249, MATCH($N232, 'ISO2-ISO3'!$C$1:$C$249, 0))</f>
        <v>JPN</v>
      </c>
      <c r="AJ232" s="2" t="str">
        <f>INDEX('WB Country Groups'!$C$2:$C$219, MATCH($AI232, 'WB Country Groups'!$B$2:$B$219, 0))</f>
        <v>East Asia &amp; Pacific</v>
      </c>
    </row>
    <row r="233" spans="1:36">
      <c r="A233" s="53">
        <v>45169</v>
      </c>
      <c r="B233" s="53">
        <v>45169</v>
      </c>
      <c r="N233" s="1" t="s">
        <v>1088</v>
      </c>
      <c r="U233" s="59">
        <v>3560235090.1535201</v>
      </c>
      <c r="V233" s="60">
        <v>3560235090.1535201</v>
      </c>
      <c r="W233" s="60">
        <v>4450293862.6919003</v>
      </c>
      <c r="X233" s="59">
        <v>5.5812694952999996E-3</v>
      </c>
      <c r="AI233" s="2" t="str">
        <f>INDEX('ISO2-ISO3'!$D$1:$D$249, MATCH($N233, 'ISO2-ISO3'!$C$1:$C$249, 0))</f>
        <v>JPN</v>
      </c>
      <c r="AJ233" s="2" t="str">
        <f>INDEX('WB Country Groups'!$C$2:$C$219, MATCH($AI233, 'WB Country Groups'!$B$2:$B$219, 0))</f>
        <v>East Asia &amp; Pacific</v>
      </c>
    </row>
    <row r="234" spans="1:36">
      <c r="A234" s="53">
        <v>45169</v>
      </c>
      <c r="B234" s="53">
        <v>45169</v>
      </c>
      <c r="N234" s="1" t="s">
        <v>1088</v>
      </c>
      <c r="U234" s="59">
        <v>4954371649.76474</v>
      </c>
      <c r="V234" s="60">
        <v>4954371649.76474</v>
      </c>
      <c r="W234" s="60">
        <v>6605828866.3529902</v>
      </c>
      <c r="X234" s="59">
        <v>7.7668138919999999E-3</v>
      </c>
      <c r="AI234" s="2" t="str">
        <f>INDEX('ISO2-ISO3'!$D$1:$D$249, MATCH($N234, 'ISO2-ISO3'!$C$1:$C$249, 0))</f>
        <v>JPN</v>
      </c>
      <c r="AJ234" s="2" t="str">
        <f>INDEX('WB Country Groups'!$C$2:$C$219, MATCH($AI234, 'WB Country Groups'!$B$2:$B$219, 0))</f>
        <v>East Asia &amp; Pacific</v>
      </c>
    </row>
    <row r="235" spans="1:36">
      <c r="A235" s="53">
        <v>45169</v>
      </c>
      <c r="B235" s="53">
        <v>45169</v>
      </c>
      <c r="N235" s="1" t="s">
        <v>1348</v>
      </c>
      <c r="U235" s="59">
        <v>16727692413.312</v>
      </c>
      <c r="V235" s="60">
        <v>16727692413.312</v>
      </c>
      <c r="W235" s="60">
        <v>20909615516.639999</v>
      </c>
      <c r="X235" s="59">
        <v>2.6223481603999999E-2</v>
      </c>
      <c r="AI235" s="2" t="str">
        <f>INDEX('ISO2-ISO3'!$D$1:$D$249, MATCH($N235, 'ISO2-ISO3'!$C$1:$C$249, 0))</f>
        <v>USA</v>
      </c>
      <c r="AJ235" s="2" t="str">
        <f>INDEX('WB Country Groups'!$C$2:$C$219, MATCH($AI235, 'WB Country Groups'!$B$2:$B$219, 0))</f>
        <v>North America</v>
      </c>
    </row>
    <row r="236" spans="1:36">
      <c r="A236" s="53">
        <v>45169</v>
      </c>
      <c r="B236" s="53">
        <v>45169</v>
      </c>
      <c r="N236" s="1" t="s">
        <v>1266</v>
      </c>
      <c r="U236" s="59">
        <v>7484440371.9985199</v>
      </c>
      <c r="V236" s="60">
        <v>7484440371.9985199</v>
      </c>
      <c r="W236" s="60">
        <v>9355550464.9981499</v>
      </c>
      <c r="X236" s="59">
        <v>1.1733123706600001E-2</v>
      </c>
      <c r="AI236" s="2" t="str">
        <f>INDEX('ISO2-ISO3'!$D$1:$D$249, MATCH($N236, 'ISO2-ISO3'!$C$1:$C$249, 0))</f>
        <v>SGP</v>
      </c>
      <c r="AJ236" s="2" t="str">
        <f>INDEX('WB Country Groups'!$C$2:$C$219, MATCH($AI236, 'WB Country Groups'!$B$2:$B$219, 0))</f>
        <v>East Asia &amp; Pacific</v>
      </c>
    </row>
    <row r="237" spans="1:36">
      <c r="A237" s="53">
        <v>45169</v>
      </c>
      <c r="B237" s="53">
        <v>45169</v>
      </c>
      <c r="N237" s="1" t="s">
        <v>1078</v>
      </c>
      <c r="U237" s="59">
        <v>14899554235.2994</v>
      </c>
      <c r="V237" s="60">
        <v>14899554235.2994</v>
      </c>
      <c r="W237" s="60">
        <v>16555060261.4438</v>
      </c>
      <c r="X237" s="59">
        <v>2.3357566408000002E-2</v>
      </c>
      <c r="AI237" s="2" t="str">
        <f>INDEX('ISO2-ISO3'!$D$1:$D$249, MATCH($N237, 'ISO2-ISO3'!$C$1:$C$249, 0))</f>
        <v>IRL</v>
      </c>
      <c r="AJ237" s="2" t="str">
        <f>INDEX('WB Country Groups'!$C$2:$C$219, MATCH($AI237, 'WB Country Groups'!$B$2:$B$219, 0))</f>
        <v>Europe &amp; Central Asia</v>
      </c>
    </row>
    <row r="238" spans="1:36">
      <c r="A238" s="53">
        <v>45169</v>
      </c>
      <c r="B238" s="53">
        <v>45169</v>
      </c>
      <c r="N238" s="1" t="s">
        <v>1013</v>
      </c>
      <c r="U238" s="59">
        <v>5341897618.7568598</v>
      </c>
      <c r="V238" s="60">
        <v>5341897618.7568598</v>
      </c>
      <c r="W238" s="60">
        <v>7827503151.6288605</v>
      </c>
      <c r="X238" s="59">
        <v>8.3743262654000002E-3</v>
      </c>
      <c r="AI238" s="2" t="str">
        <f>INDEX('ISO2-ISO3'!$D$1:$D$249, MATCH($N238, 'ISO2-ISO3'!$C$1:$C$249, 0))</f>
        <v>FIN</v>
      </c>
      <c r="AJ238" s="2" t="str">
        <f>INDEX('WB Country Groups'!$C$2:$C$219, MATCH($AI238, 'WB Country Groups'!$B$2:$B$219, 0))</f>
        <v>Europe &amp; Central Asia</v>
      </c>
    </row>
    <row r="239" spans="1:36">
      <c r="A239" s="53">
        <v>45169</v>
      </c>
      <c r="B239" s="53">
        <v>45169</v>
      </c>
      <c r="N239" s="1" t="s">
        <v>1088</v>
      </c>
      <c r="U239" s="59">
        <v>7854943174.3407602</v>
      </c>
      <c r="V239" s="60">
        <v>7854943174.3407602</v>
      </c>
      <c r="W239" s="60">
        <v>11221347391.9154</v>
      </c>
      <c r="X239" s="59">
        <v>1.2313949392600001E-2</v>
      </c>
      <c r="AI239" s="2" t="str">
        <f>INDEX('ISO2-ISO3'!$D$1:$D$249, MATCH($N239, 'ISO2-ISO3'!$C$1:$C$249, 0))</f>
        <v>JPN</v>
      </c>
      <c r="AJ239" s="2" t="str">
        <f>INDEX('WB Country Groups'!$C$2:$C$219, MATCH($AI239, 'WB Country Groups'!$B$2:$B$219, 0))</f>
        <v>East Asia &amp; Pacific</v>
      </c>
    </row>
    <row r="240" spans="1:36">
      <c r="A240" s="53">
        <v>45169</v>
      </c>
      <c r="B240" s="53">
        <v>45169</v>
      </c>
      <c r="N240" s="1" t="s">
        <v>1348</v>
      </c>
      <c r="U240" s="59">
        <v>43474167127.82</v>
      </c>
      <c r="V240" s="60">
        <v>43474167127.82</v>
      </c>
      <c r="W240" s="60">
        <v>43474167127.82</v>
      </c>
      <c r="X240" s="59">
        <v>6.8153095702399996E-2</v>
      </c>
      <c r="AI240" s="2" t="str">
        <f>INDEX('ISO2-ISO3'!$D$1:$D$249, MATCH($N240, 'ISO2-ISO3'!$C$1:$C$249, 0))</f>
        <v>USA</v>
      </c>
      <c r="AJ240" s="2" t="str">
        <f>INDEX('WB Country Groups'!$C$2:$C$219, MATCH($AI240, 'WB Country Groups'!$B$2:$B$219, 0))</f>
        <v>North America</v>
      </c>
    </row>
    <row r="241" spans="1:36">
      <c r="A241" s="53">
        <v>45169</v>
      </c>
      <c r="B241" s="53">
        <v>45169</v>
      </c>
      <c r="N241" s="1" t="s">
        <v>1342</v>
      </c>
      <c r="U241" s="59">
        <v>5748780750.9220505</v>
      </c>
      <c r="V241" s="60">
        <v>5748780750.9220505</v>
      </c>
      <c r="W241" s="60">
        <v>5748780750.9220505</v>
      </c>
      <c r="X241" s="59">
        <v>9.0121842596000007E-3</v>
      </c>
      <c r="AI241" s="2" t="str">
        <f>INDEX('ISO2-ISO3'!$D$1:$D$249, MATCH($N241, 'ISO2-ISO3'!$C$1:$C$249, 0))</f>
        <v>GBR</v>
      </c>
      <c r="AJ241" s="2" t="str">
        <f>INDEX('WB Country Groups'!$C$2:$C$219, MATCH($AI241, 'WB Country Groups'!$B$2:$B$219, 0))</f>
        <v>Europe &amp; Central Asia</v>
      </c>
    </row>
    <row r="242" spans="1:36">
      <c r="A242" s="53">
        <v>45169</v>
      </c>
      <c r="B242" s="53">
        <v>45169</v>
      </c>
      <c r="N242" s="1" t="s">
        <v>1088</v>
      </c>
      <c r="U242" s="59">
        <v>5734267758.1488504</v>
      </c>
      <c r="V242" s="60">
        <v>5734267758.1488504</v>
      </c>
      <c r="W242" s="60">
        <v>6036071324.3672104</v>
      </c>
      <c r="X242" s="59">
        <v>8.9894326936000007E-3</v>
      </c>
      <c r="AI242" s="2" t="str">
        <f>INDEX('ISO2-ISO3'!$D$1:$D$249, MATCH($N242, 'ISO2-ISO3'!$C$1:$C$249, 0))</f>
        <v>JPN</v>
      </c>
      <c r="AJ242" s="2" t="str">
        <f>INDEX('WB Country Groups'!$C$2:$C$219, MATCH($AI242, 'WB Country Groups'!$B$2:$B$219, 0))</f>
        <v>East Asia &amp; Pacific</v>
      </c>
    </row>
    <row r="243" spans="1:36">
      <c r="A243" s="53">
        <v>45169</v>
      </c>
      <c r="B243" s="53">
        <v>45169</v>
      </c>
      <c r="N243" s="1" t="s">
        <v>1088</v>
      </c>
      <c r="U243" s="59">
        <v>10918277295.051001</v>
      </c>
      <c r="V243" s="60">
        <v>10918277295.051001</v>
      </c>
      <c r="W243" s="60">
        <v>12845032111.824699</v>
      </c>
      <c r="X243" s="59">
        <v>1.7116242738100002E-2</v>
      </c>
      <c r="AI243" s="2" t="str">
        <f>INDEX('ISO2-ISO3'!$D$1:$D$249, MATCH($N243, 'ISO2-ISO3'!$C$1:$C$249, 0))</f>
        <v>JPN</v>
      </c>
      <c r="AJ243" s="2" t="str">
        <f>INDEX('WB Country Groups'!$C$2:$C$219, MATCH($AI243, 'WB Country Groups'!$B$2:$B$219, 0))</f>
        <v>East Asia &amp; Pacific</v>
      </c>
    </row>
    <row r="244" spans="1:36">
      <c r="A244" s="53">
        <v>45169</v>
      </c>
      <c r="B244" s="53">
        <v>45169</v>
      </c>
      <c r="N244" s="1" t="s">
        <v>1088</v>
      </c>
      <c r="U244" s="59">
        <v>26361440337.431702</v>
      </c>
      <c r="V244" s="60">
        <v>26361440337.431702</v>
      </c>
      <c r="W244" s="60">
        <v>27748884565.717602</v>
      </c>
      <c r="X244" s="59">
        <v>4.1326007716E-2</v>
      </c>
      <c r="AI244" s="2" t="str">
        <f>INDEX('ISO2-ISO3'!$D$1:$D$249, MATCH($N244, 'ISO2-ISO3'!$C$1:$C$249, 0))</f>
        <v>JPN</v>
      </c>
      <c r="AJ244" s="2" t="str">
        <f>INDEX('WB Country Groups'!$C$2:$C$219, MATCH($AI244, 'WB Country Groups'!$B$2:$B$219, 0))</f>
        <v>East Asia &amp; Pacific</v>
      </c>
    </row>
    <row r="245" spans="1:36">
      <c r="A245" s="53">
        <v>45169</v>
      </c>
      <c r="B245" s="53">
        <v>45169</v>
      </c>
      <c r="N245" s="1" t="s">
        <v>1013</v>
      </c>
      <c r="U245" s="59">
        <v>15493800139.0767</v>
      </c>
      <c r="V245" s="60">
        <v>15493800139.0767</v>
      </c>
      <c r="W245" s="60">
        <v>24132319003.035599</v>
      </c>
      <c r="X245" s="59">
        <v>2.4289147174900001E-2</v>
      </c>
      <c r="AI245" s="2" t="str">
        <f>INDEX('ISO2-ISO3'!$D$1:$D$249, MATCH($N245, 'ISO2-ISO3'!$C$1:$C$249, 0))</f>
        <v>FIN</v>
      </c>
      <c r="AJ245" s="2" t="str">
        <f>INDEX('WB Country Groups'!$C$2:$C$219, MATCH($AI245, 'WB Country Groups'!$B$2:$B$219, 0))</f>
        <v>Europe &amp; Central Asia</v>
      </c>
    </row>
    <row r="246" spans="1:36">
      <c r="A246" s="53">
        <v>45169</v>
      </c>
      <c r="B246" s="53">
        <v>45169</v>
      </c>
      <c r="N246" s="1" t="s">
        <v>898</v>
      </c>
      <c r="U246" s="59">
        <v>16452025986.147301</v>
      </c>
      <c r="V246" s="60">
        <v>16452025986.147301</v>
      </c>
      <c r="W246" s="60">
        <v>27420043310.245499</v>
      </c>
      <c r="X246" s="59">
        <v>2.5791327945100001E-2</v>
      </c>
      <c r="AI246" s="2" t="str">
        <f>INDEX('ISO2-ISO3'!$D$1:$D$249, MATCH($N246, 'ISO2-ISO3'!$C$1:$C$249, 0))</f>
        <v>BEL</v>
      </c>
      <c r="AJ246" s="2" t="str">
        <f>INDEX('WB Country Groups'!$C$2:$C$219, MATCH($AI246, 'WB Country Groups'!$B$2:$B$219, 0))</f>
        <v>Europe &amp; Central Asia</v>
      </c>
    </row>
    <row r="247" spans="1:36">
      <c r="A247" s="53">
        <v>45169</v>
      </c>
      <c r="B247" s="53">
        <v>45169</v>
      </c>
      <c r="N247" s="1" t="s">
        <v>1348</v>
      </c>
      <c r="U247" s="59">
        <v>31619152869.006001</v>
      </c>
      <c r="V247" s="60">
        <v>31619152869.006001</v>
      </c>
      <c r="W247" s="60">
        <v>33283318809.48</v>
      </c>
      <c r="X247" s="59">
        <v>4.9568359646200003E-2</v>
      </c>
      <c r="AI247" s="2" t="str">
        <f>INDEX('ISO2-ISO3'!$D$1:$D$249, MATCH($N247, 'ISO2-ISO3'!$C$1:$C$249, 0))</f>
        <v>USA</v>
      </c>
      <c r="AJ247" s="2" t="str">
        <f>INDEX('WB Country Groups'!$C$2:$C$219, MATCH($AI247, 'WB Country Groups'!$B$2:$B$219, 0))</f>
        <v>North America</v>
      </c>
    </row>
    <row r="248" spans="1:36">
      <c r="A248" s="53">
        <v>45169</v>
      </c>
      <c r="B248" s="53">
        <v>45169</v>
      </c>
      <c r="N248" s="1" t="s">
        <v>1131</v>
      </c>
      <c r="U248" s="59">
        <v>2258255471.98384</v>
      </c>
      <c r="V248" s="60">
        <v>2258255471.98384</v>
      </c>
      <c r="W248" s="60">
        <v>5018345493.29741</v>
      </c>
      <c r="X248" s="59">
        <v>3.5401966608999999E-3</v>
      </c>
      <c r="AI248" s="2" t="str">
        <f>INDEX('ISO2-ISO3'!$D$1:$D$249, MATCH($N248, 'ISO2-ISO3'!$C$1:$C$249, 0))</f>
        <v>MYS</v>
      </c>
      <c r="AJ248" s="2" t="str">
        <f>INDEX('WB Country Groups'!$C$2:$C$219, MATCH($AI248, 'WB Country Groups'!$B$2:$B$219, 0))</f>
        <v>East Asia &amp; Pacific</v>
      </c>
    </row>
    <row r="249" spans="1:36">
      <c r="A249" s="53">
        <v>45169</v>
      </c>
      <c r="B249" s="53">
        <v>45169</v>
      </c>
      <c r="N249" s="1" t="s">
        <v>1088</v>
      </c>
      <c r="U249" s="59">
        <v>16236912028.014601</v>
      </c>
      <c r="V249" s="60">
        <v>16236912028.014601</v>
      </c>
      <c r="W249" s="60">
        <v>19102249444.723</v>
      </c>
      <c r="X249" s="59">
        <v>2.5454100503E-2</v>
      </c>
      <c r="AI249" s="2" t="str">
        <f>INDEX('ISO2-ISO3'!$D$1:$D$249, MATCH($N249, 'ISO2-ISO3'!$C$1:$C$249, 0))</f>
        <v>JPN</v>
      </c>
      <c r="AJ249" s="2" t="str">
        <f>INDEX('WB Country Groups'!$C$2:$C$219, MATCH($AI249, 'WB Country Groups'!$B$2:$B$219, 0))</f>
        <v>East Asia &amp; Pacific</v>
      </c>
    </row>
    <row r="250" spans="1:36">
      <c r="A250" s="53">
        <v>45169</v>
      </c>
      <c r="B250" s="53">
        <v>45169</v>
      </c>
      <c r="N250" s="1" t="s">
        <v>1088</v>
      </c>
      <c r="U250" s="59">
        <v>16486979977.703699</v>
      </c>
      <c r="V250" s="60">
        <v>16486979977.703699</v>
      </c>
      <c r="W250" s="60">
        <v>19396447032.592602</v>
      </c>
      <c r="X250" s="59">
        <v>2.58461242273E-2</v>
      </c>
      <c r="AI250" s="2" t="str">
        <f>INDEX('ISO2-ISO3'!$D$1:$D$249, MATCH($N250, 'ISO2-ISO3'!$C$1:$C$249, 0))</f>
        <v>JPN</v>
      </c>
      <c r="AJ250" s="2" t="str">
        <f>INDEX('WB Country Groups'!$C$2:$C$219, MATCH($AI250, 'WB Country Groups'!$B$2:$B$219, 0))</f>
        <v>East Asia &amp; Pacific</v>
      </c>
    </row>
    <row r="251" spans="1:36">
      <c r="A251" s="53">
        <v>45169</v>
      </c>
      <c r="B251" s="53">
        <v>45169</v>
      </c>
      <c r="N251" s="1" t="s">
        <v>1088</v>
      </c>
      <c r="U251" s="59">
        <v>4952673695.7791004</v>
      </c>
      <c r="V251" s="60">
        <v>4952673695.7791004</v>
      </c>
      <c r="W251" s="60">
        <v>9905347391.5582008</v>
      </c>
      <c r="X251" s="59">
        <v>7.7641520624999998E-3</v>
      </c>
      <c r="AI251" s="2" t="str">
        <f>INDEX('ISO2-ISO3'!$D$1:$D$249, MATCH($N251, 'ISO2-ISO3'!$C$1:$C$249, 0))</f>
        <v>JPN</v>
      </c>
      <c r="AJ251" s="2" t="str">
        <f>INDEX('WB Country Groups'!$C$2:$C$219, MATCH($AI251, 'WB Country Groups'!$B$2:$B$219, 0))</f>
        <v>East Asia &amp; Pacific</v>
      </c>
    </row>
    <row r="252" spans="1:36">
      <c r="A252" s="53">
        <v>45169</v>
      </c>
      <c r="B252" s="53">
        <v>45169</v>
      </c>
      <c r="N252" s="1" t="s">
        <v>1342</v>
      </c>
      <c r="U252" s="59">
        <v>5379185708.5210505</v>
      </c>
      <c r="V252" s="60">
        <v>5379185708.5210505</v>
      </c>
      <c r="W252" s="60">
        <v>5662300745.8116398</v>
      </c>
      <c r="X252" s="59">
        <v>8.4327816406000004E-3</v>
      </c>
      <c r="AI252" s="2" t="str">
        <f>INDEX('ISO2-ISO3'!$D$1:$D$249, MATCH($N252, 'ISO2-ISO3'!$C$1:$C$249, 0))</f>
        <v>GBR</v>
      </c>
      <c r="AJ252" s="2" t="str">
        <f>INDEX('WB Country Groups'!$C$2:$C$219, MATCH($AI252, 'WB Country Groups'!$B$2:$B$219, 0))</f>
        <v>Europe &amp; Central Asia</v>
      </c>
    </row>
    <row r="253" spans="1:36">
      <c r="A253" s="53">
        <v>45169</v>
      </c>
      <c r="B253" s="53">
        <v>45169</v>
      </c>
      <c r="N253" s="1" t="s">
        <v>1342</v>
      </c>
      <c r="U253" s="59">
        <v>16553592405.809799</v>
      </c>
      <c r="V253" s="60">
        <v>16553592405.809799</v>
      </c>
      <c r="W253" s="60">
        <v>16553592405.809799</v>
      </c>
      <c r="X253" s="59">
        <v>2.5950550453000001E-2</v>
      </c>
      <c r="AI253" s="2" t="str">
        <f>INDEX('ISO2-ISO3'!$D$1:$D$249, MATCH($N253, 'ISO2-ISO3'!$C$1:$C$249, 0))</f>
        <v>GBR</v>
      </c>
      <c r="AJ253" s="2" t="str">
        <f>INDEX('WB Country Groups'!$C$2:$C$219, MATCH($AI253, 'WB Country Groups'!$B$2:$B$219, 0))</f>
        <v>Europe &amp; Central Asia</v>
      </c>
    </row>
    <row r="254" spans="1:36">
      <c r="A254" s="53">
        <v>45169</v>
      </c>
      <c r="B254" s="53">
        <v>45169</v>
      </c>
      <c r="N254" s="1" t="s">
        <v>1015</v>
      </c>
      <c r="U254" s="59">
        <v>26381707360.582199</v>
      </c>
      <c r="V254" s="60">
        <v>26381707360.582199</v>
      </c>
      <c r="W254" s="60">
        <v>26381707360.582199</v>
      </c>
      <c r="X254" s="59">
        <v>4.1357779695999998E-2</v>
      </c>
      <c r="AI254" s="2" t="str">
        <f>INDEX('ISO2-ISO3'!$D$1:$D$249, MATCH($N254, 'ISO2-ISO3'!$C$1:$C$249, 0))</f>
        <v>FRA</v>
      </c>
      <c r="AJ254" s="2" t="str">
        <f>INDEX('WB Country Groups'!$C$2:$C$219, MATCH($AI254, 'WB Country Groups'!$B$2:$B$219, 0))</f>
        <v>Europe &amp; Central Asia</v>
      </c>
    </row>
    <row r="255" spans="1:36">
      <c r="A255" s="53">
        <v>45169</v>
      </c>
      <c r="B255" s="53">
        <v>45169</v>
      </c>
      <c r="N255" s="1" t="s">
        <v>881</v>
      </c>
      <c r="U255" s="59">
        <v>3486691990.4525199</v>
      </c>
      <c r="V255" s="60">
        <v>3486691990.4525199</v>
      </c>
      <c r="W255" s="60">
        <v>3486691990.4525199</v>
      </c>
      <c r="X255" s="59">
        <v>5.4659782718999997E-3</v>
      </c>
      <c r="AI255" s="2" t="str">
        <f>INDEX('ISO2-ISO3'!$D$1:$D$249, MATCH($N255, 'ISO2-ISO3'!$C$1:$C$249, 0))</f>
        <v>AUS</v>
      </c>
      <c r="AJ255" s="2" t="str">
        <f>INDEX('WB Country Groups'!$C$2:$C$219, MATCH($AI255, 'WB Country Groups'!$B$2:$B$219, 0))</f>
        <v>East Asia &amp; Pacific</v>
      </c>
    </row>
    <row r="256" spans="1:36">
      <c r="A256" s="53">
        <v>45169</v>
      </c>
      <c r="B256" s="53">
        <v>45169</v>
      </c>
      <c r="N256" s="1" t="s">
        <v>1348</v>
      </c>
      <c r="U256" s="59">
        <v>447656008793.71002</v>
      </c>
      <c r="V256" s="60">
        <v>447656008793.71002</v>
      </c>
      <c r="W256" s="60">
        <v>526654127992.59998</v>
      </c>
      <c r="X256" s="59">
        <v>0.70177636110569996</v>
      </c>
      <c r="AI256" s="2" t="str">
        <f>INDEX('ISO2-ISO3'!$D$1:$D$249, MATCH($N256, 'ISO2-ISO3'!$C$1:$C$249, 0))</f>
        <v>USA</v>
      </c>
      <c r="AJ256" s="2" t="str">
        <f>INDEX('WB Country Groups'!$C$2:$C$219, MATCH($AI256, 'WB Country Groups'!$B$2:$B$219, 0))</f>
        <v>North America</v>
      </c>
    </row>
    <row r="257" spans="1:36">
      <c r="A257" s="53">
        <v>45169</v>
      </c>
      <c r="B257" s="53">
        <v>45169</v>
      </c>
      <c r="N257" s="1" t="s">
        <v>1348</v>
      </c>
      <c r="U257" s="59">
        <v>8012877588.0015001</v>
      </c>
      <c r="V257" s="60">
        <v>8012877588.0015001</v>
      </c>
      <c r="W257" s="60">
        <v>8434607987.3699999</v>
      </c>
      <c r="X257" s="59">
        <v>1.25615382464E-2</v>
      </c>
      <c r="AI257" s="2" t="str">
        <f>INDEX('ISO2-ISO3'!$D$1:$D$249, MATCH($N257, 'ISO2-ISO3'!$C$1:$C$249, 0))</f>
        <v>USA</v>
      </c>
      <c r="AJ257" s="2" t="str">
        <f>INDEX('WB Country Groups'!$C$2:$C$219, MATCH($AI257, 'WB Country Groups'!$B$2:$B$219, 0))</f>
        <v>North America</v>
      </c>
    </row>
    <row r="258" spans="1:36">
      <c r="A258" s="53">
        <v>45169</v>
      </c>
      <c r="B258" s="53">
        <v>45169</v>
      </c>
      <c r="N258" s="1" t="s">
        <v>936</v>
      </c>
      <c r="U258" s="59">
        <v>13922736393.8505</v>
      </c>
      <c r="V258" s="60">
        <v>13922736393.8505</v>
      </c>
      <c r="W258" s="60">
        <v>27845472787.701</v>
      </c>
      <c r="X258" s="59">
        <v>2.18262395482E-2</v>
      </c>
      <c r="AI258" s="2" t="str">
        <f>INDEX('ISO2-ISO3'!$D$1:$D$249, MATCH($N258, 'ISO2-ISO3'!$C$1:$C$249, 0))</f>
        <v>CAN</v>
      </c>
      <c r="AJ258" s="2" t="str">
        <f>INDEX('WB Country Groups'!$C$2:$C$219, MATCH($AI258, 'WB Country Groups'!$B$2:$B$219, 0))</f>
        <v>North America</v>
      </c>
    </row>
    <row r="259" spans="1:36">
      <c r="A259" s="53">
        <v>45169</v>
      </c>
      <c r="B259" s="53">
        <v>45169</v>
      </c>
      <c r="N259" s="1" t="s">
        <v>1348</v>
      </c>
      <c r="U259" s="59">
        <v>12184841094.2195</v>
      </c>
      <c r="V259" s="60">
        <v>12184841094.2195</v>
      </c>
      <c r="W259" s="60">
        <v>14335107169.67</v>
      </c>
      <c r="X259" s="59">
        <v>1.9101795297700001E-2</v>
      </c>
      <c r="AI259" s="2" t="str">
        <f>INDEX('ISO2-ISO3'!$D$1:$D$249, MATCH($N259, 'ISO2-ISO3'!$C$1:$C$249, 0))</f>
        <v>USA</v>
      </c>
      <c r="AJ259" s="2" t="str">
        <f>INDEX('WB Country Groups'!$C$2:$C$219, MATCH($AI259, 'WB Country Groups'!$B$2:$B$219, 0))</f>
        <v>North America</v>
      </c>
    </row>
    <row r="260" spans="1:36">
      <c r="A260" s="53">
        <v>45169</v>
      </c>
      <c r="B260" s="53">
        <v>45169</v>
      </c>
      <c r="N260" s="1" t="s">
        <v>1297</v>
      </c>
      <c r="U260" s="59">
        <v>11405928065.8251</v>
      </c>
      <c r="V260" s="60">
        <v>11405928065.8251</v>
      </c>
      <c r="W260" s="60">
        <v>12006240069.2896</v>
      </c>
      <c r="X260" s="59">
        <v>1.7880717639999998E-2</v>
      </c>
      <c r="AI260" s="2" t="str">
        <f>INDEX('ISO2-ISO3'!$D$1:$D$249, MATCH($N260, 'ISO2-ISO3'!$C$1:$C$249, 0))</f>
        <v>CHE</v>
      </c>
      <c r="AJ260" s="2" t="str">
        <f>INDEX('WB Country Groups'!$C$2:$C$219, MATCH($AI260, 'WB Country Groups'!$B$2:$B$219, 0))</f>
        <v>Europe &amp; Central Asia</v>
      </c>
    </row>
    <row r="261" spans="1:36">
      <c r="A261" s="53">
        <v>45169</v>
      </c>
      <c r="B261" s="53">
        <v>45169</v>
      </c>
      <c r="N261" s="1" t="s">
        <v>1015</v>
      </c>
      <c r="U261" s="59">
        <v>106071709270.53</v>
      </c>
      <c r="V261" s="60">
        <v>106071709270.53</v>
      </c>
      <c r="W261" s="60">
        <v>235714909490.06699</v>
      </c>
      <c r="X261" s="59">
        <v>0.1662853098939</v>
      </c>
      <c r="AI261" s="2" t="str">
        <f>INDEX('ISO2-ISO3'!$D$1:$D$249, MATCH($N261, 'ISO2-ISO3'!$C$1:$C$249, 0))</f>
        <v>FRA</v>
      </c>
      <c r="AJ261" s="2" t="str">
        <f>INDEX('WB Country Groups'!$C$2:$C$219, MATCH($AI261, 'WB Country Groups'!$B$2:$B$219, 0))</f>
        <v>Europe &amp; Central Asia</v>
      </c>
    </row>
    <row r="262" spans="1:36">
      <c r="A262" s="53">
        <v>45169</v>
      </c>
      <c r="B262" s="53">
        <v>45169</v>
      </c>
      <c r="N262" s="1" t="s">
        <v>1348</v>
      </c>
      <c r="U262" s="59">
        <v>137448191035.28</v>
      </c>
      <c r="V262" s="60">
        <v>137448191035.28</v>
      </c>
      <c r="W262" s="60">
        <v>137448191035.28</v>
      </c>
      <c r="X262" s="59">
        <v>0.2154732416197</v>
      </c>
      <c r="AI262" s="2" t="str">
        <f>INDEX('ISO2-ISO3'!$D$1:$D$249, MATCH($N262, 'ISO2-ISO3'!$C$1:$C$249, 0))</f>
        <v>USA</v>
      </c>
      <c r="AJ262" s="2" t="str">
        <f>INDEX('WB Country Groups'!$C$2:$C$219, MATCH($AI262, 'WB Country Groups'!$B$2:$B$219, 0))</f>
        <v>North America</v>
      </c>
    </row>
    <row r="263" spans="1:36">
      <c r="A263" s="53">
        <v>45169</v>
      </c>
      <c r="B263" s="53">
        <v>45169</v>
      </c>
      <c r="N263" s="1" t="s">
        <v>1031</v>
      </c>
      <c r="U263" s="59">
        <v>5350325137.3104496</v>
      </c>
      <c r="V263" s="60">
        <v>5350325137.3104496</v>
      </c>
      <c r="W263" s="60">
        <v>10700650274.620899</v>
      </c>
      <c r="X263" s="59">
        <v>8.3875378232999998E-3</v>
      </c>
      <c r="AI263" s="2" t="str">
        <f>INDEX('ISO2-ISO3'!$D$1:$D$249, MATCH($N263, 'ISO2-ISO3'!$C$1:$C$249, 0))</f>
        <v>DEU</v>
      </c>
      <c r="AJ263" s="2" t="str">
        <f>INDEX('WB Country Groups'!$C$2:$C$219, MATCH($AI263, 'WB Country Groups'!$B$2:$B$219, 0))</f>
        <v>Europe &amp; Central Asia</v>
      </c>
    </row>
    <row r="264" spans="1:36">
      <c r="A264" s="53">
        <v>45169</v>
      </c>
      <c r="B264" s="53">
        <v>45169</v>
      </c>
      <c r="N264" s="1" t="s">
        <v>1015</v>
      </c>
      <c r="U264" s="59">
        <v>234420667932.69699</v>
      </c>
      <c r="V264" s="60">
        <v>234420667932.69699</v>
      </c>
      <c r="W264" s="60">
        <v>426219396241.26801</v>
      </c>
      <c r="X264" s="59">
        <v>0.36749396875759999</v>
      </c>
      <c r="AI264" s="2" t="str">
        <f>INDEX('ISO2-ISO3'!$D$1:$D$249, MATCH($N264, 'ISO2-ISO3'!$C$1:$C$249, 0))</f>
        <v>FRA</v>
      </c>
      <c r="AJ264" s="2" t="str">
        <f>INDEX('WB Country Groups'!$C$2:$C$219, MATCH($AI264, 'WB Country Groups'!$B$2:$B$219, 0))</f>
        <v>Europe &amp; Central Asia</v>
      </c>
    </row>
    <row r="265" spans="1:36">
      <c r="A265" s="53">
        <v>45169</v>
      </c>
      <c r="B265" s="53">
        <v>45169</v>
      </c>
      <c r="N265" s="1" t="s">
        <v>936</v>
      </c>
      <c r="U265" s="59">
        <v>15967791729.4431</v>
      </c>
      <c r="V265" s="60">
        <v>15967791729.4431</v>
      </c>
      <c r="W265" s="60">
        <v>16808201820.4664</v>
      </c>
      <c r="X265" s="59">
        <v>2.5032209005699999E-2</v>
      </c>
      <c r="AI265" s="2" t="str">
        <f>INDEX('ISO2-ISO3'!$D$1:$D$249, MATCH($N265, 'ISO2-ISO3'!$C$1:$C$249, 0))</f>
        <v>CAN</v>
      </c>
      <c r="AJ265" s="2" t="str">
        <f>INDEX('WB Country Groups'!$C$2:$C$219, MATCH($AI265, 'WB Country Groups'!$B$2:$B$219, 0))</f>
        <v>North America</v>
      </c>
    </row>
    <row r="266" spans="1:36">
      <c r="A266" s="53">
        <v>45169</v>
      </c>
      <c r="B266" s="53">
        <v>45169</v>
      </c>
      <c r="N266" s="1" t="s">
        <v>1088</v>
      </c>
      <c r="U266" s="59">
        <v>6151787862.5407801</v>
      </c>
      <c r="V266" s="60">
        <v>6151787862.5407801</v>
      </c>
      <c r="W266" s="60">
        <v>7689734828.1759796</v>
      </c>
      <c r="X266" s="59">
        <v>9.6439659374000005E-3</v>
      </c>
      <c r="AI266" s="2" t="str">
        <f>INDEX('ISO2-ISO3'!$D$1:$D$249, MATCH($N266, 'ISO2-ISO3'!$C$1:$C$249, 0))</f>
        <v>JPN</v>
      </c>
      <c r="AJ266" s="2" t="str">
        <f>INDEX('WB Country Groups'!$C$2:$C$219, MATCH($AI266, 'WB Country Groups'!$B$2:$B$219, 0))</f>
        <v>East Asia &amp; Pacific</v>
      </c>
    </row>
    <row r="267" spans="1:36">
      <c r="A267" s="53">
        <v>45169</v>
      </c>
      <c r="B267" s="53">
        <v>45169</v>
      </c>
      <c r="N267" s="1" t="s">
        <v>1131</v>
      </c>
      <c r="U267" s="59">
        <v>10649977158.115101</v>
      </c>
      <c r="V267" s="60">
        <v>10649977158.115101</v>
      </c>
      <c r="W267" s="60">
        <v>23666615906.922401</v>
      </c>
      <c r="X267" s="59">
        <v>1.6695636982600001E-2</v>
      </c>
      <c r="AI267" s="2" t="str">
        <f>INDEX('ISO2-ISO3'!$D$1:$D$249, MATCH($N267, 'ISO2-ISO3'!$C$1:$C$249, 0))</f>
        <v>MYS</v>
      </c>
      <c r="AJ267" s="2" t="str">
        <f>INDEX('WB Country Groups'!$C$2:$C$219, MATCH($AI267, 'WB Country Groups'!$B$2:$B$219, 0))</f>
        <v>East Asia &amp; Pacific</v>
      </c>
    </row>
    <row r="268" spans="1:36">
      <c r="A268" s="53">
        <v>45169</v>
      </c>
      <c r="B268" s="53">
        <v>45169</v>
      </c>
      <c r="N268" s="1" t="s">
        <v>1131</v>
      </c>
      <c r="U268" s="59">
        <v>2077972651.3965499</v>
      </c>
      <c r="V268" s="60">
        <v>2077972651.3965499</v>
      </c>
      <c r="W268" s="60">
        <v>6926575504.6551704</v>
      </c>
      <c r="X268" s="59">
        <v>3.2575729067E-3</v>
      </c>
      <c r="AI268" s="2" t="str">
        <f>INDEX('ISO2-ISO3'!$D$1:$D$249, MATCH($N268, 'ISO2-ISO3'!$C$1:$C$249, 0))</f>
        <v>MYS</v>
      </c>
      <c r="AJ268" s="2" t="str">
        <f>INDEX('WB Country Groups'!$C$2:$C$219, MATCH($AI268, 'WB Country Groups'!$B$2:$B$219, 0))</f>
        <v>East Asia &amp; Pacific</v>
      </c>
    </row>
    <row r="269" spans="1:36">
      <c r="A269" s="53">
        <v>45169</v>
      </c>
      <c r="B269" s="53">
        <v>45169</v>
      </c>
      <c r="N269" s="1" t="s">
        <v>1348</v>
      </c>
      <c r="U269" s="59">
        <v>96532014976.380005</v>
      </c>
      <c r="V269" s="60">
        <v>96532014976.380005</v>
      </c>
      <c r="W269" s="60">
        <v>96532014976.380005</v>
      </c>
      <c r="X269" s="59">
        <v>0.1513302287238</v>
      </c>
      <c r="AI269" s="2" t="str">
        <f>INDEX('ISO2-ISO3'!$D$1:$D$249, MATCH($N269, 'ISO2-ISO3'!$C$1:$C$249, 0))</f>
        <v>USA</v>
      </c>
      <c r="AJ269" s="2" t="str">
        <f>INDEX('WB Country Groups'!$C$2:$C$219, MATCH($AI269, 'WB Country Groups'!$B$2:$B$219, 0))</f>
        <v>North America</v>
      </c>
    </row>
    <row r="270" spans="1:36">
      <c r="A270" s="53">
        <v>45169</v>
      </c>
      <c r="B270" s="53">
        <v>45169</v>
      </c>
      <c r="N270" s="1" t="s">
        <v>1088</v>
      </c>
      <c r="U270" s="59">
        <v>25035832389.895302</v>
      </c>
      <c r="V270" s="60">
        <v>25035832389.895302</v>
      </c>
      <c r="W270" s="60">
        <v>27817591544.328098</v>
      </c>
      <c r="X270" s="59">
        <v>3.9247893486699999E-2</v>
      </c>
      <c r="AI270" s="2" t="str">
        <f>INDEX('ISO2-ISO3'!$D$1:$D$249, MATCH($N270, 'ISO2-ISO3'!$C$1:$C$249, 0))</f>
        <v>JPN</v>
      </c>
      <c r="AJ270" s="2" t="str">
        <f>INDEX('WB Country Groups'!$C$2:$C$219, MATCH($AI270, 'WB Country Groups'!$B$2:$B$219, 0))</f>
        <v>East Asia &amp; Pacific</v>
      </c>
    </row>
    <row r="271" spans="1:36">
      <c r="A271" s="53">
        <v>45169</v>
      </c>
      <c r="B271" s="53">
        <v>45169</v>
      </c>
      <c r="N271" s="1" t="s">
        <v>1348</v>
      </c>
      <c r="U271" s="59">
        <v>13300616602.77</v>
      </c>
      <c r="V271" s="60">
        <v>13300616602.77</v>
      </c>
      <c r="W271" s="60">
        <v>13300616602.77</v>
      </c>
      <c r="X271" s="59">
        <v>2.0850961757700001E-2</v>
      </c>
      <c r="AI271" s="2" t="str">
        <f>INDEX('ISO2-ISO3'!$D$1:$D$249, MATCH($N271, 'ISO2-ISO3'!$C$1:$C$249, 0))</f>
        <v>USA</v>
      </c>
      <c r="AJ271" s="2" t="str">
        <f>INDEX('WB Country Groups'!$C$2:$C$219, MATCH($AI271, 'WB Country Groups'!$B$2:$B$219, 0))</f>
        <v>North America</v>
      </c>
    </row>
    <row r="272" spans="1:36">
      <c r="A272" s="53">
        <v>45169</v>
      </c>
      <c r="B272" s="53">
        <v>45169</v>
      </c>
      <c r="N272" s="1" t="s">
        <v>1088</v>
      </c>
      <c r="U272" s="59">
        <v>25479474184.808498</v>
      </c>
      <c r="V272" s="60">
        <v>25479474184.808498</v>
      </c>
      <c r="W272" s="60">
        <v>28310526872.009499</v>
      </c>
      <c r="X272" s="59">
        <v>3.994337689E-2</v>
      </c>
      <c r="AI272" s="2" t="str">
        <f>INDEX('ISO2-ISO3'!$D$1:$D$249, MATCH($N272, 'ISO2-ISO3'!$C$1:$C$249, 0))</f>
        <v>JPN</v>
      </c>
      <c r="AJ272" s="2" t="str">
        <f>INDEX('WB Country Groups'!$C$2:$C$219, MATCH($AI272, 'WB Country Groups'!$B$2:$B$219, 0))</f>
        <v>East Asia &amp; Pacific</v>
      </c>
    </row>
    <row r="273" spans="1:36">
      <c r="A273" s="53">
        <v>45169</v>
      </c>
      <c r="B273" s="53">
        <v>45169</v>
      </c>
      <c r="N273" s="1" t="s">
        <v>1088</v>
      </c>
      <c r="U273" s="59">
        <v>5985614173.2664804</v>
      </c>
      <c r="V273" s="60">
        <v>5985614173.2664804</v>
      </c>
      <c r="W273" s="60">
        <v>6650682414.74053</v>
      </c>
      <c r="X273" s="59">
        <v>9.3834606282000004E-3</v>
      </c>
      <c r="AI273" s="2" t="str">
        <f>INDEX('ISO2-ISO3'!$D$1:$D$249, MATCH($N273, 'ISO2-ISO3'!$C$1:$C$249, 0))</f>
        <v>JPN</v>
      </c>
      <c r="AJ273" s="2" t="str">
        <f>INDEX('WB Country Groups'!$C$2:$C$219, MATCH($AI273, 'WB Country Groups'!$B$2:$B$219, 0))</f>
        <v>East Asia &amp; Pacific</v>
      </c>
    </row>
    <row r="274" spans="1:36">
      <c r="A274" s="53">
        <v>45169</v>
      </c>
      <c r="B274" s="53">
        <v>45169</v>
      </c>
      <c r="N274" s="1" t="s">
        <v>1348</v>
      </c>
      <c r="U274" s="59">
        <v>205248424263.29999</v>
      </c>
      <c r="V274" s="60">
        <v>205248424263.29999</v>
      </c>
      <c r="W274" s="60">
        <v>205248424263.29999</v>
      </c>
      <c r="X274" s="59">
        <v>0.32176155233640003</v>
      </c>
      <c r="AI274" s="2" t="str">
        <f>INDEX('ISO2-ISO3'!$D$1:$D$249, MATCH($N274, 'ISO2-ISO3'!$C$1:$C$249, 0))</f>
        <v>USA</v>
      </c>
      <c r="AJ274" s="2" t="str">
        <f>INDEX('WB Country Groups'!$C$2:$C$219, MATCH($AI274, 'WB Country Groups'!$B$2:$B$219, 0))</f>
        <v>North America</v>
      </c>
    </row>
    <row r="275" spans="1:36">
      <c r="A275" s="53">
        <v>45169</v>
      </c>
      <c r="B275" s="53">
        <v>45169</v>
      </c>
      <c r="N275" s="1" t="s">
        <v>1348</v>
      </c>
      <c r="U275" s="59">
        <v>128181542652.16</v>
      </c>
      <c r="V275" s="60">
        <v>128181542652.16</v>
      </c>
      <c r="W275" s="60">
        <v>128181542652.16</v>
      </c>
      <c r="X275" s="59">
        <v>0.200946206007</v>
      </c>
      <c r="AI275" s="2" t="str">
        <f>INDEX('ISO2-ISO3'!$D$1:$D$249, MATCH($N275, 'ISO2-ISO3'!$C$1:$C$249, 0))</f>
        <v>USA</v>
      </c>
      <c r="AJ275" s="2" t="str">
        <f>INDEX('WB Country Groups'!$C$2:$C$219, MATCH($AI275, 'WB Country Groups'!$B$2:$B$219, 0))</f>
        <v>North America</v>
      </c>
    </row>
    <row r="276" spans="1:36">
      <c r="A276" s="53">
        <v>45169</v>
      </c>
      <c r="B276" s="53">
        <v>45169</v>
      </c>
      <c r="N276" s="1" t="s">
        <v>1084</v>
      </c>
      <c r="U276" s="59">
        <v>7231523718.1389904</v>
      </c>
      <c r="V276" s="60">
        <v>7231523718.1389904</v>
      </c>
      <c r="W276" s="60">
        <v>11125421104.829201</v>
      </c>
      <c r="X276" s="59">
        <v>1.1336634157600001E-2</v>
      </c>
      <c r="AI276" s="2" t="str">
        <f>INDEX('ISO2-ISO3'!$D$1:$D$249, MATCH($N276, 'ISO2-ISO3'!$C$1:$C$249, 0))</f>
        <v>ITA</v>
      </c>
      <c r="AJ276" s="2" t="str">
        <f>INDEX('WB Country Groups'!$C$2:$C$219, MATCH($AI276, 'WB Country Groups'!$B$2:$B$219, 0))</f>
        <v>Europe &amp; Central Asia</v>
      </c>
    </row>
    <row r="277" spans="1:36">
      <c r="A277" s="53">
        <v>45169</v>
      </c>
      <c r="B277" s="53">
        <v>45169</v>
      </c>
      <c r="N277" s="1" t="s">
        <v>1348</v>
      </c>
      <c r="U277" s="59">
        <v>108429532202</v>
      </c>
      <c r="V277" s="60">
        <v>108429532202</v>
      </c>
      <c r="W277" s="60">
        <v>108429532202</v>
      </c>
      <c r="X277" s="59">
        <v>0.16998159535519999</v>
      </c>
      <c r="AI277" s="2" t="str">
        <f>INDEX('ISO2-ISO3'!$D$1:$D$249, MATCH($N277, 'ISO2-ISO3'!$C$1:$C$249, 0))</f>
        <v>USA</v>
      </c>
      <c r="AJ277" s="2" t="str">
        <f>INDEX('WB Country Groups'!$C$2:$C$219, MATCH($AI277, 'WB Country Groups'!$B$2:$B$219, 0))</f>
        <v>North America</v>
      </c>
    </row>
    <row r="278" spans="1:36">
      <c r="A278" s="53">
        <v>45169</v>
      </c>
      <c r="B278" s="53">
        <v>45169</v>
      </c>
      <c r="N278" s="1" t="s">
        <v>1348</v>
      </c>
      <c r="U278" s="59">
        <v>83406455147.960007</v>
      </c>
      <c r="V278" s="60">
        <v>83406455147.960007</v>
      </c>
      <c r="W278" s="60">
        <v>83406455147.960007</v>
      </c>
      <c r="X278" s="59">
        <v>0.13075369801059999</v>
      </c>
      <c r="AI278" s="2" t="str">
        <f>INDEX('ISO2-ISO3'!$D$1:$D$249, MATCH($N278, 'ISO2-ISO3'!$C$1:$C$249, 0))</f>
        <v>USA</v>
      </c>
      <c r="AJ278" s="2" t="str">
        <f>INDEX('WB Country Groups'!$C$2:$C$219, MATCH($AI278, 'WB Country Groups'!$B$2:$B$219, 0))</f>
        <v>North America</v>
      </c>
    </row>
    <row r="279" spans="1:36">
      <c r="A279" s="53">
        <v>45169</v>
      </c>
      <c r="B279" s="53">
        <v>45169</v>
      </c>
      <c r="N279" s="1" t="s">
        <v>1348</v>
      </c>
      <c r="U279" s="59">
        <v>276557867708.47998</v>
      </c>
      <c r="V279" s="60">
        <v>276557867708.47998</v>
      </c>
      <c r="W279" s="60">
        <v>276557867708.47998</v>
      </c>
      <c r="X279" s="59">
        <v>0.43355114244659998</v>
      </c>
      <c r="AI279" s="2" t="str">
        <f>INDEX('ISO2-ISO3'!$D$1:$D$249, MATCH($N279, 'ISO2-ISO3'!$C$1:$C$249, 0))</f>
        <v>USA</v>
      </c>
      <c r="AJ279" s="2" t="str">
        <f>INDEX('WB Country Groups'!$C$2:$C$219, MATCH($AI279, 'WB Country Groups'!$B$2:$B$219, 0))</f>
        <v>North America</v>
      </c>
    </row>
    <row r="280" spans="1:36">
      <c r="A280" s="53">
        <v>45169</v>
      </c>
      <c r="B280" s="53">
        <v>45169</v>
      </c>
      <c r="N280" s="1" t="s">
        <v>1031</v>
      </c>
      <c r="U280" s="59">
        <v>5983922671.8763304</v>
      </c>
      <c r="V280" s="60">
        <v>5983922671.8763304</v>
      </c>
      <c r="W280" s="60">
        <v>7039909025.7368603</v>
      </c>
      <c r="X280" s="59">
        <v>9.3808089141999996E-3</v>
      </c>
      <c r="AI280" s="2" t="str">
        <f>INDEX('ISO2-ISO3'!$D$1:$D$249, MATCH($N280, 'ISO2-ISO3'!$C$1:$C$249, 0))</f>
        <v>DEU</v>
      </c>
      <c r="AJ280" s="2" t="str">
        <f>INDEX('WB Country Groups'!$C$2:$C$219, MATCH($AI280, 'WB Country Groups'!$B$2:$B$219, 0))</f>
        <v>Europe &amp; Central Asia</v>
      </c>
    </row>
    <row r="281" spans="1:36">
      <c r="A281" s="53">
        <v>45169</v>
      </c>
      <c r="B281" s="53">
        <v>45169</v>
      </c>
      <c r="N281" s="1" t="s">
        <v>1013</v>
      </c>
      <c r="U281" s="59">
        <v>6024089084.9363699</v>
      </c>
      <c r="V281" s="60">
        <v>6024089084.9363699</v>
      </c>
      <c r="W281" s="60">
        <v>7530111356.1704597</v>
      </c>
      <c r="X281" s="59">
        <v>9.4437765470999999E-3</v>
      </c>
      <c r="AI281" s="2" t="str">
        <f>INDEX('ISO2-ISO3'!$D$1:$D$249, MATCH($N281, 'ISO2-ISO3'!$C$1:$C$249, 0))</f>
        <v>FIN</v>
      </c>
      <c r="AJ281" s="2" t="str">
        <f>INDEX('WB Country Groups'!$C$2:$C$219, MATCH($AI281, 'WB Country Groups'!$B$2:$B$219, 0))</f>
        <v>Europe &amp; Central Asia</v>
      </c>
    </row>
    <row r="282" spans="1:36">
      <c r="A282" s="53">
        <v>45169</v>
      </c>
      <c r="B282" s="53">
        <v>45169</v>
      </c>
      <c r="N282" s="1" t="s">
        <v>1015</v>
      </c>
      <c r="U282" s="59">
        <v>21286834922.182098</v>
      </c>
      <c r="V282" s="60">
        <v>21286834922.182098</v>
      </c>
      <c r="W282" s="60">
        <v>22407194654.928501</v>
      </c>
      <c r="X282" s="59">
        <v>3.3370707100299997E-2</v>
      </c>
      <c r="AI282" s="2" t="str">
        <f>INDEX('ISO2-ISO3'!$D$1:$D$249, MATCH($N282, 'ISO2-ISO3'!$C$1:$C$249, 0))</f>
        <v>FRA</v>
      </c>
      <c r="AJ282" s="2" t="str">
        <f>INDEX('WB Country Groups'!$C$2:$C$219, MATCH($AI282, 'WB Country Groups'!$B$2:$B$219, 0))</f>
        <v>Europe &amp; Central Asia</v>
      </c>
    </row>
    <row r="283" spans="1:36">
      <c r="A283" s="53">
        <v>45169</v>
      </c>
      <c r="B283" s="53">
        <v>45169</v>
      </c>
      <c r="N283" s="1" t="s">
        <v>1348</v>
      </c>
      <c r="U283" s="59">
        <v>2317791993677.2798</v>
      </c>
      <c r="V283" s="60">
        <v>2317791993677.2798</v>
      </c>
      <c r="W283" s="60">
        <v>2439781045976.0801</v>
      </c>
      <c r="X283" s="59">
        <v>3.6335302088447001</v>
      </c>
      <c r="AI283" s="2" t="str">
        <f>INDEX('ISO2-ISO3'!$D$1:$D$249, MATCH($N283, 'ISO2-ISO3'!$C$1:$C$249, 0))</f>
        <v>USA</v>
      </c>
      <c r="AJ283" s="2" t="str">
        <f>INDEX('WB Country Groups'!$C$2:$C$219, MATCH($AI283, 'WB Country Groups'!$B$2:$B$219, 0))</f>
        <v>North America</v>
      </c>
    </row>
    <row r="284" spans="1:36">
      <c r="A284" s="53">
        <v>45169</v>
      </c>
      <c r="B284" s="53">
        <v>45169</v>
      </c>
      <c r="N284" s="1" t="s">
        <v>1088</v>
      </c>
      <c r="U284" s="59">
        <v>6172698658.0351696</v>
      </c>
      <c r="V284" s="60">
        <v>6172698658.0351696</v>
      </c>
      <c r="W284" s="60">
        <v>7261998421.2178497</v>
      </c>
      <c r="X284" s="59">
        <v>9.6767471391999999E-3</v>
      </c>
      <c r="AI284" s="2" t="str">
        <f>INDEX('ISO2-ISO3'!$D$1:$D$249, MATCH($N284, 'ISO2-ISO3'!$C$1:$C$249, 0))</f>
        <v>JPN</v>
      </c>
      <c r="AJ284" s="2" t="str">
        <f>INDEX('WB Country Groups'!$C$2:$C$219, MATCH($AI284, 'WB Country Groups'!$B$2:$B$219, 0))</f>
        <v>East Asia &amp; Pacific</v>
      </c>
    </row>
    <row r="285" spans="1:36">
      <c r="A285" s="53">
        <v>45169</v>
      </c>
      <c r="B285" s="53">
        <v>45169</v>
      </c>
      <c r="N285" s="1" t="s">
        <v>1348</v>
      </c>
      <c r="U285" s="59">
        <v>58825185216.260002</v>
      </c>
      <c r="V285" s="60">
        <v>58825185216.260002</v>
      </c>
      <c r="W285" s="60">
        <v>58825185216.260002</v>
      </c>
      <c r="X285" s="59">
        <v>9.2218407910300004E-2</v>
      </c>
      <c r="AI285" s="2" t="str">
        <f>INDEX('ISO2-ISO3'!$D$1:$D$249, MATCH($N285, 'ISO2-ISO3'!$C$1:$C$249, 0))</f>
        <v>USA</v>
      </c>
      <c r="AJ285" s="2" t="str">
        <f>INDEX('WB Country Groups'!$C$2:$C$219, MATCH($AI285, 'WB Country Groups'!$B$2:$B$219, 0))</f>
        <v>North America</v>
      </c>
    </row>
    <row r="286" spans="1:36">
      <c r="A286" s="53">
        <v>45169</v>
      </c>
      <c r="B286" s="53">
        <v>45169</v>
      </c>
      <c r="N286" s="1" t="s">
        <v>1088</v>
      </c>
      <c r="U286" s="59">
        <v>61269032936.955101</v>
      </c>
      <c r="V286" s="60">
        <v>61269032936.955101</v>
      </c>
      <c r="W286" s="60">
        <v>72081215219.947098</v>
      </c>
      <c r="X286" s="59">
        <v>9.60495517503E-2</v>
      </c>
      <c r="AI286" s="2" t="str">
        <f>INDEX('ISO2-ISO3'!$D$1:$D$249, MATCH($N286, 'ISO2-ISO3'!$C$1:$C$249, 0))</f>
        <v>JPN</v>
      </c>
      <c r="AJ286" s="2" t="str">
        <f>INDEX('WB Country Groups'!$C$2:$C$219, MATCH($AI286, 'WB Country Groups'!$B$2:$B$219, 0))</f>
        <v>East Asia &amp; Pacific</v>
      </c>
    </row>
    <row r="287" spans="1:36">
      <c r="A287" s="53">
        <v>45169</v>
      </c>
      <c r="B287" s="53">
        <v>45169</v>
      </c>
      <c r="N287" s="1" t="s">
        <v>1088</v>
      </c>
      <c r="U287" s="59">
        <v>25207150037.4352</v>
      </c>
      <c r="V287" s="60">
        <v>25207150037.4352</v>
      </c>
      <c r="W287" s="60">
        <v>28007944486.039101</v>
      </c>
      <c r="X287" s="59">
        <v>3.9516462818800002E-2</v>
      </c>
      <c r="AI287" s="2" t="str">
        <f>INDEX('ISO2-ISO3'!$D$1:$D$249, MATCH($N287, 'ISO2-ISO3'!$C$1:$C$249, 0))</f>
        <v>JPN</v>
      </c>
      <c r="AJ287" s="2" t="str">
        <f>INDEX('WB Country Groups'!$C$2:$C$219, MATCH($AI287, 'WB Country Groups'!$B$2:$B$219, 0))</f>
        <v>East Asia &amp; Pacific</v>
      </c>
    </row>
    <row r="288" spans="1:36">
      <c r="A288" s="53">
        <v>45169</v>
      </c>
      <c r="B288" s="53">
        <v>45169</v>
      </c>
      <c r="N288" s="1" t="s">
        <v>1088</v>
      </c>
      <c r="U288" s="59">
        <v>14400617676.520599</v>
      </c>
      <c r="V288" s="60">
        <v>14400617676.520599</v>
      </c>
      <c r="W288" s="60">
        <v>16941903148.847799</v>
      </c>
      <c r="X288" s="59">
        <v>2.2575399128299999E-2</v>
      </c>
      <c r="AI288" s="2" t="str">
        <f>INDEX('ISO2-ISO3'!$D$1:$D$249, MATCH($N288, 'ISO2-ISO3'!$C$1:$C$249, 0))</f>
        <v>JPN</v>
      </c>
      <c r="AJ288" s="2" t="str">
        <f>INDEX('WB Country Groups'!$C$2:$C$219, MATCH($AI288, 'WB Country Groups'!$B$2:$B$219, 0))</f>
        <v>East Asia &amp; Pacific</v>
      </c>
    </row>
    <row r="289" spans="1:36">
      <c r="A289" s="53">
        <v>45169</v>
      </c>
      <c r="B289" s="53">
        <v>45169</v>
      </c>
      <c r="N289" s="1" t="s">
        <v>1088</v>
      </c>
      <c r="U289" s="59">
        <v>18205904119.243099</v>
      </c>
      <c r="V289" s="60">
        <v>18205904119.243099</v>
      </c>
      <c r="W289" s="60">
        <v>19164109599.203201</v>
      </c>
      <c r="X289" s="59">
        <v>2.8540827984999999E-2</v>
      </c>
      <c r="AI289" s="2" t="str">
        <f>INDEX('ISO2-ISO3'!$D$1:$D$249, MATCH($N289, 'ISO2-ISO3'!$C$1:$C$249, 0))</f>
        <v>JPN</v>
      </c>
      <c r="AJ289" s="2" t="str">
        <f>INDEX('WB Country Groups'!$C$2:$C$219, MATCH($AI289, 'WB Country Groups'!$B$2:$B$219, 0))</f>
        <v>East Asia &amp; Pacific</v>
      </c>
    </row>
    <row r="290" spans="1:36">
      <c r="A290" s="53">
        <v>45169</v>
      </c>
      <c r="B290" s="53">
        <v>45169</v>
      </c>
      <c r="N290" s="1" t="s">
        <v>1088</v>
      </c>
      <c r="U290" s="59">
        <v>9534101677.9201202</v>
      </c>
      <c r="V290" s="60">
        <v>9534101677.9201202</v>
      </c>
      <c r="W290" s="60">
        <v>10035896503.073799</v>
      </c>
      <c r="X290" s="59">
        <v>1.4946313800099999E-2</v>
      </c>
      <c r="AI290" s="2" t="str">
        <f>INDEX('ISO2-ISO3'!$D$1:$D$249, MATCH($N290, 'ISO2-ISO3'!$C$1:$C$249, 0))</f>
        <v>JPN</v>
      </c>
      <c r="AJ290" s="2" t="str">
        <f>INDEX('WB Country Groups'!$C$2:$C$219, MATCH($AI290, 'WB Country Groups'!$B$2:$B$219, 0))</f>
        <v>East Asia &amp; Pacific</v>
      </c>
    </row>
    <row r="291" spans="1:36">
      <c r="A291" s="53">
        <v>45169</v>
      </c>
      <c r="B291" s="53">
        <v>45169</v>
      </c>
      <c r="N291" s="1" t="s">
        <v>1088</v>
      </c>
      <c r="U291" s="59">
        <v>4637073904.0354404</v>
      </c>
      <c r="V291" s="60">
        <v>4637073904.0354404</v>
      </c>
      <c r="W291" s="60">
        <v>5455381063.5711098</v>
      </c>
      <c r="X291" s="59">
        <v>7.2693961136000001E-3</v>
      </c>
      <c r="AI291" s="2" t="str">
        <f>INDEX('ISO2-ISO3'!$D$1:$D$249, MATCH($N291, 'ISO2-ISO3'!$C$1:$C$249, 0))</f>
        <v>JPN</v>
      </c>
      <c r="AJ291" s="2" t="str">
        <f>INDEX('WB Country Groups'!$C$2:$C$219, MATCH($AI291, 'WB Country Groups'!$B$2:$B$219, 0))</f>
        <v>East Asia &amp; Pacific</v>
      </c>
    </row>
    <row r="292" spans="1:36">
      <c r="A292" s="53">
        <v>45169</v>
      </c>
      <c r="B292" s="53">
        <v>45169</v>
      </c>
      <c r="N292" s="1" t="s">
        <v>1088</v>
      </c>
      <c r="U292" s="59">
        <v>19755358065.6991</v>
      </c>
      <c r="V292" s="60">
        <v>19755358065.6991</v>
      </c>
      <c r="W292" s="60">
        <v>20795113753.3675</v>
      </c>
      <c r="X292" s="59">
        <v>3.0969858604299998E-2</v>
      </c>
      <c r="AI292" s="2" t="str">
        <f>INDEX('ISO2-ISO3'!$D$1:$D$249, MATCH($N292, 'ISO2-ISO3'!$C$1:$C$249, 0))</f>
        <v>JPN</v>
      </c>
      <c r="AJ292" s="2" t="str">
        <f>INDEX('WB Country Groups'!$C$2:$C$219, MATCH($AI292, 'WB Country Groups'!$B$2:$B$219, 0))</f>
        <v>East Asia &amp; Pacific</v>
      </c>
    </row>
    <row r="293" spans="1:36">
      <c r="A293" s="53">
        <v>45169</v>
      </c>
      <c r="B293" s="53">
        <v>45169</v>
      </c>
      <c r="N293" s="1" t="s">
        <v>1088</v>
      </c>
      <c r="U293" s="59">
        <v>48988609154.492599</v>
      </c>
      <c r="V293" s="60">
        <v>48988609154.492599</v>
      </c>
      <c r="W293" s="60">
        <v>57633657828.814796</v>
      </c>
      <c r="X293" s="59">
        <v>7.6797914453800006E-2</v>
      </c>
      <c r="AI293" s="2" t="str">
        <f>INDEX('ISO2-ISO3'!$D$1:$D$249, MATCH($N293, 'ISO2-ISO3'!$C$1:$C$249, 0))</f>
        <v>JPN</v>
      </c>
      <c r="AJ293" s="2" t="str">
        <f>INDEX('WB Country Groups'!$C$2:$C$219, MATCH($AI293, 'WB Country Groups'!$B$2:$B$219, 0))</f>
        <v>East Asia &amp; Pacific</v>
      </c>
    </row>
    <row r="294" spans="1:36">
      <c r="A294" s="53">
        <v>45169</v>
      </c>
      <c r="B294" s="53">
        <v>45169</v>
      </c>
      <c r="N294" s="1" t="s">
        <v>1295</v>
      </c>
      <c r="U294" s="59">
        <v>3559774110.6676798</v>
      </c>
      <c r="V294" s="60">
        <v>3559774110.6676798</v>
      </c>
      <c r="W294" s="60">
        <v>6176932316.0942097</v>
      </c>
      <c r="X294" s="59">
        <v>5.5805468320999996E-3</v>
      </c>
      <c r="AI294" s="2" t="str">
        <f>INDEX('ISO2-ISO3'!$D$1:$D$249, MATCH($N294, 'ISO2-ISO3'!$C$1:$C$249, 0))</f>
        <v>SWE</v>
      </c>
      <c r="AJ294" s="2" t="str">
        <f>INDEX('WB Country Groups'!$C$2:$C$219, MATCH($AI294, 'WB Country Groups'!$B$2:$B$219, 0))</f>
        <v>Europe &amp; Central Asia</v>
      </c>
    </row>
    <row r="295" spans="1:36">
      <c r="A295" s="53">
        <v>45169</v>
      </c>
      <c r="B295" s="53">
        <v>45169</v>
      </c>
      <c r="N295" s="1" t="s">
        <v>1348</v>
      </c>
      <c r="U295" s="59">
        <v>47488624846.389999</v>
      </c>
      <c r="V295" s="60">
        <v>47488624846.389999</v>
      </c>
      <c r="W295" s="60">
        <v>47488624846.389999</v>
      </c>
      <c r="X295" s="59">
        <v>7.4446435843499997E-2</v>
      </c>
      <c r="AI295" s="2" t="str">
        <f>INDEX('ISO2-ISO3'!$D$1:$D$249, MATCH($N295, 'ISO2-ISO3'!$C$1:$C$249, 0))</f>
        <v>USA</v>
      </c>
      <c r="AJ295" s="2" t="str">
        <f>INDEX('WB Country Groups'!$C$2:$C$219, MATCH($AI295, 'WB Country Groups'!$B$2:$B$219, 0))</f>
        <v>North America</v>
      </c>
    </row>
    <row r="296" spans="1:36">
      <c r="A296" s="53">
        <v>45169</v>
      </c>
      <c r="B296" s="53">
        <v>45169</v>
      </c>
      <c r="N296" s="1" t="s">
        <v>1031</v>
      </c>
      <c r="U296" s="59">
        <v>54466593439.336502</v>
      </c>
      <c r="V296" s="60">
        <v>54466593439.336502</v>
      </c>
      <c r="W296" s="60">
        <v>54466593439.336502</v>
      </c>
      <c r="X296" s="59">
        <v>8.5385579540599998E-2</v>
      </c>
      <c r="AI296" s="2" t="str">
        <f>INDEX('ISO2-ISO3'!$D$1:$D$249, MATCH($N296, 'ISO2-ISO3'!$C$1:$C$249, 0))</f>
        <v>DEU</v>
      </c>
      <c r="AJ296" s="2" t="str">
        <f>INDEX('WB Country Groups'!$C$2:$C$219, MATCH($AI296, 'WB Country Groups'!$B$2:$B$219, 0))</f>
        <v>Europe &amp; Central Asia</v>
      </c>
    </row>
    <row r="297" spans="1:36">
      <c r="A297" s="53">
        <v>45169</v>
      </c>
      <c r="B297" s="53">
        <v>45169</v>
      </c>
      <c r="N297" s="1" t="s">
        <v>1088</v>
      </c>
      <c r="U297" s="59">
        <v>32295970783.3036</v>
      </c>
      <c r="V297" s="60">
        <v>32295970783.3036</v>
      </c>
      <c r="W297" s="60">
        <v>37995259745.063004</v>
      </c>
      <c r="X297" s="59">
        <v>5.0629385978199999E-2</v>
      </c>
      <c r="AI297" s="2" t="str">
        <f>INDEX('ISO2-ISO3'!$D$1:$D$249, MATCH($N297, 'ISO2-ISO3'!$C$1:$C$249, 0))</f>
        <v>JPN</v>
      </c>
      <c r="AJ297" s="2" t="str">
        <f>INDEX('WB Country Groups'!$C$2:$C$219, MATCH($AI297, 'WB Country Groups'!$B$2:$B$219, 0))</f>
        <v>East Asia &amp; Pacific</v>
      </c>
    </row>
    <row r="298" spans="1:36">
      <c r="A298" s="53">
        <v>45169</v>
      </c>
      <c r="B298" s="53">
        <v>45169</v>
      </c>
      <c r="N298" s="1" t="s">
        <v>881</v>
      </c>
      <c r="U298" s="59">
        <v>58868616234.490097</v>
      </c>
      <c r="V298" s="60">
        <v>58868616234.490097</v>
      </c>
      <c r="W298" s="60">
        <v>58868616234.490097</v>
      </c>
      <c r="X298" s="59">
        <v>9.2286493362799996E-2</v>
      </c>
      <c r="AI298" s="2" t="str">
        <f>INDEX('ISO2-ISO3'!$D$1:$D$249, MATCH($N298, 'ISO2-ISO3'!$C$1:$C$249, 0))</f>
        <v>AUS</v>
      </c>
      <c r="AJ298" s="2" t="str">
        <f>INDEX('WB Country Groups'!$C$2:$C$219, MATCH($AI298, 'WB Country Groups'!$B$2:$B$219, 0))</f>
        <v>East Asia &amp; Pacific</v>
      </c>
    </row>
    <row r="299" spans="1:36">
      <c r="A299" s="53">
        <v>45169</v>
      </c>
      <c r="B299" s="53">
        <v>45169</v>
      </c>
      <c r="N299" s="1" t="s">
        <v>936</v>
      </c>
      <c r="U299" s="59">
        <v>23500672914.904499</v>
      </c>
      <c r="V299" s="60">
        <v>23500672914.904499</v>
      </c>
      <c r="W299" s="60">
        <v>23500672914.904499</v>
      </c>
      <c r="X299" s="59">
        <v>3.6841271864500001E-2</v>
      </c>
      <c r="AI299" s="2" t="str">
        <f>INDEX('ISO2-ISO3'!$D$1:$D$249, MATCH($N299, 'ISO2-ISO3'!$C$1:$C$249, 0))</f>
        <v>CAN</v>
      </c>
      <c r="AJ299" s="2" t="str">
        <f>INDEX('WB Country Groups'!$C$2:$C$219, MATCH($AI299, 'WB Country Groups'!$B$2:$B$219, 0))</f>
        <v>North America</v>
      </c>
    </row>
    <row r="300" spans="1:36">
      <c r="A300" s="53">
        <v>45169</v>
      </c>
      <c r="B300" s="53">
        <v>45169</v>
      </c>
      <c r="N300" s="1" t="s">
        <v>1172</v>
      </c>
      <c r="U300" s="59">
        <v>51462528847.977402</v>
      </c>
      <c r="V300" s="60">
        <v>51462528847.977402</v>
      </c>
      <c r="W300" s="60">
        <v>51462528847.977402</v>
      </c>
      <c r="X300" s="59">
        <v>8.0676201187500005E-2</v>
      </c>
      <c r="AI300" s="2" t="str">
        <f>INDEX('ISO2-ISO3'!$D$1:$D$249, MATCH($N300, 'ISO2-ISO3'!$C$1:$C$249, 0))</f>
        <v>NLD</v>
      </c>
      <c r="AJ300" s="2" t="str">
        <f>INDEX('WB Country Groups'!$C$2:$C$219, MATCH($AI300, 'WB Country Groups'!$B$2:$B$219, 0))</f>
        <v>Europe &amp; Central Asia</v>
      </c>
    </row>
    <row r="301" spans="1:36">
      <c r="A301" s="53">
        <v>45169</v>
      </c>
      <c r="B301" s="53">
        <v>45169</v>
      </c>
      <c r="N301" s="1" t="s">
        <v>1088</v>
      </c>
      <c r="U301" s="59">
        <v>12964327659.554199</v>
      </c>
      <c r="V301" s="60">
        <v>12964327659.554199</v>
      </c>
      <c r="W301" s="60">
        <v>14404808510.615801</v>
      </c>
      <c r="X301" s="59">
        <v>2.0323772071400001E-2</v>
      </c>
      <c r="AI301" s="2" t="str">
        <f>INDEX('ISO2-ISO3'!$D$1:$D$249, MATCH($N301, 'ISO2-ISO3'!$C$1:$C$249, 0))</f>
        <v>JPN</v>
      </c>
      <c r="AJ301" s="2" t="str">
        <f>INDEX('WB Country Groups'!$C$2:$C$219, MATCH($AI301, 'WB Country Groups'!$B$2:$B$219, 0))</f>
        <v>East Asia &amp; Pacific</v>
      </c>
    </row>
    <row r="302" spans="1:36">
      <c r="A302" s="53">
        <v>45169</v>
      </c>
      <c r="B302" s="53">
        <v>45169</v>
      </c>
      <c r="N302" s="1" t="s">
        <v>1297</v>
      </c>
      <c r="U302" s="59">
        <v>331276535522.21899</v>
      </c>
      <c r="V302" s="60">
        <v>331276535522.21899</v>
      </c>
      <c r="W302" s="60">
        <v>331276535522.21899</v>
      </c>
      <c r="X302" s="59">
        <v>0.51933189112089995</v>
      </c>
      <c r="AI302" s="2" t="str">
        <f>INDEX('ISO2-ISO3'!$D$1:$D$249, MATCH($N302, 'ISO2-ISO3'!$C$1:$C$249, 0))</f>
        <v>CHE</v>
      </c>
      <c r="AJ302" s="2" t="str">
        <f>INDEX('WB Country Groups'!$C$2:$C$219, MATCH($AI302, 'WB Country Groups'!$B$2:$B$219, 0))</f>
        <v>Europe &amp; Central Asia</v>
      </c>
    </row>
    <row r="303" spans="1:36">
      <c r="A303" s="53">
        <v>45169</v>
      </c>
      <c r="B303" s="53">
        <v>45169</v>
      </c>
      <c r="N303" s="1" t="s">
        <v>1064</v>
      </c>
      <c r="U303" s="59">
        <v>3207991223.55546</v>
      </c>
      <c r="V303" s="60">
        <v>3207991223.55546</v>
      </c>
      <c r="W303" s="60">
        <v>5346652039.2590904</v>
      </c>
      <c r="X303" s="59">
        <v>5.0290677731999996E-3</v>
      </c>
      <c r="AI303" s="2" t="str">
        <f>INDEX('ISO2-ISO3'!$D$1:$D$249, MATCH($N303, 'ISO2-ISO3'!$C$1:$C$249, 0))</f>
        <v>HKG</v>
      </c>
      <c r="AJ303" s="2" t="str">
        <f>INDEX('WB Country Groups'!$C$2:$C$219, MATCH($AI303, 'WB Country Groups'!$B$2:$B$219, 0))</f>
        <v>East Asia &amp; Pacific</v>
      </c>
    </row>
    <row r="304" spans="1:36">
      <c r="A304" s="53">
        <v>45169</v>
      </c>
      <c r="B304" s="53">
        <v>45169</v>
      </c>
      <c r="N304" s="1" t="s">
        <v>881</v>
      </c>
      <c r="U304" s="59">
        <v>15075236329.082199</v>
      </c>
      <c r="V304" s="60">
        <v>15075236329.082199</v>
      </c>
      <c r="W304" s="60">
        <v>15075236329.082199</v>
      </c>
      <c r="X304" s="59">
        <v>2.36329777463E-2</v>
      </c>
      <c r="AI304" s="2" t="str">
        <f>INDEX('ISO2-ISO3'!$D$1:$D$249, MATCH($N304, 'ISO2-ISO3'!$C$1:$C$249, 0))</f>
        <v>AUS</v>
      </c>
      <c r="AJ304" s="2" t="str">
        <f>INDEX('WB Country Groups'!$C$2:$C$219, MATCH($AI304, 'WB Country Groups'!$B$2:$B$219, 0))</f>
        <v>East Asia &amp; Pacific</v>
      </c>
    </row>
    <row r="305" spans="1:36">
      <c r="A305" s="53">
        <v>45169</v>
      </c>
      <c r="B305" s="53">
        <v>45169</v>
      </c>
      <c r="N305" s="1" t="s">
        <v>1348</v>
      </c>
      <c r="U305" s="59">
        <v>31319525070</v>
      </c>
      <c r="V305" s="60">
        <v>31319525070</v>
      </c>
      <c r="W305" s="60">
        <v>31319525070</v>
      </c>
      <c r="X305" s="59">
        <v>4.9098642492099998E-2</v>
      </c>
      <c r="AI305" s="2" t="str">
        <f>INDEX('ISO2-ISO3'!$D$1:$D$249, MATCH($N305, 'ISO2-ISO3'!$C$1:$C$249, 0))</f>
        <v>USA</v>
      </c>
      <c r="AJ305" s="2" t="str">
        <f>INDEX('WB Country Groups'!$C$2:$C$219, MATCH($AI305, 'WB Country Groups'!$B$2:$B$219, 0))</f>
        <v>North America</v>
      </c>
    </row>
    <row r="306" spans="1:36">
      <c r="A306" s="53">
        <v>45169</v>
      </c>
      <c r="B306" s="53">
        <v>45169</v>
      </c>
      <c r="N306" s="1" t="s">
        <v>1342</v>
      </c>
      <c r="U306" s="59">
        <v>10811102669.362101</v>
      </c>
      <c r="V306" s="60">
        <v>10811102669.362101</v>
      </c>
      <c r="W306" s="60">
        <v>11380108073.012699</v>
      </c>
      <c r="X306" s="59">
        <v>1.6948228420499999E-2</v>
      </c>
      <c r="AI306" s="2" t="str">
        <f>INDEX('ISO2-ISO3'!$D$1:$D$249, MATCH($N306, 'ISO2-ISO3'!$C$1:$C$249, 0))</f>
        <v>GBR</v>
      </c>
      <c r="AJ306" s="2" t="str">
        <f>INDEX('WB Country Groups'!$C$2:$C$219, MATCH($AI306, 'WB Country Groups'!$B$2:$B$219, 0))</f>
        <v>Europe &amp; Central Asia</v>
      </c>
    </row>
    <row r="307" spans="1:36">
      <c r="A307" s="53">
        <v>45169</v>
      </c>
      <c r="B307" s="53">
        <v>45169</v>
      </c>
      <c r="N307" s="1" t="s">
        <v>1088</v>
      </c>
      <c r="U307" s="59">
        <v>3106840740.4471598</v>
      </c>
      <c r="V307" s="60">
        <v>3106840740.4471598</v>
      </c>
      <c r="W307" s="60">
        <v>4142454320.59622</v>
      </c>
      <c r="X307" s="59">
        <v>4.8704973161E-3</v>
      </c>
      <c r="AI307" s="2" t="str">
        <f>INDEX('ISO2-ISO3'!$D$1:$D$249, MATCH($N307, 'ISO2-ISO3'!$C$1:$C$249, 0))</f>
        <v>JPN</v>
      </c>
      <c r="AJ307" s="2" t="str">
        <f>INDEX('WB Country Groups'!$C$2:$C$219, MATCH($AI307, 'WB Country Groups'!$B$2:$B$219, 0))</f>
        <v>East Asia &amp; Pacific</v>
      </c>
    </row>
    <row r="308" spans="1:36">
      <c r="A308" s="53">
        <v>45169</v>
      </c>
      <c r="B308" s="53">
        <v>45169</v>
      </c>
      <c r="N308" s="1" t="s">
        <v>1348</v>
      </c>
      <c r="U308" s="59">
        <v>125316032974.44</v>
      </c>
      <c r="V308" s="60">
        <v>125316032974.44</v>
      </c>
      <c r="W308" s="60">
        <v>156327742735.35999</v>
      </c>
      <c r="X308" s="59">
        <v>0.19645403587009999</v>
      </c>
      <c r="AI308" s="2" t="str">
        <f>INDEX('ISO2-ISO3'!$D$1:$D$249, MATCH($N308, 'ISO2-ISO3'!$C$1:$C$249, 0))</f>
        <v>USA</v>
      </c>
      <c r="AJ308" s="2" t="str">
        <f>INDEX('WB Country Groups'!$C$2:$C$219, MATCH($AI308, 'WB Country Groups'!$B$2:$B$219, 0))</f>
        <v>North America</v>
      </c>
    </row>
    <row r="309" spans="1:36">
      <c r="A309" s="53">
        <v>45169</v>
      </c>
      <c r="B309" s="53">
        <v>45169</v>
      </c>
      <c r="N309" s="1" t="s">
        <v>1088</v>
      </c>
      <c r="U309" s="59">
        <v>44723784620.668404</v>
      </c>
      <c r="V309" s="60">
        <v>44723784620.668404</v>
      </c>
      <c r="W309" s="60">
        <v>55904730775.835403</v>
      </c>
      <c r="X309" s="59">
        <v>7.0112082066199996E-2</v>
      </c>
      <c r="AI309" s="2" t="str">
        <f>INDEX('ISO2-ISO3'!$D$1:$D$249, MATCH($N309, 'ISO2-ISO3'!$C$1:$C$249, 0))</f>
        <v>JPN</v>
      </c>
      <c r="AJ309" s="2" t="str">
        <f>INDEX('WB Country Groups'!$C$2:$C$219, MATCH($AI309, 'WB Country Groups'!$B$2:$B$219, 0))</f>
        <v>East Asia &amp; Pacific</v>
      </c>
    </row>
    <row r="310" spans="1:36">
      <c r="A310" s="53">
        <v>45169</v>
      </c>
      <c r="B310" s="53">
        <v>45169</v>
      </c>
      <c r="N310" s="1" t="s">
        <v>1088</v>
      </c>
      <c r="U310" s="59">
        <v>3768220814.0948601</v>
      </c>
      <c r="V310" s="60">
        <v>3768220814.0948601</v>
      </c>
      <c r="W310" s="60">
        <v>4710276017.6185703</v>
      </c>
      <c r="X310" s="59">
        <v>5.9073222269000001E-3</v>
      </c>
      <c r="AI310" s="2" t="str">
        <f>INDEX('ISO2-ISO3'!$D$1:$D$249, MATCH($N310, 'ISO2-ISO3'!$C$1:$C$249, 0))</f>
        <v>JPN</v>
      </c>
      <c r="AJ310" s="2" t="str">
        <f>INDEX('WB Country Groups'!$C$2:$C$219, MATCH($AI310, 'WB Country Groups'!$B$2:$B$219, 0))</f>
        <v>East Asia &amp; Pacific</v>
      </c>
    </row>
    <row r="311" spans="1:36">
      <c r="A311" s="53">
        <v>45169</v>
      </c>
      <c r="B311" s="53">
        <v>45169</v>
      </c>
      <c r="N311" s="1" t="s">
        <v>1088</v>
      </c>
      <c r="U311" s="59">
        <v>7333713649.3182697</v>
      </c>
      <c r="V311" s="60">
        <v>7333713649.3182697</v>
      </c>
      <c r="W311" s="60">
        <v>18334284123.2957</v>
      </c>
      <c r="X311" s="59">
        <v>1.1496834125100001E-2</v>
      </c>
      <c r="AI311" s="2" t="str">
        <f>INDEX('ISO2-ISO3'!$D$1:$D$249, MATCH($N311, 'ISO2-ISO3'!$C$1:$C$249, 0))</f>
        <v>JPN</v>
      </c>
      <c r="AJ311" s="2" t="str">
        <f>INDEX('WB Country Groups'!$C$2:$C$219, MATCH($AI311, 'WB Country Groups'!$B$2:$B$219, 0))</f>
        <v>East Asia &amp; Pacific</v>
      </c>
    </row>
    <row r="312" spans="1:36">
      <c r="A312" s="53">
        <v>45169</v>
      </c>
      <c r="B312" s="53">
        <v>45169</v>
      </c>
      <c r="N312" s="1" t="s">
        <v>1088</v>
      </c>
      <c r="U312" s="59">
        <v>19125556834.769402</v>
      </c>
      <c r="V312" s="60">
        <v>19125556834.769402</v>
      </c>
      <c r="W312" s="60">
        <v>22500655099.728699</v>
      </c>
      <c r="X312" s="59">
        <v>2.9982538860100001E-2</v>
      </c>
      <c r="AI312" s="2" t="str">
        <f>INDEX('ISO2-ISO3'!$D$1:$D$249, MATCH($N312, 'ISO2-ISO3'!$C$1:$C$249, 0))</f>
        <v>JPN</v>
      </c>
      <c r="AJ312" s="2" t="str">
        <f>INDEX('WB Country Groups'!$C$2:$C$219, MATCH($AI312, 'WB Country Groups'!$B$2:$B$219, 0))</f>
        <v>East Asia &amp; Pacific</v>
      </c>
    </row>
    <row r="313" spans="1:36">
      <c r="A313" s="53">
        <v>45169</v>
      </c>
      <c r="B313" s="53">
        <v>45169</v>
      </c>
      <c r="N313" s="1" t="s">
        <v>1088</v>
      </c>
      <c r="U313" s="59">
        <v>12936615907.785101</v>
      </c>
      <c r="V313" s="60">
        <v>12936615907.785101</v>
      </c>
      <c r="W313" s="60">
        <v>13617490429.247499</v>
      </c>
      <c r="X313" s="59">
        <v>2.0280329222500001E-2</v>
      </c>
      <c r="AI313" s="2" t="str">
        <f>INDEX('ISO2-ISO3'!$D$1:$D$249, MATCH($N313, 'ISO2-ISO3'!$C$1:$C$249, 0))</f>
        <v>JPN</v>
      </c>
      <c r="AJ313" s="2" t="str">
        <f>INDEX('WB Country Groups'!$C$2:$C$219, MATCH($AI313, 'WB Country Groups'!$B$2:$B$219, 0))</f>
        <v>East Asia &amp; Pacific</v>
      </c>
    </row>
    <row r="314" spans="1:36">
      <c r="A314" s="53">
        <v>45169</v>
      </c>
      <c r="B314" s="53">
        <v>45169</v>
      </c>
      <c r="N314" s="1" t="s">
        <v>1088</v>
      </c>
      <c r="U314" s="59">
        <v>29645424129.2369</v>
      </c>
      <c r="V314" s="60">
        <v>29645424129.2369</v>
      </c>
      <c r="W314" s="60">
        <v>53900771144.067001</v>
      </c>
      <c r="X314" s="59">
        <v>4.6474206668E-2</v>
      </c>
      <c r="AI314" s="2" t="str">
        <f>INDEX('ISO2-ISO3'!$D$1:$D$249, MATCH($N314, 'ISO2-ISO3'!$C$1:$C$249, 0))</f>
        <v>JPN</v>
      </c>
      <c r="AJ314" s="2" t="str">
        <f>INDEX('WB Country Groups'!$C$2:$C$219, MATCH($AI314, 'WB Country Groups'!$B$2:$B$219, 0))</f>
        <v>East Asia &amp; Pacific</v>
      </c>
    </row>
    <row r="315" spans="1:36">
      <c r="A315" s="53">
        <v>45169</v>
      </c>
      <c r="B315" s="53">
        <v>45169</v>
      </c>
      <c r="N315" s="1" t="s">
        <v>1088</v>
      </c>
      <c r="U315" s="59">
        <v>5457692482.0551596</v>
      </c>
      <c r="V315" s="60">
        <v>5457692482.0551596</v>
      </c>
      <c r="W315" s="60">
        <v>6064102757.8390598</v>
      </c>
      <c r="X315" s="59">
        <v>8.5558542604999999E-3</v>
      </c>
      <c r="AI315" s="2" t="str">
        <f>INDEX('ISO2-ISO3'!$D$1:$D$249, MATCH($N315, 'ISO2-ISO3'!$C$1:$C$249, 0))</f>
        <v>JPN</v>
      </c>
      <c r="AJ315" s="2" t="str">
        <f>INDEX('WB Country Groups'!$C$2:$C$219, MATCH($AI315, 'WB Country Groups'!$B$2:$B$219, 0))</f>
        <v>East Asia &amp; Pacific</v>
      </c>
    </row>
    <row r="316" spans="1:36">
      <c r="A316" s="53">
        <v>45169</v>
      </c>
      <c r="B316" s="53">
        <v>45169</v>
      </c>
      <c r="N316" s="1" t="s">
        <v>1088</v>
      </c>
      <c r="U316" s="59">
        <v>9898828641.9705296</v>
      </c>
      <c r="V316" s="60">
        <v>9898828641.9705296</v>
      </c>
      <c r="W316" s="60">
        <v>17997870258.128201</v>
      </c>
      <c r="X316" s="59">
        <v>1.5518084884600001E-2</v>
      </c>
      <c r="AI316" s="2" t="str">
        <f>INDEX('ISO2-ISO3'!$D$1:$D$249, MATCH($N316, 'ISO2-ISO3'!$C$1:$C$249, 0))</f>
        <v>JPN</v>
      </c>
      <c r="AJ316" s="2" t="str">
        <f>INDEX('WB Country Groups'!$C$2:$C$219, MATCH($AI316, 'WB Country Groups'!$B$2:$B$219, 0))</f>
        <v>East Asia &amp; Pacific</v>
      </c>
    </row>
    <row r="317" spans="1:36">
      <c r="A317" s="53">
        <v>45169</v>
      </c>
      <c r="B317" s="53">
        <v>45169</v>
      </c>
      <c r="N317" s="1" t="s">
        <v>1088</v>
      </c>
      <c r="U317" s="59">
        <v>2609730161.28653</v>
      </c>
      <c r="V317" s="60">
        <v>2609730161.28653</v>
      </c>
      <c r="W317" s="60">
        <v>4014969478.90236</v>
      </c>
      <c r="X317" s="59">
        <v>4.0911925677000003E-3</v>
      </c>
      <c r="AI317" s="2" t="str">
        <f>INDEX('ISO2-ISO3'!$D$1:$D$249, MATCH($N317, 'ISO2-ISO3'!$C$1:$C$249, 0))</f>
        <v>JPN</v>
      </c>
      <c r="AJ317" s="2" t="str">
        <f>INDEX('WB Country Groups'!$C$2:$C$219, MATCH($AI317, 'WB Country Groups'!$B$2:$B$219, 0))</f>
        <v>East Asia &amp; Pacific</v>
      </c>
    </row>
    <row r="318" spans="1:36">
      <c r="A318" s="53">
        <v>45169</v>
      </c>
      <c r="B318" s="53">
        <v>45169</v>
      </c>
      <c r="N318" s="1" t="s">
        <v>1088</v>
      </c>
      <c r="U318" s="59">
        <v>5392306679.9464197</v>
      </c>
      <c r="V318" s="60">
        <v>5392306679.9464197</v>
      </c>
      <c r="W318" s="60">
        <v>8987177799.9107094</v>
      </c>
      <c r="X318" s="59">
        <v>8.4533509782000003E-3</v>
      </c>
      <c r="AI318" s="2" t="str">
        <f>INDEX('ISO2-ISO3'!$D$1:$D$249, MATCH($N318, 'ISO2-ISO3'!$C$1:$C$249, 0))</f>
        <v>JPN</v>
      </c>
      <c r="AJ318" s="2" t="str">
        <f>INDEX('WB Country Groups'!$C$2:$C$219, MATCH($AI318, 'WB Country Groups'!$B$2:$B$219, 0))</f>
        <v>East Asia &amp; Pacific</v>
      </c>
    </row>
    <row r="319" spans="1:36">
      <c r="A319" s="53">
        <v>45169</v>
      </c>
      <c r="B319" s="53">
        <v>45169</v>
      </c>
      <c r="N319" s="1" t="s">
        <v>1088</v>
      </c>
      <c r="U319" s="59">
        <v>10234204074.403299</v>
      </c>
      <c r="V319" s="60">
        <v>10234204074.403299</v>
      </c>
      <c r="W319" s="60">
        <v>10234204074.403299</v>
      </c>
      <c r="X319" s="59">
        <v>1.60438424886E-2</v>
      </c>
      <c r="AI319" s="2" t="str">
        <f>INDEX('ISO2-ISO3'!$D$1:$D$249, MATCH($N319, 'ISO2-ISO3'!$C$1:$C$249, 0))</f>
        <v>JPN</v>
      </c>
      <c r="AJ319" s="2" t="str">
        <f>INDEX('WB Country Groups'!$C$2:$C$219, MATCH($AI319, 'WB Country Groups'!$B$2:$B$219, 0))</f>
        <v>East Asia &amp; Pacific</v>
      </c>
    </row>
    <row r="320" spans="1:36">
      <c r="A320" s="53">
        <v>45169</v>
      </c>
      <c r="B320" s="53">
        <v>45169</v>
      </c>
      <c r="N320" s="1" t="s">
        <v>1013</v>
      </c>
      <c r="U320" s="59">
        <v>21411749096.952</v>
      </c>
      <c r="V320" s="60">
        <v>21411749096.952</v>
      </c>
      <c r="W320" s="60">
        <v>22538683259.949501</v>
      </c>
      <c r="X320" s="59">
        <v>3.3566531155600002E-2</v>
      </c>
      <c r="AI320" s="2" t="str">
        <f>INDEX('ISO2-ISO3'!$D$1:$D$249, MATCH($N320, 'ISO2-ISO3'!$C$1:$C$249, 0))</f>
        <v>FIN</v>
      </c>
      <c r="AJ320" s="2" t="str">
        <f>INDEX('WB Country Groups'!$C$2:$C$219, MATCH($AI320, 'WB Country Groups'!$B$2:$B$219, 0))</f>
        <v>Europe &amp; Central Asia</v>
      </c>
    </row>
    <row r="321" spans="1:36">
      <c r="A321" s="53">
        <v>45169</v>
      </c>
      <c r="B321" s="53">
        <v>45169</v>
      </c>
      <c r="N321" s="1" t="s">
        <v>1088</v>
      </c>
      <c r="U321" s="59">
        <v>11278211474.6422</v>
      </c>
      <c r="V321" s="60">
        <v>11278211474.6422</v>
      </c>
      <c r="W321" s="60">
        <v>12531346082.935699</v>
      </c>
      <c r="X321" s="59">
        <v>1.7680500323899999E-2</v>
      </c>
      <c r="AI321" s="2" t="str">
        <f>INDEX('ISO2-ISO3'!$D$1:$D$249, MATCH($N321, 'ISO2-ISO3'!$C$1:$C$249, 0))</f>
        <v>JPN</v>
      </c>
      <c r="AJ321" s="2" t="str">
        <f>INDEX('WB Country Groups'!$C$2:$C$219, MATCH($AI321, 'WB Country Groups'!$B$2:$B$219, 0))</f>
        <v>East Asia &amp; Pacific</v>
      </c>
    </row>
    <row r="322" spans="1:36">
      <c r="A322" s="53">
        <v>45169</v>
      </c>
      <c r="B322" s="53">
        <v>45169</v>
      </c>
      <c r="N322" s="1" t="s">
        <v>1348</v>
      </c>
      <c r="U322" s="59">
        <v>46666042931.300003</v>
      </c>
      <c r="V322" s="60">
        <v>46666042931.300003</v>
      </c>
      <c r="W322" s="60">
        <v>46666042931.300003</v>
      </c>
      <c r="X322" s="59">
        <v>7.3156899834300002E-2</v>
      </c>
      <c r="AI322" s="2" t="str">
        <f>INDEX('ISO2-ISO3'!$D$1:$D$249, MATCH($N322, 'ISO2-ISO3'!$C$1:$C$249, 0))</f>
        <v>USA</v>
      </c>
      <c r="AJ322" s="2" t="str">
        <f>INDEX('WB Country Groups'!$C$2:$C$219, MATCH($AI322, 'WB Country Groups'!$B$2:$B$219, 0))</f>
        <v>North America</v>
      </c>
    </row>
    <row r="323" spans="1:36">
      <c r="A323" s="53">
        <v>45169</v>
      </c>
      <c r="B323" s="53">
        <v>45169</v>
      </c>
      <c r="N323" s="1" t="s">
        <v>1193</v>
      </c>
      <c r="U323" s="59">
        <v>7471979691.2274399</v>
      </c>
      <c r="V323" s="60">
        <v>7471979691.2274399</v>
      </c>
      <c r="W323" s="60">
        <v>11495353371.119101</v>
      </c>
      <c r="X323" s="59">
        <v>1.1713589486000001E-2</v>
      </c>
      <c r="AI323" s="2" t="str">
        <f>INDEX('ISO2-ISO3'!$D$1:$D$249, MATCH($N323, 'ISO2-ISO3'!$C$1:$C$249, 0))</f>
        <v>NOR</v>
      </c>
      <c r="AJ323" s="2" t="str">
        <f>INDEX('WB Country Groups'!$C$2:$C$219, MATCH($AI323, 'WB Country Groups'!$B$2:$B$219, 0))</f>
        <v>Europe &amp; Central Asia</v>
      </c>
    </row>
    <row r="324" spans="1:36">
      <c r="A324" s="53">
        <v>45169</v>
      </c>
      <c r="B324" s="53">
        <v>45169</v>
      </c>
      <c r="N324" s="1" t="s">
        <v>1342</v>
      </c>
      <c r="U324" s="59">
        <v>8182599986.9865904</v>
      </c>
      <c r="V324" s="60">
        <v>8182599986.9865904</v>
      </c>
      <c r="W324" s="60">
        <v>8182599986.9865904</v>
      </c>
      <c r="X324" s="59">
        <v>1.2827606757100001E-2</v>
      </c>
      <c r="AI324" s="2" t="str">
        <f>INDEX('ISO2-ISO3'!$D$1:$D$249, MATCH($N324, 'ISO2-ISO3'!$C$1:$C$249, 0))</f>
        <v>GBR</v>
      </c>
      <c r="AJ324" s="2" t="str">
        <f>INDEX('WB Country Groups'!$C$2:$C$219, MATCH($AI324, 'WB Country Groups'!$B$2:$B$219, 0))</f>
        <v>Europe &amp; Central Asia</v>
      </c>
    </row>
    <row r="325" spans="1:36">
      <c r="A325" s="53">
        <v>45169</v>
      </c>
      <c r="B325" s="53">
        <v>45169</v>
      </c>
      <c r="N325" s="1" t="s">
        <v>1348</v>
      </c>
      <c r="U325" s="59">
        <v>62573805331.0895</v>
      </c>
      <c r="V325" s="60">
        <v>62573805331.0895</v>
      </c>
      <c r="W325" s="60">
        <v>65867163506.410004</v>
      </c>
      <c r="X325" s="59">
        <v>9.8095002732400002E-2</v>
      </c>
      <c r="AI325" s="2" t="str">
        <f>INDEX('ISO2-ISO3'!$D$1:$D$249, MATCH($N325, 'ISO2-ISO3'!$C$1:$C$249, 0))</f>
        <v>USA</v>
      </c>
      <c r="AJ325" s="2" t="str">
        <f>INDEX('WB Country Groups'!$C$2:$C$219, MATCH($AI325, 'WB Country Groups'!$B$2:$B$219, 0))</f>
        <v>North America</v>
      </c>
    </row>
    <row r="326" spans="1:36">
      <c r="A326" s="53">
        <v>45169</v>
      </c>
      <c r="B326" s="53">
        <v>45169</v>
      </c>
      <c r="N326" s="1" t="s">
        <v>1348</v>
      </c>
      <c r="U326" s="59">
        <v>155382528000</v>
      </c>
      <c r="V326" s="60">
        <v>155382528000</v>
      </c>
      <c r="W326" s="60">
        <v>155382528000</v>
      </c>
      <c r="X326" s="59">
        <v>0.24358834224760001</v>
      </c>
      <c r="AI326" s="2" t="str">
        <f>INDEX('ISO2-ISO3'!$D$1:$D$249, MATCH($N326, 'ISO2-ISO3'!$C$1:$C$249, 0))</f>
        <v>USA</v>
      </c>
      <c r="AJ326" s="2" t="str">
        <f>INDEX('WB Country Groups'!$C$2:$C$219, MATCH($AI326, 'WB Country Groups'!$B$2:$B$219, 0))</f>
        <v>North America</v>
      </c>
    </row>
    <row r="327" spans="1:36">
      <c r="A327" s="53">
        <v>45169</v>
      </c>
      <c r="B327" s="53">
        <v>45169</v>
      </c>
      <c r="N327" s="1" t="s">
        <v>982</v>
      </c>
      <c r="U327" s="59">
        <v>307126920860.06201</v>
      </c>
      <c r="V327" s="60">
        <v>307126920860.06201</v>
      </c>
      <c r="W327" s="60">
        <v>423000021843.75897</v>
      </c>
      <c r="X327" s="59">
        <v>0.48147329352189999</v>
      </c>
      <c r="AI327" s="2" t="str">
        <f>INDEX('ISO2-ISO3'!$D$1:$D$249, MATCH($N327, 'ISO2-ISO3'!$C$1:$C$249, 0))</f>
        <v>DNK</v>
      </c>
      <c r="AJ327" s="2" t="str">
        <f>INDEX('WB Country Groups'!$C$2:$C$219, MATCH($AI327, 'WB Country Groups'!$B$2:$B$219, 0))</f>
        <v>Europe &amp; Central Asia</v>
      </c>
    </row>
    <row r="328" spans="1:36">
      <c r="A328" s="53">
        <v>45169</v>
      </c>
      <c r="B328" s="53">
        <v>45169</v>
      </c>
      <c r="N328" s="1" t="s">
        <v>1088</v>
      </c>
      <c r="U328" s="59">
        <v>34543902342.546303</v>
      </c>
      <c r="V328" s="60">
        <v>34543902342.546303</v>
      </c>
      <c r="W328" s="60">
        <v>104678491947.11</v>
      </c>
      <c r="X328" s="59">
        <v>5.4153398163200001E-2</v>
      </c>
      <c r="AI328" s="2" t="str">
        <f>INDEX('ISO2-ISO3'!$D$1:$D$249, MATCH($N328, 'ISO2-ISO3'!$C$1:$C$249, 0))</f>
        <v>JPN</v>
      </c>
      <c r="AJ328" s="2" t="str">
        <f>INDEX('WB Country Groups'!$C$2:$C$219, MATCH($AI328, 'WB Country Groups'!$B$2:$B$219, 0))</f>
        <v>East Asia &amp; Pacific</v>
      </c>
    </row>
    <row r="329" spans="1:36">
      <c r="A329" s="53">
        <v>45169</v>
      </c>
      <c r="B329" s="53">
        <v>45169</v>
      </c>
      <c r="N329" s="1" t="s">
        <v>1088</v>
      </c>
      <c r="U329" s="59">
        <v>5883189207.4499397</v>
      </c>
      <c r="V329" s="60">
        <v>5883189207.4499397</v>
      </c>
      <c r="W329" s="60">
        <v>6536876897.1666002</v>
      </c>
      <c r="X329" s="59">
        <v>9.2228922043000004E-3</v>
      </c>
      <c r="AI329" s="2" t="str">
        <f>INDEX('ISO2-ISO3'!$D$1:$D$249, MATCH($N329, 'ISO2-ISO3'!$C$1:$C$249, 0))</f>
        <v>JPN</v>
      </c>
      <c r="AJ329" s="2" t="str">
        <f>INDEX('WB Country Groups'!$C$2:$C$219, MATCH($AI329, 'WB Country Groups'!$B$2:$B$219, 0))</f>
        <v>East Asia &amp; Pacific</v>
      </c>
    </row>
    <row r="330" spans="1:36">
      <c r="A330" s="53">
        <v>45169</v>
      </c>
      <c r="B330" s="53">
        <v>45169</v>
      </c>
      <c r="N330" s="1" t="s">
        <v>1266</v>
      </c>
      <c r="U330" s="59">
        <v>31466687349.5187</v>
      </c>
      <c r="V330" s="60">
        <v>31466687349.5187</v>
      </c>
      <c r="W330" s="60">
        <v>41955583132.691597</v>
      </c>
      <c r="X330" s="59">
        <v>4.9329344207199997E-2</v>
      </c>
      <c r="AI330" s="2" t="str">
        <f>INDEX('ISO2-ISO3'!$D$1:$D$249, MATCH($N330, 'ISO2-ISO3'!$C$1:$C$249, 0))</f>
        <v>SGP</v>
      </c>
      <c r="AJ330" s="2" t="str">
        <f>INDEX('WB Country Groups'!$C$2:$C$219, MATCH($AI330, 'WB Country Groups'!$B$2:$B$219, 0))</f>
        <v>East Asia &amp; Pacific</v>
      </c>
    </row>
    <row r="331" spans="1:36">
      <c r="A331" s="53">
        <v>45169</v>
      </c>
      <c r="B331" s="53">
        <v>45169</v>
      </c>
      <c r="N331" s="1" t="s">
        <v>1348</v>
      </c>
      <c r="U331" s="59">
        <v>45114119612.015999</v>
      </c>
      <c r="V331" s="60">
        <v>45114119612.015999</v>
      </c>
      <c r="W331" s="60">
        <v>56392649515.019997</v>
      </c>
      <c r="X331" s="59">
        <v>7.0723998056300003E-2</v>
      </c>
      <c r="AI331" s="2" t="str">
        <f>INDEX('ISO2-ISO3'!$D$1:$D$249, MATCH($N331, 'ISO2-ISO3'!$C$1:$C$249, 0))</f>
        <v>USA</v>
      </c>
      <c r="AJ331" s="2" t="str">
        <f>INDEX('WB Country Groups'!$C$2:$C$219, MATCH($AI331, 'WB Country Groups'!$B$2:$B$219, 0))</f>
        <v>North America</v>
      </c>
    </row>
    <row r="332" spans="1:36">
      <c r="A332" s="53">
        <v>45169</v>
      </c>
      <c r="B332" s="53">
        <v>45169</v>
      </c>
      <c r="N332" s="1" t="s">
        <v>1088</v>
      </c>
      <c r="U332" s="59">
        <v>4385979639.0452299</v>
      </c>
      <c r="V332" s="60">
        <v>4385979639.0452299</v>
      </c>
      <c r="W332" s="60">
        <v>5482474548.8065395</v>
      </c>
      <c r="X332" s="59">
        <v>6.8757634667999997E-3</v>
      </c>
      <c r="AI332" s="2" t="str">
        <f>INDEX('ISO2-ISO3'!$D$1:$D$249, MATCH($N332, 'ISO2-ISO3'!$C$1:$C$249, 0))</f>
        <v>JPN</v>
      </c>
      <c r="AJ332" s="2" t="str">
        <f>INDEX('WB Country Groups'!$C$2:$C$219, MATCH($AI332, 'WB Country Groups'!$B$2:$B$219, 0))</f>
        <v>East Asia &amp; Pacific</v>
      </c>
    </row>
    <row r="333" spans="1:36">
      <c r="A333" s="53">
        <v>45169</v>
      </c>
      <c r="B333" s="53">
        <v>45169</v>
      </c>
      <c r="N333" s="1" t="s">
        <v>1088</v>
      </c>
      <c r="U333" s="59">
        <v>3529799282.1526999</v>
      </c>
      <c r="V333" s="60">
        <v>3529799282.1526999</v>
      </c>
      <c r="W333" s="60">
        <v>4152705037.8267002</v>
      </c>
      <c r="X333" s="59">
        <v>5.5335562283999997E-3</v>
      </c>
      <c r="AI333" s="2" t="str">
        <f>INDEX('ISO2-ISO3'!$D$1:$D$249, MATCH($N333, 'ISO2-ISO3'!$C$1:$C$249, 0))</f>
        <v>JPN</v>
      </c>
      <c r="AJ333" s="2" t="str">
        <f>INDEX('WB Country Groups'!$C$2:$C$219, MATCH($AI333, 'WB Country Groups'!$B$2:$B$219, 0))</f>
        <v>East Asia &amp; Pacific</v>
      </c>
    </row>
    <row r="334" spans="1:36">
      <c r="A334" s="53">
        <v>45169</v>
      </c>
      <c r="B334" s="53">
        <v>45169</v>
      </c>
      <c r="N334" s="1" t="s">
        <v>1088</v>
      </c>
      <c r="U334" s="59">
        <v>16280900312.0686</v>
      </c>
      <c r="V334" s="60">
        <v>16280900312.0686</v>
      </c>
      <c r="W334" s="60">
        <v>17137789802.177401</v>
      </c>
      <c r="X334" s="59">
        <v>2.55230595638E-2</v>
      </c>
      <c r="AI334" s="2" t="str">
        <f>INDEX('ISO2-ISO3'!$D$1:$D$249, MATCH($N334, 'ISO2-ISO3'!$C$1:$C$249, 0))</f>
        <v>JPN</v>
      </c>
      <c r="AJ334" s="2" t="str">
        <f>INDEX('WB Country Groups'!$C$2:$C$219, MATCH($AI334, 'WB Country Groups'!$B$2:$B$219, 0))</f>
        <v>East Asia &amp; Pacific</v>
      </c>
    </row>
    <row r="335" spans="1:36">
      <c r="A335" s="53">
        <v>45169</v>
      </c>
      <c r="B335" s="53">
        <v>45169</v>
      </c>
      <c r="N335" s="1" t="s">
        <v>1348</v>
      </c>
      <c r="U335" s="59">
        <v>16316155322.51</v>
      </c>
      <c r="V335" s="60">
        <v>16316155322.51</v>
      </c>
      <c r="W335" s="60">
        <v>16316155322.51</v>
      </c>
      <c r="X335" s="59">
        <v>2.5578327743899999E-2</v>
      </c>
      <c r="AI335" s="2" t="str">
        <f>INDEX('ISO2-ISO3'!$D$1:$D$249, MATCH($N335, 'ISO2-ISO3'!$C$1:$C$249, 0))</f>
        <v>USA</v>
      </c>
      <c r="AJ335" s="2" t="str">
        <f>INDEX('WB Country Groups'!$C$2:$C$219, MATCH($AI335, 'WB Country Groups'!$B$2:$B$219, 0))</f>
        <v>North America</v>
      </c>
    </row>
    <row r="336" spans="1:36">
      <c r="A336" s="53">
        <v>45169</v>
      </c>
      <c r="B336" s="53">
        <v>45169</v>
      </c>
      <c r="N336" s="1" t="s">
        <v>1088</v>
      </c>
      <c r="U336" s="59">
        <v>8474902618.8522196</v>
      </c>
      <c r="V336" s="60">
        <v>8474902618.8522196</v>
      </c>
      <c r="W336" s="60">
        <v>9970473669.2378998</v>
      </c>
      <c r="X336" s="59">
        <v>1.3285840475199999E-2</v>
      </c>
      <c r="AI336" s="2" t="str">
        <f>INDEX('ISO2-ISO3'!$D$1:$D$249, MATCH($N336, 'ISO2-ISO3'!$C$1:$C$249, 0))</f>
        <v>JPN</v>
      </c>
      <c r="AJ336" s="2" t="str">
        <f>INDEX('WB Country Groups'!$C$2:$C$219, MATCH($AI336, 'WB Country Groups'!$B$2:$B$219, 0))</f>
        <v>East Asia &amp; Pacific</v>
      </c>
    </row>
    <row r="337" spans="1:36">
      <c r="A337" s="53">
        <v>45169</v>
      </c>
      <c r="B337" s="53">
        <v>45169</v>
      </c>
      <c r="N337" s="1" t="s">
        <v>883</v>
      </c>
      <c r="U337" s="59">
        <v>6836461775.2120399</v>
      </c>
      <c r="V337" s="60">
        <v>6836461775.2120399</v>
      </c>
      <c r="W337" s="60">
        <v>15192137278.249001</v>
      </c>
      <c r="X337" s="59">
        <v>1.0717307872999999E-2</v>
      </c>
      <c r="AI337" s="2" t="str">
        <f>INDEX('ISO2-ISO3'!$D$1:$D$249, MATCH($N337, 'ISO2-ISO3'!$C$1:$C$249, 0))</f>
        <v>AUT</v>
      </c>
      <c r="AJ337" s="2" t="str">
        <f>INDEX('WB Country Groups'!$C$2:$C$219, MATCH($AI337, 'WB Country Groups'!$B$2:$B$219, 0))</f>
        <v>Europe &amp; Central Asia</v>
      </c>
    </row>
    <row r="338" spans="1:36">
      <c r="A338" s="53">
        <v>45169</v>
      </c>
      <c r="B338" s="53">
        <v>45169</v>
      </c>
      <c r="N338" s="1" t="s">
        <v>1088</v>
      </c>
      <c r="U338" s="59">
        <v>7361007434.4884501</v>
      </c>
      <c r="V338" s="60">
        <v>7361007434.4884501</v>
      </c>
      <c r="W338" s="60">
        <v>9814676579.3179302</v>
      </c>
      <c r="X338" s="59">
        <v>1.15396217407E-2</v>
      </c>
      <c r="AI338" s="2" t="str">
        <f>INDEX('ISO2-ISO3'!$D$1:$D$249, MATCH($N338, 'ISO2-ISO3'!$C$1:$C$249, 0))</f>
        <v>JPN</v>
      </c>
      <c r="AJ338" s="2" t="str">
        <f>INDEX('WB Country Groups'!$C$2:$C$219, MATCH($AI338, 'WB Country Groups'!$B$2:$B$219, 0))</f>
        <v>East Asia &amp; Pacific</v>
      </c>
    </row>
    <row r="339" spans="1:36">
      <c r="A339" s="53">
        <v>45169</v>
      </c>
      <c r="B339" s="53">
        <v>45169</v>
      </c>
      <c r="N339" s="1" t="s">
        <v>1348</v>
      </c>
      <c r="U339" s="59">
        <v>195017497668</v>
      </c>
      <c r="V339" s="60">
        <v>195017497668</v>
      </c>
      <c r="W339" s="60">
        <v>325029162780</v>
      </c>
      <c r="X339" s="59">
        <v>0.30572284784960002</v>
      </c>
      <c r="AI339" s="2" t="str">
        <f>INDEX('ISO2-ISO3'!$D$1:$D$249, MATCH($N339, 'ISO2-ISO3'!$C$1:$C$249, 0))</f>
        <v>USA</v>
      </c>
      <c r="AJ339" s="2" t="str">
        <f>INDEX('WB Country Groups'!$C$2:$C$219, MATCH($AI339, 'WB Country Groups'!$B$2:$B$219, 0))</f>
        <v>North America</v>
      </c>
    </row>
    <row r="340" spans="1:36">
      <c r="A340" s="53">
        <v>45169</v>
      </c>
      <c r="B340" s="53">
        <v>45169</v>
      </c>
      <c r="N340" s="1" t="s">
        <v>1088</v>
      </c>
      <c r="U340" s="59">
        <v>21917441355.414398</v>
      </c>
      <c r="V340" s="60">
        <v>21917441355.414398</v>
      </c>
      <c r="W340" s="60">
        <v>23070990900.436199</v>
      </c>
      <c r="X340" s="59">
        <v>3.4359289134999998E-2</v>
      </c>
      <c r="AI340" s="2" t="str">
        <f>INDEX('ISO2-ISO3'!$D$1:$D$249, MATCH($N340, 'ISO2-ISO3'!$C$1:$C$249, 0))</f>
        <v>JPN</v>
      </c>
      <c r="AJ340" s="2" t="str">
        <f>INDEX('WB Country Groups'!$C$2:$C$219, MATCH($AI340, 'WB Country Groups'!$B$2:$B$219, 0))</f>
        <v>East Asia &amp; Pacific</v>
      </c>
    </row>
    <row r="341" spans="1:36">
      <c r="A341" s="53">
        <v>45169</v>
      </c>
      <c r="B341" s="53">
        <v>45169</v>
      </c>
      <c r="N341" s="1" t="s">
        <v>1193</v>
      </c>
      <c r="U341" s="59">
        <v>5739059046.0038605</v>
      </c>
      <c r="V341" s="60">
        <v>5739059046.0038605</v>
      </c>
      <c r="W341" s="60">
        <v>7652078728.0051498</v>
      </c>
      <c r="X341" s="59">
        <v>8.9969438460999994E-3</v>
      </c>
      <c r="AI341" s="2" t="str">
        <f>INDEX('ISO2-ISO3'!$D$1:$D$249, MATCH($N341, 'ISO2-ISO3'!$C$1:$C$249, 0))</f>
        <v>NOR</v>
      </c>
      <c r="AJ341" s="2" t="str">
        <f>INDEX('WB Country Groups'!$C$2:$C$219, MATCH($AI341, 'WB Country Groups'!$B$2:$B$219, 0))</f>
        <v>Europe &amp; Central Asia</v>
      </c>
    </row>
    <row r="342" spans="1:36">
      <c r="A342" s="53">
        <v>45169</v>
      </c>
      <c r="B342" s="53">
        <v>45169</v>
      </c>
      <c r="N342" s="1" t="s">
        <v>1088</v>
      </c>
      <c r="U342" s="59">
        <v>6001840574.2349796</v>
      </c>
      <c r="V342" s="60">
        <v>6001840574.2349796</v>
      </c>
      <c r="W342" s="60">
        <v>6668711749.1499796</v>
      </c>
      <c r="X342" s="59">
        <v>9.4088982508999993E-3</v>
      </c>
      <c r="AI342" s="2" t="str">
        <f>INDEX('ISO2-ISO3'!$D$1:$D$249, MATCH($N342, 'ISO2-ISO3'!$C$1:$C$249, 0))</f>
        <v>JPN</v>
      </c>
      <c r="AJ342" s="2" t="str">
        <f>INDEX('WB Country Groups'!$C$2:$C$219, MATCH($AI342, 'WB Country Groups'!$B$2:$B$219, 0))</f>
        <v>East Asia &amp; Pacific</v>
      </c>
    </row>
    <row r="343" spans="1:36">
      <c r="A343" s="53">
        <v>45169</v>
      </c>
      <c r="B343" s="53">
        <v>45169</v>
      </c>
      <c r="N343" s="1" t="s">
        <v>1348</v>
      </c>
      <c r="U343" s="59">
        <v>43001049057.330002</v>
      </c>
      <c r="V343" s="60">
        <v>43001049057.330002</v>
      </c>
      <c r="W343" s="60">
        <v>43001049057.330002</v>
      </c>
      <c r="X343" s="59">
        <v>6.7411403261399994E-2</v>
      </c>
      <c r="AI343" s="2" t="str">
        <f>INDEX('ISO2-ISO3'!$D$1:$D$249, MATCH($N343, 'ISO2-ISO3'!$C$1:$C$249, 0))</f>
        <v>USA</v>
      </c>
      <c r="AJ343" s="2" t="str">
        <f>INDEX('WB Country Groups'!$C$2:$C$219, MATCH($AI343, 'WB Country Groups'!$B$2:$B$219, 0))</f>
        <v>North America</v>
      </c>
    </row>
    <row r="344" spans="1:36">
      <c r="A344" s="53">
        <v>45169</v>
      </c>
      <c r="B344" s="53">
        <v>45169</v>
      </c>
      <c r="N344" s="1" t="s">
        <v>1348</v>
      </c>
      <c r="U344" s="59">
        <v>29277808720.830002</v>
      </c>
      <c r="V344" s="60">
        <v>29277808720.830002</v>
      </c>
      <c r="W344" s="60">
        <v>32530898578.700001</v>
      </c>
      <c r="X344" s="59">
        <v>4.5897907459399999E-2</v>
      </c>
      <c r="AI344" s="2" t="str">
        <f>INDEX('ISO2-ISO3'!$D$1:$D$249, MATCH($N344, 'ISO2-ISO3'!$C$1:$C$249, 0))</f>
        <v>USA</v>
      </c>
      <c r="AJ344" s="2" t="str">
        <f>INDEX('WB Country Groups'!$C$2:$C$219, MATCH($AI344, 'WB Country Groups'!$B$2:$B$219, 0))</f>
        <v>North America</v>
      </c>
    </row>
    <row r="345" spans="1:36">
      <c r="A345" s="53">
        <v>45169</v>
      </c>
      <c r="B345" s="53">
        <v>45169</v>
      </c>
      <c r="N345" s="1" t="s">
        <v>1348</v>
      </c>
      <c r="U345" s="59">
        <v>53474107907</v>
      </c>
      <c r="V345" s="60">
        <v>53474107907</v>
      </c>
      <c r="W345" s="60">
        <v>53474107907</v>
      </c>
      <c r="X345" s="59">
        <v>8.3829690930499995E-2</v>
      </c>
      <c r="AI345" s="2" t="str">
        <f>INDEX('ISO2-ISO3'!$D$1:$D$249, MATCH($N345, 'ISO2-ISO3'!$C$1:$C$249, 0))</f>
        <v>USA</v>
      </c>
      <c r="AJ345" s="2" t="str">
        <f>INDEX('WB Country Groups'!$C$2:$C$219, MATCH($AI345, 'WB Country Groups'!$B$2:$B$219, 0))</f>
        <v>North America</v>
      </c>
    </row>
    <row r="346" spans="1:36">
      <c r="A346" s="53">
        <v>45169</v>
      </c>
      <c r="B346" s="53">
        <v>45169</v>
      </c>
      <c r="N346" s="1" t="s">
        <v>1342</v>
      </c>
      <c r="U346" s="59">
        <v>6852129767.9220505</v>
      </c>
      <c r="V346" s="60">
        <v>6852129767.9220505</v>
      </c>
      <c r="W346" s="60">
        <v>7613477519.9133902</v>
      </c>
      <c r="X346" s="59">
        <v>1.07418700964E-2</v>
      </c>
      <c r="AI346" s="2" t="str">
        <f>INDEX('ISO2-ISO3'!$D$1:$D$249, MATCH($N346, 'ISO2-ISO3'!$C$1:$C$249, 0))</f>
        <v>GBR</v>
      </c>
      <c r="AJ346" s="2" t="str">
        <f>INDEX('WB Country Groups'!$C$2:$C$219, MATCH($AI346, 'WB Country Groups'!$B$2:$B$219, 0))</f>
        <v>Europe &amp; Central Asia</v>
      </c>
    </row>
    <row r="347" spans="1:36">
      <c r="A347" s="53">
        <v>45169</v>
      </c>
      <c r="B347" s="53">
        <v>45169</v>
      </c>
      <c r="N347" s="1" t="s">
        <v>1348</v>
      </c>
      <c r="U347" s="59">
        <v>18367428093.84</v>
      </c>
      <c r="V347" s="60">
        <v>18367428093.84</v>
      </c>
      <c r="W347" s="60">
        <v>18367428093.84</v>
      </c>
      <c r="X347" s="59">
        <v>2.8794044081499999E-2</v>
      </c>
      <c r="AI347" s="2" t="str">
        <f>INDEX('ISO2-ISO3'!$D$1:$D$249, MATCH($N347, 'ISO2-ISO3'!$C$1:$C$249, 0))</f>
        <v>USA</v>
      </c>
      <c r="AJ347" s="2" t="str">
        <f>INDEX('WB Country Groups'!$C$2:$C$219, MATCH($AI347, 'WB Country Groups'!$B$2:$B$219, 0))</f>
        <v>North America</v>
      </c>
    </row>
    <row r="348" spans="1:36">
      <c r="A348" s="53">
        <v>45169</v>
      </c>
      <c r="B348" s="53">
        <v>45169</v>
      </c>
      <c r="N348" s="1" t="s">
        <v>1348</v>
      </c>
      <c r="U348" s="59">
        <v>245051823417.60001</v>
      </c>
      <c r="V348" s="60">
        <v>245051823417.60001</v>
      </c>
      <c r="W348" s="60">
        <v>245051823417.60001</v>
      </c>
      <c r="X348" s="59">
        <v>0.38416009959019998</v>
      </c>
      <c r="AI348" s="2" t="str">
        <f>INDEX('ISO2-ISO3'!$D$1:$D$249, MATCH($N348, 'ISO2-ISO3'!$C$1:$C$249, 0))</f>
        <v>USA</v>
      </c>
      <c r="AJ348" s="2" t="str">
        <f>INDEX('WB Country Groups'!$C$2:$C$219, MATCH($AI348, 'WB Country Groups'!$B$2:$B$219, 0))</f>
        <v>North America</v>
      </c>
    </row>
    <row r="349" spans="1:36">
      <c r="A349" s="53">
        <v>45169</v>
      </c>
      <c r="B349" s="53">
        <v>45169</v>
      </c>
      <c r="N349" s="1" t="s">
        <v>1131</v>
      </c>
      <c r="U349" s="59">
        <v>2168851444.4482799</v>
      </c>
      <c r="V349" s="60">
        <v>2168851444.4482799</v>
      </c>
      <c r="W349" s="60">
        <v>4819669876.5517197</v>
      </c>
      <c r="X349" s="59">
        <v>3.4000407557999998E-3</v>
      </c>
      <c r="AI349" s="2" t="str">
        <f>INDEX('ISO2-ISO3'!$D$1:$D$249, MATCH($N349, 'ISO2-ISO3'!$C$1:$C$249, 0))</f>
        <v>MYS</v>
      </c>
      <c r="AJ349" s="2" t="str">
        <f>INDEX('WB Country Groups'!$C$2:$C$219, MATCH($AI349, 'WB Country Groups'!$B$2:$B$219, 0))</f>
        <v>East Asia &amp; Pacific</v>
      </c>
    </row>
    <row r="350" spans="1:36">
      <c r="A350" s="53">
        <v>45169</v>
      </c>
      <c r="B350" s="53">
        <v>45169</v>
      </c>
      <c r="N350" s="1" t="s">
        <v>1015</v>
      </c>
      <c r="U350" s="59">
        <v>40583459927.171303</v>
      </c>
      <c r="V350" s="60">
        <v>40583459927.171303</v>
      </c>
      <c r="W350" s="60">
        <v>50729324908.964104</v>
      </c>
      <c r="X350" s="59">
        <v>6.3621424194700002E-2</v>
      </c>
      <c r="AI350" s="2" t="str">
        <f>INDEX('ISO2-ISO3'!$D$1:$D$249, MATCH($N350, 'ISO2-ISO3'!$C$1:$C$249, 0))</f>
        <v>FRA</v>
      </c>
      <c r="AJ350" s="2" t="str">
        <f>INDEX('WB Country Groups'!$C$2:$C$219, MATCH($AI350, 'WB Country Groups'!$B$2:$B$219, 0))</f>
        <v>Europe &amp; Central Asia</v>
      </c>
    </row>
    <row r="351" spans="1:36">
      <c r="A351" s="53">
        <v>45169</v>
      </c>
      <c r="B351" s="53">
        <v>45169</v>
      </c>
      <c r="N351" s="1" t="s">
        <v>1348</v>
      </c>
      <c r="U351" s="59">
        <v>199698955744.45999</v>
      </c>
      <c r="V351" s="60">
        <v>199698955744.45999</v>
      </c>
      <c r="W351" s="60">
        <v>199698955744.45999</v>
      </c>
      <c r="X351" s="59">
        <v>0.31306182364579999</v>
      </c>
      <c r="AI351" s="2" t="str">
        <f>INDEX('ISO2-ISO3'!$D$1:$D$249, MATCH($N351, 'ISO2-ISO3'!$C$1:$C$249, 0))</f>
        <v>USA</v>
      </c>
      <c r="AJ351" s="2" t="str">
        <f>INDEX('WB Country Groups'!$C$2:$C$219, MATCH($AI351, 'WB Country Groups'!$B$2:$B$219, 0))</f>
        <v>North America</v>
      </c>
    </row>
    <row r="352" spans="1:36">
      <c r="A352" s="53">
        <v>45169</v>
      </c>
      <c r="B352" s="53">
        <v>45169</v>
      </c>
      <c r="N352" s="1" t="s">
        <v>1348</v>
      </c>
      <c r="U352" s="59">
        <v>78983361085.199997</v>
      </c>
      <c r="V352" s="60">
        <v>78983361085.199997</v>
      </c>
      <c r="W352" s="60">
        <v>78983361085.199997</v>
      </c>
      <c r="X352" s="59">
        <v>0.1238197514195</v>
      </c>
      <c r="AI352" s="2" t="str">
        <f>INDEX('ISO2-ISO3'!$D$1:$D$249, MATCH($N352, 'ISO2-ISO3'!$C$1:$C$249, 0))</f>
        <v>USA</v>
      </c>
      <c r="AJ352" s="2" t="str">
        <f>INDEX('WB Country Groups'!$C$2:$C$219, MATCH($AI352, 'WB Country Groups'!$B$2:$B$219, 0))</f>
        <v>North America</v>
      </c>
    </row>
    <row r="353" spans="1:36">
      <c r="A353" s="53">
        <v>45169</v>
      </c>
      <c r="B353" s="53">
        <v>45169</v>
      </c>
      <c r="N353" s="1" t="s">
        <v>1172</v>
      </c>
      <c r="U353" s="59">
        <v>21014589692.0159</v>
      </c>
      <c r="V353" s="60">
        <v>21014589692.0159</v>
      </c>
      <c r="W353" s="60">
        <v>21014589692.0159</v>
      </c>
      <c r="X353" s="59">
        <v>3.2943916745200003E-2</v>
      </c>
      <c r="AI353" s="2" t="str">
        <f>INDEX('ISO2-ISO3'!$D$1:$D$249, MATCH($N353, 'ISO2-ISO3'!$C$1:$C$249, 0))</f>
        <v>NLD</v>
      </c>
      <c r="AJ353" s="2" t="str">
        <f>INDEX('WB Country Groups'!$C$2:$C$219, MATCH($AI353, 'WB Country Groups'!$B$2:$B$219, 0))</f>
        <v>Europe &amp; Central Asia</v>
      </c>
    </row>
    <row r="354" spans="1:36">
      <c r="A354" s="53">
        <v>45169</v>
      </c>
      <c r="B354" s="53">
        <v>45169</v>
      </c>
      <c r="N354" s="1" t="s">
        <v>1348</v>
      </c>
      <c r="U354" s="59">
        <v>18406965829.779999</v>
      </c>
      <c r="V354" s="60">
        <v>18406965829.779999</v>
      </c>
      <c r="W354" s="60">
        <v>18406965829.779999</v>
      </c>
      <c r="X354" s="59">
        <v>2.88560261568E-2</v>
      </c>
      <c r="AI354" s="2" t="str">
        <f>INDEX('ISO2-ISO3'!$D$1:$D$249, MATCH($N354, 'ISO2-ISO3'!$C$1:$C$249, 0))</f>
        <v>USA</v>
      </c>
      <c r="AJ354" s="2" t="str">
        <f>INDEX('WB Country Groups'!$C$2:$C$219, MATCH($AI354, 'WB Country Groups'!$B$2:$B$219, 0))</f>
        <v>North America</v>
      </c>
    </row>
    <row r="355" spans="1:36">
      <c r="A355" s="53">
        <v>45169</v>
      </c>
      <c r="B355" s="53">
        <v>45169</v>
      </c>
      <c r="N355" s="1" t="s">
        <v>1348</v>
      </c>
      <c r="U355" s="59">
        <v>48171270000</v>
      </c>
      <c r="V355" s="60">
        <v>48171270000</v>
      </c>
      <c r="W355" s="60">
        <v>48171270000</v>
      </c>
      <c r="X355" s="59">
        <v>7.5516597356799997E-2</v>
      </c>
      <c r="AI355" s="2" t="str">
        <f>INDEX('ISO2-ISO3'!$D$1:$D$249, MATCH($N355, 'ISO2-ISO3'!$C$1:$C$249, 0))</f>
        <v>USA</v>
      </c>
      <c r="AJ355" s="2" t="str">
        <f>INDEX('WB Country Groups'!$C$2:$C$219, MATCH($AI355, 'WB Country Groups'!$B$2:$B$219, 0))</f>
        <v>North America</v>
      </c>
    </row>
    <row r="356" spans="1:36">
      <c r="A356" s="53">
        <v>45169</v>
      </c>
      <c r="B356" s="53">
        <v>45169</v>
      </c>
      <c r="N356" s="1" t="s">
        <v>1031</v>
      </c>
      <c r="U356" s="59">
        <v>8238247423.4375</v>
      </c>
      <c r="V356" s="60">
        <v>8238247423.4375</v>
      </c>
      <c r="W356" s="60">
        <v>16476494846.875</v>
      </c>
      <c r="X356" s="59">
        <v>1.2914843507399999E-2</v>
      </c>
      <c r="AI356" s="2" t="str">
        <f>INDEX('ISO2-ISO3'!$D$1:$D$249, MATCH($N356, 'ISO2-ISO3'!$C$1:$C$249, 0))</f>
        <v>DEU</v>
      </c>
      <c r="AJ356" s="2" t="str">
        <f>INDEX('WB Country Groups'!$C$2:$C$219, MATCH($AI356, 'WB Country Groups'!$B$2:$B$219, 0))</f>
        <v>Europe &amp; Central Asia</v>
      </c>
    </row>
    <row r="357" spans="1:36">
      <c r="A357" s="53">
        <v>45169</v>
      </c>
      <c r="B357" s="53">
        <v>45169</v>
      </c>
      <c r="N357" s="1" t="s">
        <v>936</v>
      </c>
      <c r="U357" s="59">
        <v>15843378800.2624</v>
      </c>
      <c r="V357" s="60">
        <v>15843378800.2624</v>
      </c>
      <c r="W357" s="60">
        <v>16677240842.3815</v>
      </c>
      <c r="X357" s="59">
        <v>2.4837170737500001E-2</v>
      </c>
      <c r="AI357" s="2" t="str">
        <f>INDEX('ISO2-ISO3'!$D$1:$D$249, MATCH($N357, 'ISO2-ISO3'!$C$1:$C$249, 0))</f>
        <v>CAN</v>
      </c>
      <c r="AJ357" s="2" t="str">
        <f>INDEX('WB Country Groups'!$C$2:$C$219, MATCH($AI357, 'WB Country Groups'!$B$2:$B$219, 0))</f>
        <v>North America</v>
      </c>
    </row>
    <row r="358" spans="1:36">
      <c r="A358" s="53">
        <v>45169</v>
      </c>
      <c r="B358" s="53">
        <v>45169</v>
      </c>
      <c r="N358" s="1" t="s">
        <v>1348</v>
      </c>
      <c r="U358" s="59">
        <v>33364347670.080002</v>
      </c>
      <c r="V358" s="60">
        <v>33364347670.080002</v>
      </c>
      <c r="W358" s="60">
        <v>33364347670.080002</v>
      </c>
      <c r="X358" s="59">
        <v>5.2304247097400003E-2</v>
      </c>
      <c r="AI358" s="2" t="str">
        <f>INDEX('ISO2-ISO3'!$D$1:$D$249, MATCH($N358, 'ISO2-ISO3'!$C$1:$C$249, 0))</f>
        <v>USA</v>
      </c>
      <c r="AJ358" s="2" t="str">
        <f>INDEX('WB Country Groups'!$C$2:$C$219, MATCH($AI358, 'WB Country Groups'!$B$2:$B$219, 0))</f>
        <v>North America</v>
      </c>
    </row>
    <row r="359" spans="1:36">
      <c r="A359" s="53">
        <v>45169</v>
      </c>
      <c r="B359" s="53">
        <v>45169</v>
      </c>
      <c r="N359" s="1" t="s">
        <v>1348</v>
      </c>
      <c r="U359" s="59">
        <v>364110299776.64001</v>
      </c>
      <c r="V359" s="60">
        <v>364110299776.64001</v>
      </c>
      <c r="W359" s="60">
        <v>364110299776.64001</v>
      </c>
      <c r="X359" s="59">
        <v>0.57080435914829997</v>
      </c>
      <c r="AI359" s="2" t="str">
        <f>INDEX('ISO2-ISO3'!$D$1:$D$249, MATCH($N359, 'ISO2-ISO3'!$C$1:$C$249, 0))</f>
        <v>USA</v>
      </c>
      <c r="AJ359" s="2" t="str">
        <f>INDEX('WB Country Groups'!$C$2:$C$219, MATCH($AI359, 'WB Country Groups'!$B$2:$B$219, 0))</f>
        <v>North America</v>
      </c>
    </row>
    <row r="360" spans="1:36">
      <c r="A360" s="53">
        <v>45169</v>
      </c>
      <c r="B360" s="53">
        <v>45169</v>
      </c>
      <c r="N360" s="1" t="s">
        <v>1342</v>
      </c>
      <c r="U360" s="59">
        <v>33708062278.4506</v>
      </c>
      <c r="V360" s="60">
        <v>33708062278.4506</v>
      </c>
      <c r="W360" s="60">
        <v>33708062278.4506</v>
      </c>
      <c r="X360" s="59">
        <v>5.2843077767299997E-2</v>
      </c>
      <c r="AI360" s="2" t="str">
        <f>INDEX('ISO2-ISO3'!$D$1:$D$249, MATCH($N360, 'ISO2-ISO3'!$C$1:$C$249, 0))</f>
        <v>GBR</v>
      </c>
      <c r="AJ360" s="2" t="str">
        <f>INDEX('WB Country Groups'!$C$2:$C$219, MATCH($AI360, 'WB Country Groups'!$B$2:$B$219, 0))</f>
        <v>Europe &amp; Central Asia</v>
      </c>
    </row>
    <row r="361" spans="1:36">
      <c r="A361" s="53">
        <v>45169</v>
      </c>
      <c r="B361" s="53">
        <v>45169</v>
      </c>
      <c r="N361" s="1" t="s">
        <v>1348</v>
      </c>
      <c r="U361" s="59">
        <v>30464866102.799999</v>
      </c>
      <c r="V361" s="60">
        <v>30464866102.799999</v>
      </c>
      <c r="W361" s="60">
        <v>30464866102.799999</v>
      </c>
      <c r="X361" s="59">
        <v>4.7758820288799998E-2</v>
      </c>
      <c r="AI361" s="2" t="str">
        <f>INDEX('ISO2-ISO3'!$D$1:$D$249, MATCH($N361, 'ISO2-ISO3'!$C$1:$C$249, 0))</f>
        <v>USA</v>
      </c>
      <c r="AJ361" s="2" t="str">
        <f>INDEX('WB Country Groups'!$C$2:$C$219, MATCH($AI361, 'WB Country Groups'!$B$2:$B$219, 0))</f>
        <v>North America</v>
      </c>
    </row>
    <row r="362" spans="1:36">
      <c r="A362" s="53">
        <v>45169</v>
      </c>
      <c r="B362" s="53">
        <v>45169</v>
      </c>
      <c r="N362" s="1" t="s">
        <v>881</v>
      </c>
      <c r="U362" s="59">
        <v>14440225768.972</v>
      </c>
      <c r="V362" s="60">
        <v>14440225768.972</v>
      </c>
      <c r="W362" s="60">
        <v>14440225768.972</v>
      </c>
      <c r="X362" s="59">
        <v>2.26374914993E-2</v>
      </c>
      <c r="AI362" s="2" t="str">
        <f>INDEX('ISO2-ISO3'!$D$1:$D$249, MATCH($N362, 'ISO2-ISO3'!$C$1:$C$249, 0))</f>
        <v>AUS</v>
      </c>
      <c r="AJ362" s="2" t="str">
        <f>INDEX('WB Country Groups'!$C$2:$C$219, MATCH($AI362, 'WB Country Groups'!$B$2:$B$219, 0))</f>
        <v>East Asia &amp; Pacific</v>
      </c>
    </row>
    <row r="363" spans="1:36">
      <c r="A363" s="53">
        <v>45169</v>
      </c>
      <c r="B363" s="53">
        <v>45169</v>
      </c>
      <c r="N363" s="1" t="s">
        <v>936</v>
      </c>
      <c r="U363" s="59">
        <v>3515254419.4390001</v>
      </c>
      <c r="V363" s="60">
        <v>3515254419.4390001</v>
      </c>
      <c r="W363" s="60">
        <v>5305066429.1067696</v>
      </c>
      <c r="X363" s="59">
        <v>5.5107547009E-3</v>
      </c>
      <c r="AI363" s="2" t="str">
        <f>INDEX('ISO2-ISO3'!$D$1:$D$249, MATCH($N363, 'ISO2-ISO3'!$C$1:$C$249, 0))</f>
        <v>CAN</v>
      </c>
      <c r="AJ363" s="2" t="str">
        <f>INDEX('WB Country Groups'!$C$2:$C$219, MATCH($AI363, 'WB Country Groups'!$B$2:$B$219, 0))</f>
        <v>North America</v>
      </c>
    </row>
    <row r="364" spans="1:36">
      <c r="A364" s="53">
        <v>45169</v>
      </c>
      <c r="B364" s="53">
        <v>45169</v>
      </c>
      <c r="N364" s="1" t="s">
        <v>1342</v>
      </c>
      <c r="U364" s="59">
        <v>51745301057.175003</v>
      </c>
      <c r="V364" s="60">
        <v>51745301057.175003</v>
      </c>
      <c r="W364" s="60">
        <v>51745301057.175003</v>
      </c>
      <c r="X364" s="59">
        <v>8.1119494359200003E-2</v>
      </c>
      <c r="AI364" s="2" t="str">
        <f>INDEX('ISO2-ISO3'!$D$1:$D$249, MATCH($N364, 'ISO2-ISO3'!$C$1:$C$249, 0))</f>
        <v>GBR</v>
      </c>
      <c r="AJ364" s="2" t="str">
        <f>INDEX('WB Country Groups'!$C$2:$C$219, MATCH($AI364, 'WB Country Groups'!$B$2:$B$219, 0))</f>
        <v>Europe &amp; Central Asia</v>
      </c>
    </row>
    <row r="365" spans="1:36">
      <c r="A365" s="53">
        <v>45169</v>
      </c>
      <c r="B365" s="53">
        <v>45169</v>
      </c>
      <c r="N365" s="1" t="s">
        <v>1342</v>
      </c>
      <c r="U365" s="59">
        <v>62161503946.087601</v>
      </c>
      <c r="V365" s="60">
        <v>62161503946.087601</v>
      </c>
      <c r="W365" s="60">
        <v>62161503946.087601</v>
      </c>
      <c r="X365" s="59">
        <v>9.7448650712200005E-2</v>
      </c>
      <c r="AI365" s="2" t="str">
        <f>INDEX('ISO2-ISO3'!$D$1:$D$249, MATCH($N365, 'ISO2-ISO3'!$C$1:$C$249, 0))</f>
        <v>GBR</v>
      </c>
      <c r="AJ365" s="2" t="str">
        <f>INDEX('WB Country Groups'!$C$2:$C$219, MATCH($AI365, 'WB Country Groups'!$B$2:$B$219, 0))</f>
        <v>Europe &amp; Central Asia</v>
      </c>
    </row>
    <row r="366" spans="1:36">
      <c r="A366" s="53">
        <v>45169</v>
      </c>
      <c r="B366" s="53">
        <v>45169</v>
      </c>
      <c r="N366" s="1" t="s">
        <v>1015</v>
      </c>
      <c r="U366" s="59">
        <v>3545748213.3931999</v>
      </c>
      <c r="V366" s="60">
        <v>3545748213.3931999</v>
      </c>
      <c r="W366" s="60">
        <v>7879440474.2071199</v>
      </c>
      <c r="X366" s="59">
        <v>5.5585588705000001E-3</v>
      </c>
      <c r="AI366" s="2" t="str">
        <f>INDEX('ISO2-ISO3'!$D$1:$D$249, MATCH($N366, 'ISO2-ISO3'!$C$1:$C$249, 0))</f>
        <v>FRA</v>
      </c>
      <c r="AJ366" s="2" t="str">
        <f>INDEX('WB Country Groups'!$C$2:$C$219, MATCH($AI366, 'WB Country Groups'!$B$2:$B$219, 0))</f>
        <v>Europe &amp; Central Asia</v>
      </c>
    </row>
    <row r="367" spans="1:36">
      <c r="A367" s="53">
        <v>45169</v>
      </c>
      <c r="B367" s="53">
        <v>45169</v>
      </c>
      <c r="N367" s="1" t="s">
        <v>1297</v>
      </c>
      <c r="U367" s="59">
        <v>19355830093.6315</v>
      </c>
      <c r="V367" s="60">
        <v>19355830093.6315</v>
      </c>
      <c r="W367" s="60">
        <v>19355830093.6315</v>
      </c>
      <c r="X367" s="59">
        <v>3.0343531065099998E-2</v>
      </c>
      <c r="AI367" s="2" t="str">
        <f>INDEX('ISO2-ISO3'!$D$1:$D$249, MATCH($N367, 'ISO2-ISO3'!$C$1:$C$249, 0))</f>
        <v>CHE</v>
      </c>
      <c r="AJ367" s="2" t="str">
        <f>INDEX('WB Country Groups'!$C$2:$C$219, MATCH($AI367, 'WB Country Groups'!$B$2:$B$219, 0))</f>
        <v>Europe &amp; Central Asia</v>
      </c>
    </row>
    <row r="368" spans="1:36">
      <c r="A368" s="53">
        <v>45169</v>
      </c>
      <c r="B368" s="53">
        <v>45169</v>
      </c>
      <c r="N368" s="1" t="s">
        <v>1342</v>
      </c>
      <c r="U368" s="59">
        <v>19217090075.391499</v>
      </c>
      <c r="V368" s="60">
        <v>19217090075.391499</v>
      </c>
      <c r="W368" s="60">
        <v>19217090075.391499</v>
      </c>
      <c r="X368" s="59">
        <v>3.0126032666199998E-2</v>
      </c>
      <c r="AI368" s="2" t="str">
        <f>INDEX('ISO2-ISO3'!$D$1:$D$249, MATCH($N368, 'ISO2-ISO3'!$C$1:$C$249, 0))</f>
        <v>GBR</v>
      </c>
      <c r="AJ368" s="2" t="str">
        <f>INDEX('WB Country Groups'!$C$2:$C$219, MATCH($AI368, 'WB Country Groups'!$B$2:$B$219, 0))</f>
        <v>Europe &amp; Central Asia</v>
      </c>
    </row>
    <row r="369" spans="1:36">
      <c r="A369" s="53">
        <v>45169</v>
      </c>
      <c r="B369" s="53">
        <v>45169</v>
      </c>
      <c r="N369" s="1" t="s">
        <v>1284</v>
      </c>
      <c r="U369" s="59">
        <v>20486601933.0769</v>
      </c>
      <c r="V369" s="60">
        <v>20486601933.0769</v>
      </c>
      <c r="W369" s="60">
        <v>20486601933.0769</v>
      </c>
      <c r="X369" s="59">
        <v>3.2116206805199998E-2</v>
      </c>
      <c r="AI369" s="2" t="str">
        <f>INDEX('ISO2-ISO3'!$D$1:$D$249, MATCH($N369, 'ISO2-ISO3'!$C$1:$C$249, 0))</f>
        <v>ESP</v>
      </c>
      <c r="AJ369" s="2" t="str">
        <f>INDEX('WB Country Groups'!$C$2:$C$219, MATCH($AI369, 'WB Country Groups'!$B$2:$B$219, 0))</f>
        <v>Europe &amp; Central Asia</v>
      </c>
    </row>
    <row r="370" spans="1:36">
      <c r="A370" s="53">
        <v>45169</v>
      </c>
      <c r="B370" s="53">
        <v>45169</v>
      </c>
      <c r="N370" s="1" t="s">
        <v>1031</v>
      </c>
      <c r="U370" s="59">
        <v>11880609039.076799</v>
      </c>
      <c r="V370" s="60">
        <v>11880609039.076799</v>
      </c>
      <c r="W370" s="60">
        <v>11880609039.076799</v>
      </c>
      <c r="X370" s="59">
        <v>1.8624860194799999E-2</v>
      </c>
      <c r="AI370" s="2" t="str">
        <f>INDEX('ISO2-ISO3'!$D$1:$D$249, MATCH($N370, 'ISO2-ISO3'!$C$1:$C$249, 0))</f>
        <v>DEU</v>
      </c>
      <c r="AJ370" s="2" t="str">
        <f>INDEX('WB Country Groups'!$C$2:$C$219, MATCH($AI370, 'WB Country Groups'!$B$2:$B$219, 0))</f>
        <v>Europe &amp; Central Asia</v>
      </c>
    </row>
    <row r="371" spans="1:36">
      <c r="A371" s="53">
        <v>45169</v>
      </c>
      <c r="B371" s="53">
        <v>45169</v>
      </c>
      <c r="N371" s="1" t="s">
        <v>1088</v>
      </c>
      <c r="U371" s="59">
        <v>4476428882.6293898</v>
      </c>
      <c r="V371" s="60">
        <v>4476428882.6293898</v>
      </c>
      <c r="W371" s="60">
        <v>4973809869.5882101</v>
      </c>
      <c r="X371" s="59">
        <v>7.0175579245999996E-3</v>
      </c>
      <c r="AI371" s="2" t="str">
        <f>INDEX('ISO2-ISO3'!$D$1:$D$249, MATCH($N371, 'ISO2-ISO3'!$C$1:$C$249, 0))</f>
        <v>JPN</v>
      </c>
      <c r="AJ371" s="2" t="str">
        <f>INDEX('WB Country Groups'!$C$2:$C$219, MATCH($AI371, 'WB Country Groups'!$B$2:$B$219, 0))</f>
        <v>East Asia &amp; Pacific</v>
      </c>
    </row>
    <row r="372" spans="1:36">
      <c r="A372" s="53">
        <v>45169</v>
      </c>
      <c r="B372" s="53">
        <v>45169</v>
      </c>
      <c r="N372" s="1" t="s">
        <v>1297</v>
      </c>
      <c r="U372" s="59">
        <v>207050179235.77701</v>
      </c>
      <c r="V372" s="60">
        <v>207050179235.77701</v>
      </c>
      <c r="W372" s="60">
        <v>240413388066.79901</v>
      </c>
      <c r="X372" s="59">
        <v>0.32458610740400001</v>
      </c>
      <c r="AI372" s="2" t="str">
        <f>INDEX('ISO2-ISO3'!$D$1:$D$249, MATCH($N372, 'ISO2-ISO3'!$C$1:$C$249, 0))</f>
        <v>CHE</v>
      </c>
      <c r="AJ372" s="2" t="str">
        <f>INDEX('WB Country Groups'!$C$2:$C$219, MATCH($AI372, 'WB Country Groups'!$B$2:$B$219, 0))</f>
        <v>Europe &amp; Central Asia</v>
      </c>
    </row>
    <row r="373" spans="1:36">
      <c r="A373" s="53">
        <v>45169</v>
      </c>
      <c r="B373" s="53">
        <v>45169</v>
      </c>
      <c r="N373" s="1" t="s">
        <v>1297</v>
      </c>
      <c r="U373" s="59">
        <v>10008962649.306499</v>
      </c>
      <c r="V373" s="60">
        <v>10008962649.306499</v>
      </c>
      <c r="W373" s="60">
        <v>240413388066.79901</v>
      </c>
      <c r="X373" s="59">
        <v>1.5690738532500002E-2</v>
      </c>
      <c r="AI373" s="2" t="str">
        <f>INDEX('ISO2-ISO3'!$D$1:$D$249, MATCH($N373, 'ISO2-ISO3'!$C$1:$C$249, 0))</f>
        <v>CHE</v>
      </c>
      <c r="AJ373" s="2" t="str">
        <f>INDEX('WB Country Groups'!$C$2:$C$219, MATCH($AI373, 'WB Country Groups'!$B$2:$B$219, 0))</f>
        <v>Europe &amp; Central Asia</v>
      </c>
    </row>
    <row r="374" spans="1:36">
      <c r="A374" s="53">
        <v>45169</v>
      </c>
      <c r="B374" s="53">
        <v>45169</v>
      </c>
      <c r="N374" s="1" t="s">
        <v>936</v>
      </c>
      <c r="U374" s="59">
        <v>14415532980.673</v>
      </c>
      <c r="V374" s="60">
        <v>14415532980.673</v>
      </c>
      <c r="W374" s="60">
        <v>21584793866.6544</v>
      </c>
      <c r="X374" s="59">
        <v>2.2598781385399998E-2</v>
      </c>
      <c r="AI374" s="2" t="str">
        <f>INDEX('ISO2-ISO3'!$D$1:$D$249, MATCH($N374, 'ISO2-ISO3'!$C$1:$C$249, 0))</f>
        <v>CAN</v>
      </c>
      <c r="AJ374" s="2" t="str">
        <f>INDEX('WB Country Groups'!$C$2:$C$219, MATCH($AI374, 'WB Country Groups'!$B$2:$B$219, 0))</f>
        <v>North America</v>
      </c>
    </row>
    <row r="375" spans="1:36">
      <c r="A375" s="53">
        <v>45169</v>
      </c>
      <c r="B375" s="53">
        <v>45169</v>
      </c>
      <c r="N375" s="1" t="s">
        <v>1342</v>
      </c>
      <c r="U375" s="59">
        <v>23570470166.210999</v>
      </c>
      <c r="V375" s="60">
        <v>23570470166.210999</v>
      </c>
      <c r="W375" s="60">
        <v>23570470166.210999</v>
      </c>
      <c r="X375" s="59">
        <v>3.6950690838199997E-2</v>
      </c>
      <c r="AI375" s="2" t="str">
        <f>INDEX('ISO2-ISO3'!$D$1:$D$249, MATCH($N375, 'ISO2-ISO3'!$C$1:$C$249, 0))</f>
        <v>GBR</v>
      </c>
      <c r="AJ375" s="2" t="str">
        <f>INDEX('WB Country Groups'!$C$2:$C$219, MATCH($AI375, 'WB Country Groups'!$B$2:$B$219, 0))</f>
        <v>Europe &amp; Central Asia</v>
      </c>
    </row>
    <row r="376" spans="1:36">
      <c r="A376" s="53">
        <v>45169</v>
      </c>
      <c r="B376" s="53">
        <v>45169</v>
      </c>
      <c r="N376" s="1" t="s">
        <v>936</v>
      </c>
      <c r="U376" s="59">
        <v>124706594908.755</v>
      </c>
      <c r="V376" s="60">
        <v>124706594908.755</v>
      </c>
      <c r="W376" s="60">
        <v>124706594908.755</v>
      </c>
      <c r="X376" s="59">
        <v>0.19549863882490001</v>
      </c>
      <c r="AI376" s="2" t="str">
        <f>INDEX('ISO2-ISO3'!$D$1:$D$249, MATCH($N376, 'ISO2-ISO3'!$C$1:$C$249, 0))</f>
        <v>CAN</v>
      </c>
      <c r="AJ376" s="2" t="str">
        <f>INDEX('WB Country Groups'!$C$2:$C$219, MATCH($AI376, 'WB Country Groups'!$B$2:$B$219, 0))</f>
        <v>North America</v>
      </c>
    </row>
    <row r="377" spans="1:36">
      <c r="A377" s="53">
        <v>45169</v>
      </c>
      <c r="B377" s="53">
        <v>45169</v>
      </c>
      <c r="N377" s="1" t="s">
        <v>1342</v>
      </c>
      <c r="U377" s="59">
        <v>16741788185.937901</v>
      </c>
      <c r="V377" s="60">
        <v>16741788185.937901</v>
      </c>
      <c r="W377" s="60">
        <v>27902980309.8965</v>
      </c>
      <c r="X377" s="59">
        <v>2.6245579107000001E-2</v>
      </c>
      <c r="AI377" s="2" t="str">
        <f>INDEX('ISO2-ISO3'!$D$1:$D$249, MATCH($N377, 'ISO2-ISO3'!$C$1:$C$249, 0))</f>
        <v>GBR</v>
      </c>
      <c r="AJ377" s="2" t="str">
        <f>INDEX('WB Country Groups'!$C$2:$C$219, MATCH($AI377, 'WB Country Groups'!$B$2:$B$219, 0))</f>
        <v>Europe &amp; Central Asia</v>
      </c>
    </row>
    <row r="378" spans="1:36">
      <c r="A378" s="53">
        <v>45169</v>
      </c>
      <c r="B378" s="53">
        <v>45169</v>
      </c>
      <c r="N378" s="1" t="s">
        <v>1342</v>
      </c>
      <c r="U378" s="59">
        <v>69505860987.810196</v>
      </c>
      <c r="V378" s="60">
        <v>69505860987.810196</v>
      </c>
      <c r="W378" s="60">
        <v>77228734430.900299</v>
      </c>
      <c r="X378" s="59">
        <v>0.10896217015159999</v>
      </c>
      <c r="AI378" s="2" t="str">
        <f>INDEX('ISO2-ISO3'!$D$1:$D$249, MATCH($N378, 'ISO2-ISO3'!$C$1:$C$249, 0))</f>
        <v>GBR</v>
      </c>
      <c r="AJ378" s="2" t="str">
        <f>INDEX('WB Country Groups'!$C$2:$C$219, MATCH($AI378, 'WB Country Groups'!$B$2:$B$219, 0))</f>
        <v>Europe &amp; Central Asia</v>
      </c>
    </row>
    <row r="379" spans="1:36">
      <c r="A379" s="53">
        <v>45169</v>
      </c>
      <c r="B379" s="53">
        <v>45169</v>
      </c>
      <c r="N379" s="1" t="s">
        <v>1031</v>
      </c>
      <c r="U379" s="59">
        <v>26117870226.640099</v>
      </c>
      <c r="V379" s="60">
        <v>26117870226.640099</v>
      </c>
      <c r="W379" s="60">
        <v>30726906148.9884</v>
      </c>
      <c r="X379" s="59">
        <v>4.0944170451000003E-2</v>
      </c>
      <c r="AI379" s="2" t="str">
        <f>INDEX('ISO2-ISO3'!$D$1:$D$249, MATCH($N379, 'ISO2-ISO3'!$C$1:$C$249, 0))</f>
        <v>DEU</v>
      </c>
      <c r="AJ379" s="2" t="str">
        <f>INDEX('WB Country Groups'!$C$2:$C$219, MATCH($AI379, 'WB Country Groups'!$B$2:$B$219, 0))</f>
        <v>Europe &amp; Central Asia</v>
      </c>
    </row>
    <row r="380" spans="1:36">
      <c r="A380" s="53">
        <v>45169</v>
      </c>
      <c r="B380" s="53">
        <v>45169</v>
      </c>
      <c r="N380" s="1" t="s">
        <v>1015</v>
      </c>
      <c r="U380" s="59">
        <v>55016598350.604897</v>
      </c>
      <c r="V380" s="60">
        <v>55016598350.604897</v>
      </c>
      <c r="W380" s="60">
        <v>68770747938.256104</v>
      </c>
      <c r="X380" s="59">
        <v>8.6247805083499995E-2</v>
      </c>
      <c r="AI380" s="2" t="str">
        <f>INDEX('ISO2-ISO3'!$D$1:$D$249, MATCH($N380, 'ISO2-ISO3'!$C$1:$C$249, 0))</f>
        <v>FRA</v>
      </c>
      <c r="AJ380" s="2" t="str">
        <f>INDEX('WB Country Groups'!$C$2:$C$219, MATCH($AI380, 'WB Country Groups'!$B$2:$B$219, 0))</f>
        <v>Europe &amp; Central Asia</v>
      </c>
    </row>
    <row r="381" spans="1:36">
      <c r="A381" s="53">
        <v>45169</v>
      </c>
      <c r="B381" s="53">
        <v>45169</v>
      </c>
      <c r="N381" s="1" t="s">
        <v>1342</v>
      </c>
      <c r="U381" s="59">
        <v>5644680392.0777597</v>
      </c>
      <c r="V381" s="60">
        <v>5644680392.0777597</v>
      </c>
      <c r="W381" s="60">
        <v>8063829131.5396605</v>
      </c>
      <c r="X381" s="59">
        <v>8.8489893743000005E-3</v>
      </c>
      <c r="AI381" s="2" t="str">
        <f>INDEX('ISO2-ISO3'!$D$1:$D$249, MATCH($N381, 'ISO2-ISO3'!$C$1:$C$249, 0))</f>
        <v>GBR</v>
      </c>
      <c r="AJ381" s="2" t="str">
        <f>INDEX('WB Country Groups'!$C$2:$C$219, MATCH($AI381, 'WB Country Groups'!$B$2:$B$219, 0))</f>
        <v>Europe &amp; Central Asia</v>
      </c>
    </row>
    <row r="382" spans="1:36">
      <c r="A382" s="53">
        <v>45169</v>
      </c>
      <c r="B382" s="53">
        <v>45169</v>
      </c>
      <c r="N382" s="1" t="s">
        <v>1015</v>
      </c>
      <c r="U382" s="59">
        <v>31994477109.73</v>
      </c>
      <c r="V382" s="60">
        <v>31994477109.73</v>
      </c>
      <c r="W382" s="60">
        <v>33678396957.6105</v>
      </c>
      <c r="X382" s="59">
        <v>5.0156743750699999E-2</v>
      </c>
      <c r="AI382" s="2" t="str">
        <f>INDEX('ISO2-ISO3'!$D$1:$D$249, MATCH($N382, 'ISO2-ISO3'!$C$1:$C$249, 0))</f>
        <v>FRA</v>
      </c>
      <c r="AJ382" s="2" t="str">
        <f>INDEX('WB Country Groups'!$C$2:$C$219, MATCH($AI382, 'WB Country Groups'!$B$2:$B$219, 0))</f>
        <v>Europe &amp; Central Asia</v>
      </c>
    </row>
    <row r="383" spans="1:36">
      <c r="A383" s="53">
        <v>45169</v>
      </c>
      <c r="B383" s="53">
        <v>45169</v>
      </c>
      <c r="N383" s="1" t="s">
        <v>1013</v>
      </c>
      <c r="U383" s="59">
        <v>20229769274.224998</v>
      </c>
      <c r="V383" s="60">
        <v>20229769274.224998</v>
      </c>
      <c r="W383" s="60">
        <v>22486319262.905602</v>
      </c>
      <c r="X383" s="59">
        <v>3.1713578257400003E-2</v>
      </c>
      <c r="AI383" s="2" t="str">
        <f>INDEX('ISO2-ISO3'!$D$1:$D$249, MATCH($N383, 'ISO2-ISO3'!$C$1:$C$249, 0))</f>
        <v>FIN</v>
      </c>
      <c r="AJ383" s="2" t="str">
        <f>INDEX('WB Country Groups'!$C$2:$C$219, MATCH($AI383, 'WB Country Groups'!$B$2:$B$219, 0))</f>
        <v>Europe &amp; Central Asia</v>
      </c>
    </row>
    <row r="384" spans="1:36">
      <c r="A384" s="53">
        <v>45169</v>
      </c>
      <c r="B384" s="53">
        <v>45169</v>
      </c>
      <c r="N384" s="1" t="s">
        <v>1295</v>
      </c>
      <c r="U384" s="59">
        <v>20195225012.618401</v>
      </c>
      <c r="V384" s="60">
        <v>20195225012.618401</v>
      </c>
      <c r="W384" s="60">
        <v>23759088250.139301</v>
      </c>
      <c r="X384" s="59">
        <v>3.1659424296000001E-2</v>
      </c>
      <c r="AI384" s="2" t="str">
        <f>INDEX('ISO2-ISO3'!$D$1:$D$249, MATCH($N384, 'ISO2-ISO3'!$C$1:$C$249, 0))</f>
        <v>SWE</v>
      </c>
      <c r="AJ384" s="2" t="str">
        <f>INDEX('WB Country Groups'!$C$2:$C$219, MATCH($AI384, 'WB Country Groups'!$B$2:$B$219, 0))</f>
        <v>Europe &amp; Central Asia</v>
      </c>
    </row>
    <row r="385" spans="1:36">
      <c r="A385" s="53">
        <v>45169</v>
      </c>
      <c r="B385" s="53">
        <v>45169</v>
      </c>
      <c r="N385" s="1" t="s">
        <v>881</v>
      </c>
      <c r="U385" s="59">
        <v>16400078999.081499</v>
      </c>
      <c r="V385" s="60">
        <v>16400078999.081499</v>
      </c>
      <c r="W385" s="60">
        <v>16400078999.081499</v>
      </c>
      <c r="X385" s="59">
        <v>2.5709892273800002E-2</v>
      </c>
      <c r="AI385" s="2" t="str">
        <f>INDEX('ISO2-ISO3'!$D$1:$D$249, MATCH($N385, 'ISO2-ISO3'!$C$1:$C$249, 0))</f>
        <v>AUS</v>
      </c>
      <c r="AJ385" s="2" t="str">
        <f>INDEX('WB Country Groups'!$C$2:$C$219, MATCH($AI385, 'WB Country Groups'!$B$2:$B$219, 0))</f>
        <v>East Asia &amp; Pacific</v>
      </c>
    </row>
    <row r="386" spans="1:36">
      <c r="A386" s="53">
        <v>45169</v>
      </c>
      <c r="B386" s="53">
        <v>45169</v>
      </c>
      <c r="N386" s="1" t="s">
        <v>1031</v>
      </c>
      <c r="U386" s="59">
        <v>145998598896.827</v>
      </c>
      <c r="V386" s="60">
        <v>145998598896.827</v>
      </c>
      <c r="W386" s="60">
        <v>171763057525.67899</v>
      </c>
      <c r="X386" s="59">
        <v>0.22887744930849999</v>
      </c>
      <c r="AI386" s="2" t="str">
        <f>INDEX('ISO2-ISO3'!$D$1:$D$249, MATCH($N386, 'ISO2-ISO3'!$C$1:$C$249, 0))</f>
        <v>DEU</v>
      </c>
      <c r="AJ386" s="2" t="str">
        <f>INDEX('WB Country Groups'!$C$2:$C$219, MATCH($AI386, 'WB Country Groups'!$B$2:$B$219, 0))</f>
        <v>Europe &amp; Central Asia</v>
      </c>
    </row>
    <row r="387" spans="1:36">
      <c r="A387" s="53">
        <v>45169</v>
      </c>
      <c r="B387" s="53">
        <v>45169</v>
      </c>
      <c r="N387" s="1" t="s">
        <v>1295</v>
      </c>
      <c r="U387" s="59">
        <v>14224158039.902201</v>
      </c>
      <c r="V387" s="60">
        <v>14224158039.902201</v>
      </c>
      <c r="W387" s="60">
        <v>16402644965.8444</v>
      </c>
      <c r="X387" s="59">
        <v>2.2298768860300001E-2</v>
      </c>
      <c r="AI387" s="2" t="str">
        <f>INDEX('ISO2-ISO3'!$D$1:$D$249, MATCH($N387, 'ISO2-ISO3'!$C$1:$C$249, 0))</f>
        <v>SWE</v>
      </c>
      <c r="AJ387" s="2" t="str">
        <f>INDEX('WB Country Groups'!$C$2:$C$219, MATCH($AI387, 'WB Country Groups'!$B$2:$B$219, 0))</f>
        <v>Europe &amp; Central Asia</v>
      </c>
    </row>
    <row r="388" spans="1:36">
      <c r="A388" s="53">
        <v>45169</v>
      </c>
      <c r="B388" s="53">
        <v>45169</v>
      </c>
      <c r="N388" s="1" t="s">
        <v>1348</v>
      </c>
      <c r="U388" s="59">
        <v>26343901653.75</v>
      </c>
      <c r="V388" s="60">
        <v>26343901653.75</v>
      </c>
      <c r="W388" s="60">
        <v>26343901653.75</v>
      </c>
      <c r="X388" s="59">
        <v>4.12985128686E-2</v>
      </c>
      <c r="AI388" s="2" t="str">
        <f>INDEX('ISO2-ISO3'!$D$1:$D$249, MATCH($N388, 'ISO2-ISO3'!$C$1:$C$249, 0))</f>
        <v>USA</v>
      </c>
      <c r="AJ388" s="2" t="str">
        <f>INDEX('WB Country Groups'!$C$2:$C$219, MATCH($AI388, 'WB Country Groups'!$B$2:$B$219, 0))</f>
        <v>North America</v>
      </c>
    </row>
    <row r="389" spans="1:36">
      <c r="A389" s="53">
        <v>45169</v>
      </c>
      <c r="B389" s="53">
        <v>45169</v>
      </c>
      <c r="N389" s="1" t="s">
        <v>1297</v>
      </c>
      <c r="U389" s="59">
        <v>4941290024.77215</v>
      </c>
      <c r="V389" s="60">
        <v>4941290024.77215</v>
      </c>
      <c r="W389" s="60">
        <v>23206364628.870701</v>
      </c>
      <c r="X389" s="59">
        <v>7.7463062365999997E-3</v>
      </c>
      <c r="AI389" s="2" t="str">
        <f>INDEX('ISO2-ISO3'!$D$1:$D$249, MATCH($N389, 'ISO2-ISO3'!$C$1:$C$249, 0))</f>
        <v>CHE</v>
      </c>
      <c r="AJ389" s="2" t="str">
        <f>INDEX('WB Country Groups'!$C$2:$C$219, MATCH($AI389, 'WB Country Groups'!$B$2:$B$219, 0))</f>
        <v>Europe &amp; Central Asia</v>
      </c>
    </row>
    <row r="390" spans="1:36">
      <c r="A390" s="53">
        <v>45169</v>
      </c>
      <c r="B390" s="53">
        <v>45169</v>
      </c>
      <c r="N390" s="1" t="s">
        <v>1297</v>
      </c>
      <c r="U390" s="59">
        <v>9088393129.5216503</v>
      </c>
      <c r="V390" s="60">
        <v>9088393129.5216503</v>
      </c>
      <c r="W390" s="60">
        <v>23206364628.870701</v>
      </c>
      <c r="X390" s="59">
        <v>1.4247590411899999E-2</v>
      </c>
      <c r="AI390" s="2" t="str">
        <f>INDEX('ISO2-ISO3'!$D$1:$D$249, MATCH($N390, 'ISO2-ISO3'!$C$1:$C$249, 0))</f>
        <v>CHE</v>
      </c>
      <c r="AJ390" s="2" t="str">
        <f>INDEX('WB Country Groups'!$C$2:$C$219, MATCH($AI390, 'WB Country Groups'!$B$2:$B$219, 0))</f>
        <v>Europe &amp; Central Asia</v>
      </c>
    </row>
    <row r="391" spans="1:36">
      <c r="A391" s="53">
        <v>45169</v>
      </c>
      <c r="B391" s="53">
        <v>45169</v>
      </c>
      <c r="N391" s="1" t="s">
        <v>1348</v>
      </c>
      <c r="U391" s="59">
        <v>83734313488.320007</v>
      </c>
      <c r="V391" s="60">
        <v>83734313488.320007</v>
      </c>
      <c r="W391" s="60">
        <v>83734313488.320007</v>
      </c>
      <c r="X391" s="59">
        <v>0.13126767130379999</v>
      </c>
      <c r="AI391" s="2" t="str">
        <f>INDEX('ISO2-ISO3'!$D$1:$D$249, MATCH($N391, 'ISO2-ISO3'!$C$1:$C$249, 0))</f>
        <v>USA</v>
      </c>
      <c r="AJ391" s="2" t="str">
        <f>INDEX('WB Country Groups'!$C$2:$C$219, MATCH($AI391, 'WB Country Groups'!$B$2:$B$219, 0))</f>
        <v>North America</v>
      </c>
    </row>
    <row r="392" spans="1:36">
      <c r="A392" s="53">
        <v>45169</v>
      </c>
      <c r="B392" s="53">
        <v>45169</v>
      </c>
      <c r="N392" s="1" t="s">
        <v>1342</v>
      </c>
      <c r="U392" s="59">
        <v>4205994315.3488202</v>
      </c>
      <c r="V392" s="60">
        <v>4205994315.3488202</v>
      </c>
      <c r="W392" s="60">
        <v>8411988630.6976404</v>
      </c>
      <c r="X392" s="59">
        <v>6.5936060891999999E-3</v>
      </c>
      <c r="AI392" s="2" t="str">
        <f>INDEX('ISO2-ISO3'!$D$1:$D$249, MATCH($N392, 'ISO2-ISO3'!$C$1:$C$249, 0))</f>
        <v>GBR</v>
      </c>
      <c r="AJ392" s="2" t="str">
        <f>INDEX('WB Country Groups'!$C$2:$C$219, MATCH($AI392, 'WB Country Groups'!$B$2:$B$219, 0))</f>
        <v>Europe &amp; Central Asia</v>
      </c>
    </row>
    <row r="393" spans="1:36">
      <c r="A393" s="53">
        <v>45169</v>
      </c>
      <c r="B393" s="53">
        <v>45169</v>
      </c>
      <c r="N393" s="1" t="s">
        <v>1297</v>
      </c>
      <c r="U393" s="59">
        <v>29334126981.183102</v>
      </c>
      <c r="V393" s="60">
        <v>29334126981.183102</v>
      </c>
      <c r="W393" s="60">
        <v>30878028401.245399</v>
      </c>
      <c r="X393" s="59">
        <v>4.5986195839400001E-2</v>
      </c>
      <c r="AI393" s="2" t="str">
        <f>INDEX('ISO2-ISO3'!$D$1:$D$249, MATCH($N393, 'ISO2-ISO3'!$C$1:$C$249, 0))</f>
        <v>CHE</v>
      </c>
      <c r="AJ393" s="2" t="str">
        <f>INDEX('WB Country Groups'!$C$2:$C$219, MATCH($AI393, 'WB Country Groups'!$B$2:$B$219, 0))</f>
        <v>Europe &amp; Central Asia</v>
      </c>
    </row>
    <row r="394" spans="1:36">
      <c r="A394" s="53">
        <v>45169</v>
      </c>
      <c r="B394" s="53">
        <v>45169</v>
      </c>
      <c r="N394" s="1" t="s">
        <v>1015</v>
      </c>
      <c r="U394" s="59">
        <v>2743279262.9794102</v>
      </c>
      <c r="V394" s="60">
        <v>2743279262.9794102</v>
      </c>
      <c r="W394" s="60">
        <v>6096176139.9542503</v>
      </c>
      <c r="X394" s="59">
        <v>4.3005533286E-3</v>
      </c>
      <c r="AI394" s="2" t="str">
        <f>INDEX('ISO2-ISO3'!$D$1:$D$249, MATCH($N394, 'ISO2-ISO3'!$C$1:$C$249, 0))</f>
        <v>FRA</v>
      </c>
      <c r="AJ394" s="2" t="str">
        <f>INDEX('WB Country Groups'!$C$2:$C$219, MATCH($AI394, 'WB Country Groups'!$B$2:$B$219, 0))</f>
        <v>Europe &amp; Central Asia</v>
      </c>
    </row>
    <row r="395" spans="1:36">
      <c r="A395" s="53">
        <v>45169</v>
      </c>
      <c r="B395" s="53">
        <v>45169</v>
      </c>
      <c r="N395" s="1" t="s">
        <v>1088</v>
      </c>
      <c r="U395" s="59">
        <v>14703734684.885099</v>
      </c>
      <c r="V395" s="60">
        <v>14703734684.885099</v>
      </c>
      <c r="W395" s="60">
        <v>16337482983.2057</v>
      </c>
      <c r="X395" s="59">
        <v>2.3050586207100002E-2</v>
      </c>
      <c r="AI395" s="2" t="str">
        <f>INDEX('ISO2-ISO3'!$D$1:$D$249, MATCH($N395, 'ISO2-ISO3'!$C$1:$C$249, 0))</f>
        <v>JPN</v>
      </c>
      <c r="AJ395" s="2" t="str">
        <f>INDEX('WB Country Groups'!$C$2:$C$219, MATCH($AI395, 'WB Country Groups'!$B$2:$B$219, 0))</f>
        <v>East Asia &amp; Pacific</v>
      </c>
    </row>
    <row r="396" spans="1:36">
      <c r="A396" s="53">
        <v>45169</v>
      </c>
      <c r="B396" s="53">
        <v>45169</v>
      </c>
      <c r="N396" s="1" t="s">
        <v>1088</v>
      </c>
      <c r="U396" s="59">
        <v>5609095933.0150805</v>
      </c>
      <c r="V396" s="60">
        <v>5609095933.0150805</v>
      </c>
      <c r="W396" s="60">
        <v>7011369916.2688503</v>
      </c>
      <c r="X396" s="59">
        <v>8.7932047277999997E-3</v>
      </c>
      <c r="AI396" s="2" t="str">
        <f>INDEX('ISO2-ISO3'!$D$1:$D$249, MATCH($N396, 'ISO2-ISO3'!$C$1:$C$249, 0))</f>
        <v>JPN</v>
      </c>
      <c r="AJ396" s="2" t="str">
        <f>INDEX('WB Country Groups'!$C$2:$C$219, MATCH($AI396, 'WB Country Groups'!$B$2:$B$219, 0))</f>
        <v>East Asia &amp; Pacific</v>
      </c>
    </row>
    <row r="397" spans="1:36">
      <c r="A397" s="53">
        <v>45169</v>
      </c>
      <c r="B397" s="53">
        <v>45169</v>
      </c>
      <c r="N397" s="1" t="s">
        <v>1088</v>
      </c>
      <c r="U397" s="59">
        <v>12573184134.2013</v>
      </c>
      <c r="V397" s="60">
        <v>12573184134.2013</v>
      </c>
      <c r="W397" s="60">
        <v>13970204593.556999</v>
      </c>
      <c r="X397" s="59">
        <v>1.9710588567699999E-2</v>
      </c>
      <c r="AI397" s="2" t="str">
        <f>INDEX('ISO2-ISO3'!$D$1:$D$249, MATCH($N397, 'ISO2-ISO3'!$C$1:$C$249, 0))</f>
        <v>JPN</v>
      </c>
      <c r="AJ397" s="2" t="str">
        <f>INDEX('WB Country Groups'!$C$2:$C$219, MATCH($AI397, 'WB Country Groups'!$B$2:$B$219, 0))</f>
        <v>East Asia &amp; Pacific</v>
      </c>
    </row>
    <row r="398" spans="1:36">
      <c r="A398" s="53">
        <v>45169</v>
      </c>
      <c r="B398" s="53">
        <v>45169</v>
      </c>
      <c r="N398" s="1" t="s">
        <v>1342</v>
      </c>
      <c r="U398" s="59">
        <v>7650400638.3299999</v>
      </c>
      <c r="V398" s="60">
        <v>7650400638.3299999</v>
      </c>
      <c r="W398" s="60">
        <v>7650400638.3299999</v>
      </c>
      <c r="X398" s="59">
        <v>1.1993294439300001E-2</v>
      </c>
      <c r="AI398" s="2" t="str">
        <f>INDEX('ISO2-ISO3'!$D$1:$D$249, MATCH($N398, 'ISO2-ISO3'!$C$1:$C$249, 0))</f>
        <v>GBR</v>
      </c>
      <c r="AJ398" s="2" t="str">
        <f>INDEX('WB Country Groups'!$C$2:$C$219, MATCH($AI398, 'WB Country Groups'!$B$2:$B$219, 0))</f>
        <v>Europe &amp; Central Asia</v>
      </c>
    </row>
    <row r="399" spans="1:36">
      <c r="A399" s="53">
        <v>45169</v>
      </c>
      <c r="B399" s="53">
        <v>45169</v>
      </c>
      <c r="N399" s="1" t="s">
        <v>1015</v>
      </c>
      <c r="U399" s="59">
        <v>59390394992.8321</v>
      </c>
      <c r="V399" s="60">
        <v>59390394992.8321</v>
      </c>
      <c r="W399" s="60">
        <v>65989327769.8134</v>
      </c>
      <c r="X399" s="59">
        <v>9.3104469646299995E-2</v>
      </c>
      <c r="AI399" s="2" t="str">
        <f>INDEX('ISO2-ISO3'!$D$1:$D$249, MATCH($N399, 'ISO2-ISO3'!$C$1:$C$249, 0))</f>
        <v>FRA</v>
      </c>
      <c r="AJ399" s="2" t="str">
        <f>INDEX('WB Country Groups'!$C$2:$C$219, MATCH($AI399, 'WB Country Groups'!$B$2:$B$219, 0))</f>
        <v>Europe &amp; Central Asia</v>
      </c>
    </row>
    <row r="400" spans="1:36">
      <c r="A400" s="53">
        <v>45169</v>
      </c>
      <c r="B400" s="53">
        <v>45169</v>
      </c>
      <c r="N400" s="1" t="s">
        <v>1088</v>
      </c>
      <c r="U400" s="59">
        <v>1402427230.66435</v>
      </c>
      <c r="V400" s="60">
        <v>1402427230.66435</v>
      </c>
      <c r="W400" s="60">
        <v>4006934944.7553</v>
      </c>
      <c r="X400" s="59">
        <v>2.1985414231E-3</v>
      </c>
      <c r="AI400" s="2" t="str">
        <f>INDEX('ISO2-ISO3'!$D$1:$D$249, MATCH($N400, 'ISO2-ISO3'!$C$1:$C$249, 0))</f>
        <v>JPN</v>
      </c>
      <c r="AJ400" s="2" t="str">
        <f>INDEX('WB Country Groups'!$C$2:$C$219, MATCH($AI400, 'WB Country Groups'!$B$2:$B$219, 0))</f>
        <v>East Asia &amp; Pacific</v>
      </c>
    </row>
    <row r="401" spans="1:36">
      <c r="A401" s="53">
        <v>45169</v>
      </c>
      <c r="B401" s="53">
        <v>45169</v>
      </c>
      <c r="N401" s="1" t="s">
        <v>1342</v>
      </c>
      <c r="U401" s="59">
        <v>209248074631.186</v>
      </c>
      <c r="V401" s="60">
        <v>209248074631.186</v>
      </c>
      <c r="W401" s="60">
        <v>209248074631.186</v>
      </c>
      <c r="X401" s="59">
        <v>0.3280316794557</v>
      </c>
      <c r="AI401" s="2" t="str">
        <f>INDEX('ISO2-ISO3'!$D$1:$D$249, MATCH($N401, 'ISO2-ISO3'!$C$1:$C$249, 0))</f>
        <v>GBR</v>
      </c>
      <c r="AJ401" s="2" t="str">
        <f>INDEX('WB Country Groups'!$C$2:$C$219, MATCH($AI401, 'WB Country Groups'!$B$2:$B$219, 0))</f>
        <v>Europe &amp; Central Asia</v>
      </c>
    </row>
    <row r="402" spans="1:36">
      <c r="A402" s="53">
        <v>45169</v>
      </c>
      <c r="B402" s="53">
        <v>45169</v>
      </c>
      <c r="N402" s="1" t="s">
        <v>1348</v>
      </c>
      <c r="U402" s="59">
        <v>66712739763.653999</v>
      </c>
      <c r="V402" s="60">
        <v>66712739763.653999</v>
      </c>
      <c r="W402" s="60">
        <v>70223936593.320007</v>
      </c>
      <c r="X402" s="59">
        <v>0.1045834811352</v>
      </c>
      <c r="AI402" s="2" t="str">
        <f>INDEX('ISO2-ISO3'!$D$1:$D$249, MATCH($N402, 'ISO2-ISO3'!$C$1:$C$249, 0))</f>
        <v>USA</v>
      </c>
      <c r="AJ402" s="2" t="str">
        <f>INDEX('WB Country Groups'!$C$2:$C$219, MATCH($AI402, 'WB Country Groups'!$B$2:$B$219, 0))</f>
        <v>North America</v>
      </c>
    </row>
    <row r="403" spans="1:36">
      <c r="A403" s="53">
        <v>45169</v>
      </c>
      <c r="B403" s="53">
        <v>45169</v>
      </c>
      <c r="N403" s="1" t="s">
        <v>1088</v>
      </c>
      <c r="U403" s="59">
        <v>6973009543.1370001</v>
      </c>
      <c r="V403" s="60">
        <v>6973009543.1370001</v>
      </c>
      <c r="W403" s="60">
        <v>8716261928.9212494</v>
      </c>
      <c r="X403" s="59">
        <v>1.0931369549399999E-2</v>
      </c>
      <c r="AI403" s="2" t="str">
        <f>INDEX('ISO2-ISO3'!$D$1:$D$249, MATCH($N403, 'ISO2-ISO3'!$C$1:$C$249, 0))</f>
        <v>JPN</v>
      </c>
      <c r="AJ403" s="2" t="str">
        <f>INDEX('WB Country Groups'!$C$2:$C$219, MATCH($AI403, 'WB Country Groups'!$B$2:$B$219, 0))</f>
        <v>East Asia &amp; Pacific</v>
      </c>
    </row>
    <row r="404" spans="1:36">
      <c r="A404" s="53">
        <v>45169</v>
      </c>
      <c r="B404" s="53">
        <v>45169</v>
      </c>
      <c r="N404" s="1" t="s">
        <v>1088</v>
      </c>
      <c r="U404" s="59">
        <v>3714364129.88976</v>
      </c>
      <c r="V404" s="60">
        <v>3714364129.88976</v>
      </c>
      <c r="W404" s="60">
        <v>5306234471.27108</v>
      </c>
      <c r="X404" s="59">
        <v>5.8228927831000003E-3</v>
      </c>
      <c r="AI404" s="2" t="str">
        <f>INDEX('ISO2-ISO3'!$D$1:$D$249, MATCH($N404, 'ISO2-ISO3'!$C$1:$C$249, 0))</f>
        <v>JPN</v>
      </c>
      <c r="AJ404" s="2" t="str">
        <f>INDEX('WB Country Groups'!$C$2:$C$219, MATCH($AI404, 'WB Country Groups'!$B$2:$B$219, 0))</f>
        <v>East Asia &amp; Pacific</v>
      </c>
    </row>
    <row r="405" spans="1:36">
      <c r="A405" s="53">
        <v>45169</v>
      </c>
      <c r="B405" s="53">
        <v>45169</v>
      </c>
      <c r="N405" s="1" t="s">
        <v>1088</v>
      </c>
      <c r="U405" s="59">
        <v>58298245042.700104</v>
      </c>
      <c r="V405" s="60">
        <v>58298245042.700104</v>
      </c>
      <c r="W405" s="60">
        <v>64775827825.222397</v>
      </c>
      <c r="X405" s="59">
        <v>9.1392340237199998E-2</v>
      </c>
      <c r="AI405" s="2" t="str">
        <f>INDEX('ISO2-ISO3'!$D$1:$D$249, MATCH($N405, 'ISO2-ISO3'!$C$1:$C$249, 0))</f>
        <v>JPN</v>
      </c>
      <c r="AJ405" s="2" t="str">
        <f>INDEX('WB Country Groups'!$C$2:$C$219, MATCH($AI405, 'WB Country Groups'!$B$2:$B$219, 0))</f>
        <v>East Asia &amp; Pacific</v>
      </c>
    </row>
    <row r="406" spans="1:36">
      <c r="A406" s="53">
        <v>45169</v>
      </c>
      <c r="B406" s="53">
        <v>45169</v>
      </c>
      <c r="N406" s="1" t="s">
        <v>1088</v>
      </c>
      <c r="U406" s="59">
        <v>11516450648.6537</v>
      </c>
      <c r="V406" s="60">
        <v>11516450648.6537</v>
      </c>
      <c r="W406" s="60">
        <v>13548765469.0044</v>
      </c>
      <c r="X406" s="59">
        <v>1.8053980445499999E-2</v>
      </c>
      <c r="AI406" s="2" t="str">
        <f>INDEX('ISO2-ISO3'!$D$1:$D$249, MATCH($N406, 'ISO2-ISO3'!$C$1:$C$249, 0))</f>
        <v>JPN</v>
      </c>
      <c r="AJ406" s="2" t="str">
        <f>INDEX('WB Country Groups'!$C$2:$C$219, MATCH($AI406, 'WB Country Groups'!$B$2:$B$219, 0))</f>
        <v>East Asia &amp; Pacific</v>
      </c>
    </row>
    <row r="407" spans="1:36">
      <c r="A407" s="53">
        <v>45169</v>
      </c>
      <c r="B407" s="53">
        <v>45169</v>
      </c>
      <c r="N407" s="1" t="s">
        <v>1088</v>
      </c>
      <c r="U407" s="59">
        <v>16254421815.434299</v>
      </c>
      <c r="V407" s="60">
        <v>16254421815.434299</v>
      </c>
      <c r="W407" s="60">
        <v>16254421815.434299</v>
      </c>
      <c r="X407" s="59">
        <v>2.5481550050599999E-2</v>
      </c>
      <c r="AI407" s="2" t="str">
        <f>INDEX('ISO2-ISO3'!$D$1:$D$249, MATCH($N407, 'ISO2-ISO3'!$C$1:$C$249, 0))</f>
        <v>JPN</v>
      </c>
      <c r="AJ407" s="2" t="str">
        <f>INDEX('WB Country Groups'!$C$2:$C$219, MATCH($AI407, 'WB Country Groups'!$B$2:$B$219, 0))</f>
        <v>East Asia &amp; Pacific</v>
      </c>
    </row>
    <row r="408" spans="1:36">
      <c r="A408" s="53">
        <v>45169</v>
      </c>
      <c r="B408" s="53">
        <v>45169</v>
      </c>
      <c r="N408" s="1" t="s">
        <v>1088</v>
      </c>
      <c r="U408" s="59">
        <v>3633073187.99155</v>
      </c>
      <c r="V408" s="60">
        <v>3633073187.99155</v>
      </c>
      <c r="W408" s="60">
        <v>4844097583.98874</v>
      </c>
      <c r="X408" s="59">
        <v>5.6954555092000002E-3</v>
      </c>
      <c r="AI408" s="2" t="str">
        <f>INDEX('ISO2-ISO3'!$D$1:$D$249, MATCH($N408, 'ISO2-ISO3'!$C$1:$C$249, 0))</f>
        <v>JPN</v>
      </c>
      <c r="AJ408" s="2" t="str">
        <f>INDEX('WB Country Groups'!$C$2:$C$219, MATCH($AI408, 'WB Country Groups'!$B$2:$B$219, 0))</f>
        <v>East Asia &amp; Pacific</v>
      </c>
    </row>
    <row r="409" spans="1:36">
      <c r="A409" s="53">
        <v>45169</v>
      </c>
      <c r="B409" s="53">
        <v>45169</v>
      </c>
      <c r="N409" s="1" t="s">
        <v>1031</v>
      </c>
      <c r="U409" s="59">
        <v>114557390080</v>
      </c>
      <c r="V409" s="60">
        <v>114557390080</v>
      </c>
      <c r="W409" s="60">
        <v>120586726400</v>
      </c>
      <c r="X409" s="59">
        <v>0.17958804700229999</v>
      </c>
      <c r="AI409" s="2" t="str">
        <f>INDEX('ISO2-ISO3'!$D$1:$D$249, MATCH($N409, 'ISO2-ISO3'!$C$1:$C$249, 0))</f>
        <v>DEU</v>
      </c>
      <c r="AJ409" s="2" t="str">
        <f>INDEX('WB Country Groups'!$C$2:$C$219, MATCH($AI409, 'WB Country Groups'!$B$2:$B$219, 0))</f>
        <v>Europe &amp; Central Asia</v>
      </c>
    </row>
    <row r="410" spans="1:36">
      <c r="A410" s="53">
        <v>45169</v>
      </c>
      <c r="B410" s="53">
        <v>45169</v>
      </c>
      <c r="N410" s="1" t="s">
        <v>1297</v>
      </c>
      <c r="U410" s="59">
        <v>41404379874.237198</v>
      </c>
      <c r="V410" s="60">
        <v>41404379874.237198</v>
      </c>
      <c r="W410" s="60">
        <v>43583557762.354897</v>
      </c>
      <c r="X410" s="59">
        <v>6.4908354788500003E-2</v>
      </c>
      <c r="AI410" s="2" t="str">
        <f>INDEX('ISO2-ISO3'!$D$1:$D$249, MATCH($N410, 'ISO2-ISO3'!$C$1:$C$249, 0))</f>
        <v>CHE</v>
      </c>
      <c r="AJ410" s="2" t="str">
        <f>INDEX('WB Country Groups'!$C$2:$C$219, MATCH($AI410, 'WB Country Groups'!$B$2:$B$219, 0))</f>
        <v>Europe &amp; Central Asia</v>
      </c>
    </row>
    <row r="411" spans="1:36">
      <c r="A411" s="53">
        <v>45169</v>
      </c>
      <c r="B411" s="53">
        <v>45169</v>
      </c>
      <c r="N411" s="1" t="s">
        <v>1266</v>
      </c>
      <c r="U411" s="59">
        <v>6816050161.1373596</v>
      </c>
      <c r="V411" s="60">
        <v>6816050161.1373596</v>
      </c>
      <c r="W411" s="60">
        <v>15146778135.8608</v>
      </c>
      <c r="X411" s="59">
        <v>1.06853092223E-2</v>
      </c>
      <c r="AI411" s="2" t="str">
        <f>INDEX('ISO2-ISO3'!$D$1:$D$249, MATCH($N411, 'ISO2-ISO3'!$C$1:$C$249, 0))</f>
        <v>SGP</v>
      </c>
      <c r="AJ411" s="2" t="str">
        <f>INDEX('WB Country Groups'!$C$2:$C$219, MATCH($AI411, 'WB Country Groups'!$B$2:$B$219, 0))</f>
        <v>East Asia &amp; Pacific</v>
      </c>
    </row>
    <row r="412" spans="1:36">
      <c r="A412" s="53">
        <v>45169</v>
      </c>
      <c r="B412" s="53">
        <v>45169</v>
      </c>
      <c r="N412" s="1" t="s">
        <v>1064</v>
      </c>
      <c r="U412" s="59">
        <v>4215813036.5717502</v>
      </c>
      <c r="V412" s="60">
        <v>4215813036.5717502</v>
      </c>
      <c r="W412" s="60">
        <v>9368473414.6038799</v>
      </c>
      <c r="X412" s="59">
        <v>6.6089985921999996E-3</v>
      </c>
      <c r="AI412" s="2" t="str">
        <f>INDEX('ISO2-ISO3'!$D$1:$D$249, MATCH($N412, 'ISO2-ISO3'!$C$1:$C$249, 0))</f>
        <v>HKG</v>
      </c>
      <c r="AJ412" s="2" t="str">
        <f>INDEX('WB Country Groups'!$C$2:$C$219, MATCH($AI412, 'WB Country Groups'!$B$2:$B$219, 0))</f>
        <v>East Asia &amp; Pacific</v>
      </c>
    </row>
    <row r="413" spans="1:36">
      <c r="A413" s="53">
        <v>45169</v>
      </c>
      <c r="B413" s="53">
        <v>45169</v>
      </c>
      <c r="N413" s="1" t="s">
        <v>1295</v>
      </c>
      <c r="U413" s="59">
        <v>18764109890.220501</v>
      </c>
      <c r="V413" s="60">
        <v>18764109890.220501</v>
      </c>
      <c r="W413" s="60">
        <v>25303793326.834</v>
      </c>
      <c r="X413" s="59">
        <v>2.9415909759900001E-2</v>
      </c>
      <c r="AI413" s="2" t="str">
        <f>INDEX('ISO2-ISO3'!$D$1:$D$249, MATCH($N413, 'ISO2-ISO3'!$C$1:$C$249, 0))</f>
        <v>SWE</v>
      </c>
      <c r="AJ413" s="2" t="str">
        <f>INDEX('WB Country Groups'!$C$2:$C$219, MATCH($AI413, 'WB Country Groups'!$B$2:$B$219, 0))</f>
        <v>Europe &amp; Central Asia</v>
      </c>
    </row>
    <row r="414" spans="1:36">
      <c r="A414" s="53">
        <v>45169</v>
      </c>
      <c r="B414" s="53">
        <v>45169</v>
      </c>
      <c r="N414" s="1" t="s">
        <v>1295</v>
      </c>
      <c r="U414" s="59">
        <v>4990069399.2100401</v>
      </c>
      <c r="V414" s="60">
        <v>4990069399.2100401</v>
      </c>
      <c r="W414" s="60">
        <v>6159043117.6357803</v>
      </c>
      <c r="X414" s="59">
        <v>7.8227761403000008E-3</v>
      </c>
      <c r="AI414" s="2" t="str">
        <f>INDEX('ISO2-ISO3'!$D$1:$D$249, MATCH($N414, 'ISO2-ISO3'!$C$1:$C$249, 0))</f>
        <v>SWE</v>
      </c>
      <c r="AJ414" s="2" t="str">
        <f>INDEX('WB Country Groups'!$C$2:$C$219, MATCH($AI414, 'WB Country Groups'!$B$2:$B$219, 0))</f>
        <v>Europe &amp; Central Asia</v>
      </c>
    </row>
    <row r="415" spans="1:36">
      <c r="A415" s="53">
        <v>45169</v>
      </c>
      <c r="B415" s="53">
        <v>45169</v>
      </c>
      <c r="N415" s="1" t="s">
        <v>1295</v>
      </c>
      <c r="U415" s="59">
        <v>5531528378.9806299</v>
      </c>
      <c r="V415" s="60">
        <v>5531528378.9806299</v>
      </c>
      <c r="W415" s="60">
        <v>7390248328.6468401</v>
      </c>
      <c r="X415" s="59">
        <v>8.6716044929999996E-3</v>
      </c>
      <c r="AI415" s="2" t="str">
        <f>INDEX('ISO2-ISO3'!$D$1:$D$249, MATCH($N415, 'ISO2-ISO3'!$C$1:$C$249, 0))</f>
        <v>SWE</v>
      </c>
      <c r="AJ415" s="2" t="str">
        <f>INDEX('WB Country Groups'!$C$2:$C$219, MATCH($AI415, 'WB Country Groups'!$B$2:$B$219, 0))</f>
        <v>Europe &amp; Central Asia</v>
      </c>
    </row>
    <row r="416" spans="1:36">
      <c r="A416" s="53">
        <v>45169</v>
      </c>
      <c r="B416" s="53">
        <v>45169</v>
      </c>
      <c r="N416" s="1" t="s">
        <v>1342</v>
      </c>
      <c r="U416" s="59">
        <v>11300257135.6276</v>
      </c>
      <c r="V416" s="60">
        <v>11300257135.6276</v>
      </c>
      <c r="W416" s="60">
        <v>11300257135.6276</v>
      </c>
      <c r="X416" s="59">
        <v>1.7715060618899998E-2</v>
      </c>
      <c r="AI416" s="2" t="str">
        <f>INDEX('ISO2-ISO3'!$D$1:$D$249, MATCH($N416, 'ISO2-ISO3'!$C$1:$C$249, 0))</f>
        <v>GBR</v>
      </c>
      <c r="AJ416" s="2" t="str">
        <f>INDEX('WB Country Groups'!$C$2:$C$219, MATCH($AI416, 'WB Country Groups'!$B$2:$B$219, 0))</f>
        <v>Europe &amp; Central Asia</v>
      </c>
    </row>
    <row r="417" spans="1:36">
      <c r="A417" s="53">
        <v>45169</v>
      </c>
      <c r="B417" s="53">
        <v>45169</v>
      </c>
      <c r="N417" s="1" t="s">
        <v>1297</v>
      </c>
      <c r="U417" s="59">
        <v>2808649296.6317601</v>
      </c>
      <c r="V417" s="60">
        <v>2808649296.6317601</v>
      </c>
      <c r="W417" s="60">
        <v>14389060430.2293</v>
      </c>
      <c r="X417" s="59">
        <v>4.4030318912E-3</v>
      </c>
      <c r="AI417" s="2" t="str">
        <f>INDEX('ISO2-ISO3'!$D$1:$D$249, MATCH($N417, 'ISO2-ISO3'!$C$1:$C$249, 0))</f>
        <v>CHE</v>
      </c>
      <c r="AJ417" s="2" t="str">
        <f>INDEX('WB Country Groups'!$C$2:$C$219, MATCH($AI417, 'WB Country Groups'!$B$2:$B$219, 0))</f>
        <v>Europe &amp; Central Asia</v>
      </c>
    </row>
    <row r="418" spans="1:36">
      <c r="A418" s="53">
        <v>45169</v>
      </c>
      <c r="B418" s="53">
        <v>45169</v>
      </c>
      <c r="N418" s="1" t="s">
        <v>1297</v>
      </c>
      <c r="U418" s="59">
        <v>8147617548.8253603</v>
      </c>
      <c r="V418" s="60">
        <v>8147617548.8253603</v>
      </c>
      <c r="W418" s="60">
        <v>14389060430.2293</v>
      </c>
      <c r="X418" s="59">
        <v>1.277276588E-2</v>
      </c>
      <c r="AI418" s="2" t="str">
        <f>INDEX('ISO2-ISO3'!$D$1:$D$249, MATCH($N418, 'ISO2-ISO3'!$C$1:$C$249, 0))</f>
        <v>CHE</v>
      </c>
      <c r="AJ418" s="2" t="str">
        <f>INDEX('WB Country Groups'!$C$2:$C$219, MATCH($AI418, 'WB Country Groups'!$B$2:$B$219, 0))</f>
        <v>Europe &amp; Central Asia</v>
      </c>
    </row>
    <row r="419" spans="1:36">
      <c r="A419" s="53">
        <v>45169</v>
      </c>
      <c r="B419" s="53">
        <v>45169</v>
      </c>
      <c r="N419" s="1" t="s">
        <v>1342</v>
      </c>
      <c r="U419" s="59">
        <v>11841613002.0804</v>
      </c>
      <c r="V419" s="60">
        <v>11841613002.0804</v>
      </c>
      <c r="W419" s="60">
        <v>11841613002.0804</v>
      </c>
      <c r="X419" s="59">
        <v>1.8563727324099999E-2</v>
      </c>
      <c r="AI419" s="2" t="str">
        <f>INDEX('ISO2-ISO3'!$D$1:$D$249, MATCH($N419, 'ISO2-ISO3'!$C$1:$C$249, 0))</f>
        <v>GBR</v>
      </c>
      <c r="AJ419" s="2" t="str">
        <f>INDEX('WB Country Groups'!$C$2:$C$219, MATCH($AI419, 'WB Country Groups'!$B$2:$B$219, 0))</f>
        <v>Europe &amp; Central Asia</v>
      </c>
    </row>
    <row r="420" spans="1:36">
      <c r="A420" s="53">
        <v>45169</v>
      </c>
      <c r="B420" s="53">
        <v>45169</v>
      </c>
      <c r="N420" s="1" t="s">
        <v>1342</v>
      </c>
      <c r="U420" s="59">
        <v>7319856359.8352003</v>
      </c>
      <c r="V420" s="60">
        <v>7319856359.8352003</v>
      </c>
      <c r="W420" s="60">
        <v>7319856359.8352003</v>
      </c>
      <c r="X420" s="59">
        <v>1.1475110484599999E-2</v>
      </c>
      <c r="AI420" s="2" t="str">
        <f>INDEX('ISO2-ISO3'!$D$1:$D$249, MATCH($N420, 'ISO2-ISO3'!$C$1:$C$249, 0))</f>
        <v>GBR</v>
      </c>
      <c r="AJ420" s="2" t="str">
        <f>INDEX('WB Country Groups'!$C$2:$C$219, MATCH($AI420, 'WB Country Groups'!$B$2:$B$219, 0))</f>
        <v>Europe &amp; Central Asia</v>
      </c>
    </row>
    <row r="421" spans="1:36">
      <c r="A421" s="53">
        <v>45169</v>
      </c>
      <c r="B421" s="53">
        <v>45169</v>
      </c>
      <c r="N421" s="1" t="s">
        <v>1348</v>
      </c>
      <c r="U421" s="59">
        <v>14270401589.200001</v>
      </c>
      <c r="V421" s="60">
        <v>14270401589.200001</v>
      </c>
      <c r="W421" s="60">
        <v>14270401589.200001</v>
      </c>
      <c r="X421" s="59">
        <v>2.23712634301E-2</v>
      </c>
      <c r="AI421" s="2" t="str">
        <f>INDEX('ISO2-ISO3'!$D$1:$D$249, MATCH($N421, 'ISO2-ISO3'!$C$1:$C$249, 0))</f>
        <v>USA</v>
      </c>
      <c r="AJ421" s="2" t="str">
        <f>INDEX('WB Country Groups'!$C$2:$C$219, MATCH($AI421, 'WB Country Groups'!$B$2:$B$219, 0))</f>
        <v>North America</v>
      </c>
    </row>
    <row r="422" spans="1:36">
      <c r="A422" s="53">
        <v>45169</v>
      </c>
      <c r="B422" s="53">
        <v>45169</v>
      </c>
      <c r="N422" s="1" t="s">
        <v>1015</v>
      </c>
      <c r="U422" s="59">
        <v>20695972831.4398</v>
      </c>
      <c r="V422" s="60">
        <v>20695972831.4398</v>
      </c>
      <c r="W422" s="60">
        <v>22995525368.266499</v>
      </c>
      <c r="X422" s="59">
        <v>3.2444431031600003E-2</v>
      </c>
      <c r="AI422" s="2" t="str">
        <f>INDEX('ISO2-ISO3'!$D$1:$D$249, MATCH($N422, 'ISO2-ISO3'!$C$1:$C$249, 0))</f>
        <v>FRA</v>
      </c>
      <c r="AJ422" s="2" t="str">
        <f>INDEX('WB Country Groups'!$C$2:$C$219, MATCH($AI422, 'WB Country Groups'!$B$2:$B$219, 0))</f>
        <v>Europe &amp; Central Asia</v>
      </c>
    </row>
    <row r="423" spans="1:36">
      <c r="A423" s="53">
        <v>45169</v>
      </c>
      <c r="B423" s="53">
        <v>45169</v>
      </c>
      <c r="N423" s="1" t="s">
        <v>1015</v>
      </c>
      <c r="U423" s="59">
        <v>9508306081.3029995</v>
      </c>
      <c r="V423" s="60">
        <v>9508306081.3029995</v>
      </c>
      <c r="W423" s="60">
        <v>15847176802.1717</v>
      </c>
      <c r="X423" s="59">
        <v>1.4905874848E-2</v>
      </c>
      <c r="AI423" s="2" t="str">
        <f>INDEX('ISO2-ISO3'!$D$1:$D$249, MATCH($N423, 'ISO2-ISO3'!$C$1:$C$249, 0))</f>
        <v>FRA</v>
      </c>
      <c r="AJ423" s="2" t="str">
        <f>INDEX('WB Country Groups'!$C$2:$C$219, MATCH($AI423, 'WB Country Groups'!$B$2:$B$219, 0))</f>
        <v>Europe &amp; Central Asia</v>
      </c>
    </row>
    <row r="424" spans="1:36">
      <c r="A424" s="53">
        <v>45169</v>
      </c>
      <c r="B424" s="53">
        <v>45169</v>
      </c>
      <c r="N424" s="1" t="s">
        <v>898</v>
      </c>
      <c r="U424" s="59">
        <v>3472723847.25</v>
      </c>
      <c r="V424" s="60">
        <v>3472723847.25</v>
      </c>
      <c r="W424" s="60">
        <v>7717164105</v>
      </c>
      <c r="X424" s="59">
        <v>5.4440808495000003E-3</v>
      </c>
      <c r="AI424" s="2" t="str">
        <f>INDEX('ISO2-ISO3'!$D$1:$D$249, MATCH($N424, 'ISO2-ISO3'!$C$1:$C$249, 0))</f>
        <v>BEL</v>
      </c>
      <c r="AJ424" s="2" t="str">
        <f>INDEX('WB Country Groups'!$C$2:$C$219, MATCH($AI424, 'WB Country Groups'!$B$2:$B$219, 0))</f>
        <v>Europe &amp; Central Asia</v>
      </c>
    </row>
    <row r="425" spans="1:36">
      <c r="A425" s="53">
        <v>45169</v>
      </c>
      <c r="B425" s="53">
        <v>45169</v>
      </c>
      <c r="N425" s="1" t="s">
        <v>898</v>
      </c>
      <c r="U425" s="59">
        <v>8598937403.3420506</v>
      </c>
      <c r="V425" s="60">
        <v>8598937403.3420506</v>
      </c>
      <c r="W425" s="60">
        <v>12284196290.4886</v>
      </c>
      <c r="X425" s="59">
        <v>1.3480285937800001E-2</v>
      </c>
      <c r="AI425" s="2" t="str">
        <f>INDEX('ISO2-ISO3'!$D$1:$D$249, MATCH($N425, 'ISO2-ISO3'!$C$1:$C$249, 0))</f>
        <v>BEL</v>
      </c>
      <c r="AJ425" s="2" t="str">
        <f>INDEX('WB Country Groups'!$C$2:$C$219, MATCH($AI425, 'WB Country Groups'!$B$2:$B$219, 0))</f>
        <v>Europe &amp; Central Asia</v>
      </c>
    </row>
    <row r="426" spans="1:36">
      <c r="A426" s="53">
        <v>45169</v>
      </c>
      <c r="B426" s="53">
        <v>45169</v>
      </c>
      <c r="N426" s="1" t="s">
        <v>1088</v>
      </c>
      <c r="U426" s="59">
        <v>105202034758.011</v>
      </c>
      <c r="V426" s="60">
        <v>105202034758.011</v>
      </c>
      <c r="W426" s="60">
        <v>105202034758.011</v>
      </c>
      <c r="X426" s="59">
        <v>0.16492194828869999</v>
      </c>
      <c r="AI426" s="2" t="str">
        <f>INDEX('ISO2-ISO3'!$D$1:$D$249, MATCH($N426, 'ISO2-ISO3'!$C$1:$C$249, 0))</f>
        <v>JPN</v>
      </c>
      <c r="AJ426" s="2" t="str">
        <f>INDEX('WB Country Groups'!$C$2:$C$219, MATCH($AI426, 'WB Country Groups'!$B$2:$B$219, 0))</f>
        <v>East Asia &amp; Pacific</v>
      </c>
    </row>
    <row r="427" spans="1:36">
      <c r="A427" s="53">
        <v>45169</v>
      </c>
      <c r="B427" s="53">
        <v>45169</v>
      </c>
      <c r="N427" s="1" t="s">
        <v>1348</v>
      </c>
      <c r="U427" s="59">
        <v>73928282638.860001</v>
      </c>
      <c r="V427" s="60">
        <v>73928282638.860001</v>
      </c>
      <c r="W427" s="60">
        <v>73928282638.860001</v>
      </c>
      <c r="X427" s="59">
        <v>0.11589506262389999</v>
      </c>
      <c r="AI427" s="2" t="str">
        <f>INDEX('ISO2-ISO3'!$D$1:$D$249, MATCH($N427, 'ISO2-ISO3'!$C$1:$C$249, 0))</f>
        <v>USA</v>
      </c>
      <c r="AJ427" s="2" t="str">
        <f>INDEX('WB Country Groups'!$C$2:$C$219, MATCH($AI427, 'WB Country Groups'!$B$2:$B$219, 0))</f>
        <v>North America</v>
      </c>
    </row>
    <row r="428" spans="1:36">
      <c r="A428" s="53">
        <v>45169</v>
      </c>
      <c r="B428" s="53">
        <v>45169</v>
      </c>
      <c r="N428" s="1" t="s">
        <v>1348</v>
      </c>
      <c r="U428" s="59">
        <v>4699757115.6000004</v>
      </c>
      <c r="V428" s="60">
        <v>4699757115.6000004</v>
      </c>
      <c r="W428" s="60">
        <v>18799028462.400002</v>
      </c>
      <c r="X428" s="59">
        <v>7.3676626291E-3</v>
      </c>
      <c r="AI428" s="2" t="str">
        <f>INDEX('ISO2-ISO3'!$D$1:$D$249, MATCH($N428, 'ISO2-ISO3'!$C$1:$C$249, 0))</f>
        <v>USA</v>
      </c>
      <c r="AJ428" s="2" t="str">
        <f>INDEX('WB Country Groups'!$C$2:$C$219, MATCH($AI428, 'WB Country Groups'!$B$2:$B$219, 0))</f>
        <v>North America</v>
      </c>
    </row>
    <row r="429" spans="1:36">
      <c r="A429" s="53">
        <v>45169</v>
      </c>
      <c r="B429" s="53">
        <v>45169</v>
      </c>
      <c r="N429" s="1" t="s">
        <v>1348</v>
      </c>
      <c r="U429" s="59">
        <v>105450782077.17</v>
      </c>
      <c r="V429" s="60">
        <v>105450782077.17</v>
      </c>
      <c r="W429" s="60">
        <v>105450782077.17</v>
      </c>
      <c r="X429" s="59">
        <v>0.16531190170169999</v>
      </c>
      <c r="AI429" s="2" t="str">
        <f>INDEX('ISO2-ISO3'!$D$1:$D$249, MATCH($N429, 'ISO2-ISO3'!$C$1:$C$249, 0))</f>
        <v>USA</v>
      </c>
      <c r="AJ429" s="2" t="str">
        <f>INDEX('WB Country Groups'!$C$2:$C$219, MATCH($AI429, 'WB Country Groups'!$B$2:$B$219, 0))</f>
        <v>North America</v>
      </c>
    </row>
    <row r="430" spans="1:36">
      <c r="A430" s="53">
        <v>45169</v>
      </c>
      <c r="B430" s="53">
        <v>45169</v>
      </c>
      <c r="N430" s="1" t="s">
        <v>1015</v>
      </c>
      <c r="U430" s="59">
        <v>93378868312.979095</v>
      </c>
      <c r="V430" s="60">
        <v>93378868312.979095</v>
      </c>
      <c r="W430" s="60">
        <v>98293545592.609604</v>
      </c>
      <c r="X430" s="59">
        <v>0.14638713905670001</v>
      </c>
      <c r="AI430" s="2" t="str">
        <f>INDEX('ISO2-ISO3'!$D$1:$D$249, MATCH($N430, 'ISO2-ISO3'!$C$1:$C$249, 0))</f>
        <v>FRA</v>
      </c>
      <c r="AJ430" s="2" t="str">
        <f>INDEX('WB Country Groups'!$C$2:$C$219, MATCH($AI430, 'WB Country Groups'!$B$2:$B$219, 0))</f>
        <v>Europe &amp; Central Asia</v>
      </c>
    </row>
    <row r="431" spans="1:36">
      <c r="A431" s="53">
        <v>45169</v>
      </c>
      <c r="B431" s="53">
        <v>45169</v>
      </c>
      <c r="N431" s="1" t="s">
        <v>1348</v>
      </c>
      <c r="U431" s="59">
        <v>37239845635.209999</v>
      </c>
      <c r="V431" s="60">
        <v>37239845635.209999</v>
      </c>
      <c r="W431" s="60">
        <v>37239845635.209999</v>
      </c>
      <c r="X431" s="59">
        <v>5.8379744367600003E-2</v>
      </c>
      <c r="AI431" s="2" t="str">
        <f>INDEX('ISO2-ISO3'!$D$1:$D$249, MATCH($N431, 'ISO2-ISO3'!$C$1:$C$249, 0))</f>
        <v>USA</v>
      </c>
      <c r="AJ431" s="2" t="str">
        <f>INDEX('WB Country Groups'!$C$2:$C$219, MATCH($AI431, 'WB Country Groups'!$B$2:$B$219, 0))</f>
        <v>North America</v>
      </c>
    </row>
    <row r="432" spans="1:36">
      <c r="A432" s="53">
        <v>45169</v>
      </c>
      <c r="B432" s="53">
        <v>45169</v>
      </c>
      <c r="N432" s="1" t="s">
        <v>1342</v>
      </c>
      <c r="U432" s="59">
        <v>21703525969.334099</v>
      </c>
      <c r="V432" s="60">
        <v>21703525969.334099</v>
      </c>
      <c r="W432" s="60">
        <v>25533559963.922501</v>
      </c>
      <c r="X432" s="59">
        <v>3.4023940656900002E-2</v>
      </c>
      <c r="AI432" s="2" t="str">
        <f>INDEX('ISO2-ISO3'!$D$1:$D$249, MATCH($N432, 'ISO2-ISO3'!$C$1:$C$249, 0))</f>
        <v>GBR</v>
      </c>
      <c r="AJ432" s="2" t="str">
        <f>INDEX('WB Country Groups'!$C$2:$C$219, MATCH($AI432, 'WB Country Groups'!$B$2:$B$219, 0))</f>
        <v>Europe &amp; Central Asia</v>
      </c>
    </row>
    <row r="433" spans="1:36">
      <c r="A433" s="53">
        <v>45169</v>
      </c>
      <c r="B433" s="53">
        <v>45169</v>
      </c>
      <c r="N433" s="1" t="s">
        <v>1348</v>
      </c>
      <c r="U433" s="59">
        <v>14445352796.16</v>
      </c>
      <c r="V433" s="60">
        <v>14445352796.16</v>
      </c>
      <c r="W433" s="60">
        <v>14445352796.16</v>
      </c>
      <c r="X433" s="59">
        <v>2.26455289799E-2</v>
      </c>
      <c r="AI433" s="2" t="str">
        <f>INDEX('ISO2-ISO3'!$D$1:$D$249, MATCH($N433, 'ISO2-ISO3'!$C$1:$C$249, 0))</f>
        <v>USA</v>
      </c>
      <c r="AJ433" s="2" t="str">
        <f>INDEX('WB Country Groups'!$C$2:$C$219, MATCH($AI433, 'WB Country Groups'!$B$2:$B$219, 0))</f>
        <v>North America</v>
      </c>
    </row>
    <row r="434" spans="1:36">
      <c r="A434" s="53">
        <v>45169</v>
      </c>
      <c r="B434" s="53">
        <v>45169</v>
      </c>
      <c r="N434" s="1" t="s">
        <v>881</v>
      </c>
      <c r="U434" s="59">
        <v>6555259322.0318298</v>
      </c>
      <c r="V434" s="60">
        <v>6555259322.0318298</v>
      </c>
      <c r="W434" s="60">
        <v>6555259322.0318298</v>
      </c>
      <c r="X434" s="59">
        <v>1.02764755588E-2</v>
      </c>
      <c r="AI434" s="2" t="str">
        <f>INDEX('ISO2-ISO3'!$D$1:$D$249, MATCH($N434, 'ISO2-ISO3'!$C$1:$C$249, 0))</f>
        <v>AUS</v>
      </c>
      <c r="AJ434" s="2" t="str">
        <f>INDEX('WB Country Groups'!$C$2:$C$219, MATCH($AI434, 'WB Country Groups'!$B$2:$B$219, 0))</f>
        <v>East Asia &amp; Pacific</v>
      </c>
    </row>
    <row r="435" spans="1:36">
      <c r="A435" s="53">
        <v>45169</v>
      </c>
      <c r="B435" s="53">
        <v>45169</v>
      </c>
      <c r="N435" s="1" t="s">
        <v>1088</v>
      </c>
      <c r="U435" s="59">
        <v>59931286009.948097</v>
      </c>
      <c r="V435" s="60">
        <v>59931286009.948097</v>
      </c>
      <c r="W435" s="60">
        <v>63085564220.998001</v>
      </c>
      <c r="X435" s="59">
        <v>9.3952407621599995E-2</v>
      </c>
      <c r="AI435" s="2" t="str">
        <f>INDEX('ISO2-ISO3'!$D$1:$D$249, MATCH($N435, 'ISO2-ISO3'!$C$1:$C$249, 0))</f>
        <v>JPN</v>
      </c>
      <c r="AJ435" s="2" t="str">
        <f>INDEX('WB Country Groups'!$C$2:$C$219, MATCH($AI435, 'WB Country Groups'!$B$2:$B$219, 0))</f>
        <v>East Asia &amp; Pacific</v>
      </c>
    </row>
    <row r="436" spans="1:36">
      <c r="A436" s="53">
        <v>45169</v>
      </c>
      <c r="B436" s="53">
        <v>45169</v>
      </c>
      <c r="N436" s="1" t="s">
        <v>1088</v>
      </c>
      <c r="U436" s="59">
        <v>3899975315.9888</v>
      </c>
      <c r="V436" s="60">
        <v>3899975315.9888</v>
      </c>
      <c r="W436" s="60">
        <v>4588206254.1044798</v>
      </c>
      <c r="X436" s="59">
        <v>6.1138696496999996E-3</v>
      </c>
      <c r="AI436" s="2" t="str">
        <f>INDEX('ISO2-ISO3'!$D$1:$D$249, MATCH($N436, 'ISO2-ISO3'!$C$1:$C$249, 0))</f>
        <v>JPN</v>
      </c>
      <c r="AJ436" s="2" t="str">
        <f>INDEX('WB Country Groups'!$C$2:$C$219, MATCH($AI436, 'WB Country Groups'!$B$2:$B$219, 0))</f>
        <v>East Asia &amp; Pacific</v>
      </c>
    </row>
    <row r="437" spans="1:36">
      <c r="A437" s="53">
        <v>45169</v>
      </c>
      <c r="B437" s="53">
        <v>45169</v>
      </c>
      <c r="N437" s="1" t="s">
        <v>1088</v>
      </c>
      <c r="U437" s="59">
        <v>23203747818.935299</v>
      </c>
      <c r="V437" s="60">
        <v>23203747818.935299</v>
      </c>
      <c r="W437" s="60">
        <v>25781942021.039299</v>
      </c>
      <c r="X437" s="59">
        <v>3.6375791653700001E-2</v>
      </c>
      <c r="AI437" s="2" t="str">
        <f>INDEX('ISO2-ISO3'!$D$1:$D$249, MATCH($N437, 'ISO2-ISO3'!$C$1:$C$249, 0))</f>
        <v>JPN</v>
      </c>
      <c r="AJ437" s="2" t="str">
        <f>INDEX('WB Country Groups'!$C$2:$C$219, MATCH($AI437, 'WB Country Groups'!$B$2:$B$219, 0))</f>
        <v>East Asia &amp; Pacific</v>
      </c>
    </row>
    <row r="438" spans="1:36">
      <c r="A438" s="53">
        <v>45169</v>
      </c>
      <c r="B438" s="53">
        <v>45169</v>
      </c>
      <c r="N438" s="1" t="s">
        <v>1088</v>
      </c>
      <c r="U438" s="59">
        <v>8763422059.7482605</v>
      </c>
      <c r="V438" s="60">
        <v>8763422059.7482605</v>
      </c>
      <c r="W438" s="60">
        <v>9737135621.9425106</v>
      </c>
      <c r="X438" s="59">
        <v>1.3738143402799999E-2</v>
      </c>
      <c r="AI438" s="2" t="str">
        <f>INDEX('ISO2-ISO3'!$D$1:$D$249, MATCH($N438, 'ISO2-ISO3'!$C$1:$C$249, 0))</f>
        <v>JPN</v>
      </c>
      <c r="AJ438" s="2" t="str">
        <f>INDEX('WB Country Groups'!$C$2:$C$219, MATCH($AI438, 'WB Country Groups'!$B$2:$B$219, 0))</f>
        <v>East Asia &amp; Pacific</v>
      </c>
    </row>
    <row r="439" spans="1:36">
      <c r="A439" s="53">
        <v>45169</v>
      </c>
      <c r="B439" s="53">
        <v>45169</v>
      </c>
      <c r="N439" s="1" t="s">
        <v>1088</v>
      </c>
      <c r="U439" s="59">
        <v>7674605553.2644196</v>
      </c>
      <c r="V439" s="60">
        <v>7674605553.2644196</v>
      </c>
      <c r="W439" s="60">
        <v>9028947709.7228394</v>
      </c>
      <c r="X439" s="59">
        <v>1.20312397294E-2</v>
      </c>
      <c r="AI439" s="2" t="str">
        <f>INDEX('ISO2-ISO3'!$D$1:$D$249, MATCH($N439, 'ISO2-ISO3'!$C$1:$C$249, 0))</f>
        <v>JPN</v>
      </c>
      <c r="AJ439" s="2" t="str">
        <f>INDEX('WB Country Groups'!$C$2:$C$219, MATCH($AI439, 'WB Country Groups'!$B$2:$B$219, 0))</f>
        <v>East Asia &amp; Pacific</v>
      </c>
    </row>
    <row r="440" spans="1:36">
      <c r="A440" s="53">
        <v>45169</v>
      </c>
      <c r="B440" s="53">
        <v>45169</v>
      </c>
      <c r="N440" s="1" t="s">
        <v>1088</v>
      </c>
      <c r="U440" s="59">
        <v>7316652240.2720098</v>
      </c>
      <c r="V440" s="60">
        <v>7316652240.2720098</v>
      </c>
      <c r="W440" s="60">
        <v>12194420400.4533</v>
      </c>
      <c r="X440" s="59">
        <v>1.1470087486300001E-2</v>
      </c>
      <c r="AI440" s="2" t="str">
        <f>INDEX('ISO2-ISO3'!$D$1:$D$249, MATCH($N440, 'ISO2-ISO3'!$C$1:$C$249, 0))</f>
        <v>JPN</v>
      </c>
      <c r="AJ440" s="2" t="str">
        <f>INDEX('WB Country Groups'!$C$2:$C$219, MATCH($AI440, 'WB Country Groups'!$B$2:$B$219, 0))</f>
        <v>East Asia &amp; Pacific</v>
      </c>
    </row>
    <row r="441" spans="1:36">
      <c r="A441" s="53">
        <v>45169</v>
      </c>
      <c r="B441" s="53">
        <v>45169</v>
      </c>
      <c r="N441" s="1" t="s">
        <v>1064</v>
      </c>
      <c r="U441" s="59">
        <v>16314853074.517799</v>
      </c>
      <c r="V441" s="60">
        <v>16314853074.517799</v>
      </c>
      <c r="W441" s="60">
        <v>32629706149.035599</v>
      </c>
      <c r="X441" s="59">
        <v>2.55762862504E-2</v>
      </c>
      <c r="AI441" s="2" t="str">
        <f>INDEX('ISO2-ISO3'!$D$1:$D$249, MATCH($N441, 'ISO2-ISO3'!$C$1:$C$249, 0))</f>
        <v>HKG</v>
      </c>
      <c r="AJ441" s="2" t="str">
        <f>INDEX('WB Country Groups'!$C$2:$C$219, MATCH($AI441, 'WB Country Groups'!$B$2:$B$219, 0))</f>
        <v>East Asia &amp; Pacific</v>
      </c>
    </row>
    <row r="442" spans="1:36">
      <c r="A442" s="53">
        <v>45169</v>
      </c>
      <c r="B442" s="53">
        <v>45169</v>
      </c>
      <c r="N442" s="1" t="s">
        <v>1297</v>
      </c>
      <c r="U442" s="59">
        <v>13641679528.1064</v>
      </c>
      <c r="V442" s="60">
        <v>13641679528.1064</v>
      </c>
      <c r="W442" s="60">
        <v>17052099410.132999</v>
      </c>
      <c r="X442" s="59">
        <v>2.1385635466800001E-2</v>
      </c>
      <c r="AI442" s="2" t="str">
        <f>INDEX('ISO2-ISO3'!$D$1:$D$249, MATCH($N442, 'ISO2-ISO3'!$C$1:$C$249, 0))</f>
        <v>CHE</v>
      </c>
      <c r="AJ442" s="2" t="str">
        <f>INDEX('WB Country Groups'!$C$2:$C$219, MATCH($AI442, 'WB Country Groups'!$B$2:$B$219, 0))</f>
        <v>Europe &amp; Central Asia</v>
      </c>
    </row>
    <row r="443" spans="1:36">
      <c r="A443" s="53">
        <v>45169</v>
      </c>
      <c r="B443" s="53">
        <v>45169</v>
      </c>
      <c r="N443" s="1" t="s">
        <v>1088</v>
      </c>
      <c r="U443" s="59">
        <v>14510727844.558201</v>
      </c>
      <c r="V443" s="60">
        <v>14510727844.558201</v>
      </c>
      <c r="W443" s="60">
        <v>19347637126.077599</v>
      </c>
      <c r="X443" s="59">
        <v>2.2748015404E-2</v>
      </c>
      <c r="AI443" s="2" t="str">
        <f>INDEX('ISO2-ISO3'!$D$1:$D$249, MATCH($N443, 'ISO2-ISO3'!$C$1:$C$249, 0))</f>
        <v>JPN</v>
      </c>
      <c r="AJ443" s="2" t="str">
        <f>INDEX('WB Country Groups'!$C$2:$C$219, MATCH($AI443, 'WB Country Groups'!$B$2:$B$219, 0))</f>
        <v>East Asia &amp; Pacific</v>
      </c>
    </row>
    <row r="444" spans="1:36">
      <c r="A444" s="53">
        <v>45169</v>
      </c>
      <c r="B444" s="53">
        <v>45169</v>
      </c>
      <c r="N444" s="1" t="s">
        <v>1295</v>
      </c>
      <c r="U444" s="59">
        <v>12169620850.0352</v>
      </c>
      <c r="V444" s="60">
        <v>12169620850.0352</v>
      </c>
      <c r="W444" s="60">
        <v>16581575038.676201</v>
      </c>
      <c r="X444" s="59">
        <v>1.90779349956E-2</v>
      </c>
      <c r="AI444" s="2" t="str">
        <f>INDEX('ISO2-ISO3'!$D$1:$D$249, MATCH($N444, 'ISO2-ISO3'!$C$1:$C$249, 0))</f>
        <v>SWE</v>
      </c>
      <c r="AJ444" s="2" t="str">
        <f>INDEX('WB Country Groups'!$C$2:$C$219, MATCH($AI444, 'WB Country Groups'!$B$2:$B$219, 0))</f>
        <v>Europe &amp; Central Asia</v>
      </c>
    </row>
    <row r="445" spans="1:36">
      <c r="A445" s="53">
        <v>45169</v>
      </c>
      <c r="B445" s="53">
        <v>45169</v>
      </c>
      <c r="N445" s="1" t="s">
        <v>1064</v>
      </c>
      <c r="U445" s="59">
        <v>3571826958.26824</v>
      </c>
      <c r="V445" s="60">
        <v>3571826958.26824</v>
      </c>
      <c r="W445" s="60">
        <v>11015868046.035601</v>
      </c>
      <c r="X445" s="59">
        <v>5.5994417053E-3</v>
      </c>
      <c r="AI445" s="2" t="str">
        <f>INDEX('ISO2-ISO3'!$D$1:$D$249, MATCH($N445, 'ISO2-ISO3'!$C$1:$C$249, 0))</f>
        <v>HKG</v>
      </c>
      <c r="AJ445" s="2" t="str">
        <f>INDEX('WB Country Groups'!$C$2:$C$219, MATCH($AI445, 'WB Country Groups'!$B$2:$B$219, 0))</f>
        <v>East Asia &amp; Pacific</v>
      </c>
    </row>
    <row r="446" spans="1:36">
      <c r="A446" s="53">
        <v>45169</v>
      </c>
      <c r="B446" s="53">
        <v>45169</v>
      </c>
      <c r="N446" s="1" t="s">
        <v>1348</v>
      </c>
      <c r="U446" s="59">
        <v>35354619923.349998</v>
      </c>
      <c r="V446" s="60">
        <v>35354619923.349998</v>
      </c>
      <c r="W446" s="60">
        <v>35354619923.349998</v>
      </c>
      <c r="X446" s="59">
        <v>5.5424334825599997E-2</v>
      </c>
      <c r="AI446" s="2" t="str">
        <f>INDEX('ISO2-ISO3'!$D$1:$D$249, MATCH($N446, 'ISO2-ISO3'!$C$1:$C$249, 0))</f>
        <v>USA</v>
      </c>
      <c r="AJ446" s="2" t="str">
        <f>INDEX('WB Country Groups'!$C$2:$C$219, MATCH($AI446, 'WB Country Groups'!$B$2:$B$219, 0))</f>
        <v>North America</v>
      </c>
    </row>
    <row r="447" spans="1:36">
      <c r="A447" s="53">
        <v>45169</v>
      </c>
      <c r="B447" s="53">
        <v>45169</v>
      </c>
      <c r="N447" s="1" t="s">
        <v>1088</v>
      </c>
      <c r="U447" s="59">
        <v>5721690529.6864405</v>
      </c>
      <c r="V447" s="60">
        <v>5721690529.6864405</v>
      </c>
      <c r="W447" s="60">
        <v>6357433921.8738203</v>
      </c>
      <c r="X447" s="59">
        <v>8.9697157648000007E-3</v>
      </c>
      <c r="AI447" s="2" t="str">
        <f>INDEX('ISO2-ISO3'!$D$1:$D$249, MATCH($N447, 'ISO2-ISO3'!$C$1:$C$249, 0))</f>
        <v>JPN</v>
      </c>
      <c r="AJ447" s="2" t="str">
        <f>INDEX('WB Country Groups'!$C$2:$C$219, MATCH($AI447, 'WB Country Groups'!$B$2:$B$219, 0))</f>
        <v>East Asia &amp; Pacific</v>
      </c>
    </row>
    <row r="448" spans="1:36">
      <c r="A448" s="53">
        <v>45169</v>
      </c>
      <c r="B448" s="53">
        <v>45169</v>
      </c>
      <c r="N448" s="1" t="s">
        <v>1088</v>
      </c>
      <c r="U448" s="59">
        <v>15432737703.9118</v>
      </c>
      <c r="V448" s="60">
        <v>15432737703.9118</v>
      </c>
      <c r="W448" s="60">
        <v>19290922129.889801</v>
      </c>
      <c r="X448" s="59">
        <v>2.4193421499999999E-2</v>
      </c>
      <c r="AI448" s="2" t="str">
        <f>INDEX('ISO2-ISO3'!$D$1:$D$249, MATCH($N448, 'ISO2-ISO3'!$C$1:$C$249, 0))</f>
        <v>JPN</v>
      </c>
      <c r="AJ448" s="2" t="str">
        <f>INDEX('WB Country Groups'!$C$2:$C$219, MATCH($AI448, 'WB Country Groups'!$B$2:$B$219, 0))</f>
        <v>East Asia &amp; Pacific</v>
      </c>
    </row>
    <row r="449" spans="1:36">
      <c r="A449" s="53">
        <v>45169</v>
      </c>
      <c r="B449" s="53">
        <v>45169</v>
      </c>
      <c r="N449" s="1" t="s">
        <v>1088</v>
      </c>
      <c r="U449" s="59">
        <v>48995354449.290802</v>
      </c>
      <c r="V449" s="60">
        <v>48995354449.290802</v>
      </c>
      <c r="W449" s="60">
        <v>48995354449.290802</v>
      </c>
      <c r="X449" s="59">
        <v>7.6808488842000006E-2</v>
      </c>
      <c r="AI449" s="2" t="str">
        <f>INDEX('ISO2-ISO3'!$D$1:$D$249, MATCH($N449, 'ISO2-ISO3'!$C$1:$C$249, 0))</f>
        <v>JPN</v>
      </c>
      <c r="AJ449" s="2" t="str">
        <f>INDEX('WB Country Groups'!$C$2:$C$219, MATCH($AI449, 'WB Country Groups'!$B$2:$B$219, 0))</f>
        <v>East Asia &amp; Pacific</v>
      </c>
    </row>
    <row r="450" spans="1:36">
      <c r="A450" s="53">
        <v>45169</v>
      </c>
      <c r="B450" s="53">
        <v>45169</v>
      </c>
      <c r="N450" s="1" t="s">
        <v>1342</v>
      </c>
      <c r="U450" s="59">
        <v>5115559277.2935495</v>
      </c>
      <c r="V450" s="60">
        <v>5115559277.2935495</v>
      </c>
      <c r="W450" s="60">
        <v>5115559277.2935495</v>
      </c>
      <c r="X450" s="59">
        <v>8.0195027077000006E-3</v>
      </c>
      <c r="AI450" s="2" t="str">
        <f>INDEX('ISO2-ISO3'!$D$1:$D$249, MATCH($N450, 'ISO2-ISO3'!$C$1:$C$249, 0))</f>
        <v>GBR</v>
      </c>
      <c r="AJ450" s="2" t="str">
        <f>INDEX('WB Country Groups'!$C$2:$C$219, MATCH($AI450, 'WB Country Groups'!$B$2:$B$219, 0))</f>
        <v>Europe &amp; Central Asia</v>
      </c>
    </row>
    <row r="451" spans="1:36">
      <c r="A451" s="53">
        <v>45169</v>
      </c>
      <c r="B451" s="53">
        <v>45169</v>
      </c>
      <c r="N451" s="1" t="s">
        <v>1088</v>
      </c>
      <c r="U451" s="59">
        <v>14190571046.316601</v>
      </c>
      <c r="V451" s="60">
        <v>14190571046.316601</v>
      </c>
      <c r="W451" s="60">
        <v>14190571046.316601</v>
      </c>
      <c r="X451" s="59">
        <v>2.2246115578199999E-2</v>
      </c>
      <c r="AI451" s="2" t="str">
        <f>INDEX('ISO2-ISO3'!$D$1:$D$249, MATCH($N451, 'ISO2-ISO3'!$C$1:$C$249, 0))</f>
        <v>JPN</v>
      </c>
      <c r="AJ451" s="2" t="str">
        <f>INDEX('WB Country Groups'!$C$2:$C$219, MATCH($AI451, 'WB Country Groups'!$B$2:$B$219, 0))</f>
        <v>East Asia &amp; Pacific</v>
      </c>
    </row>
    <row r="452" spans="1:36">
      <c r="A452" s="53">
        <v>45169</v>
      </c>
      <c r="B452" s="53">
        <v>45169</v>
      </c>
      <c r="N452" s="1" t="s">
        <v>936</v>
      </c>
      <c r="U452" s="59">
        <v>18819361486.245602</v>
      </c>
      <c r="V452" s="60">
        <v>18819361486.245602</v>
      </c>
      <c r="W452" s="60">
        <v>21232426519.867699</v>
      </c>
      <c r="X452" s="59">
        <v>2.95025259635E-2</v>
      </c>
      <c r="AI452" s="2" t="str">
        <f>INDEX('ISO2-ISO3'!$D$1:$D$249, MATCH($N452, 'ISO2-ISO3'!$C$1:$C$249, 0))</f>
        <v>CAN</v>
      </c>
      <c r="AJ452" s="2" t="str">
        <f>INDEX('WB Country Groups'!$C$2:$C$219, MATCH($AI452, 'WB Country Groups'!$B$2:$B$219, 0))</f>
        <v>North America</v>
      </c>
    </row>
    <row r="453" spans="1:36">
      <c r="A453" s="53">
        <v>45169</v>
      </c>
      <c r="B453" s="53">
        <v>45169</v>
      </c>
      <c r="N453" s="1" t="s">
        <v>1284</v>
      </c>
      <c r="U453" s="59">
        <v>21572479079.0914</v>
      </c>
      <c r="V453" s="60">
        <v>21572479079.0914</v>
      </c>
      <c r="W453" s="60">
        <v>23969421198.990398</v>
      </c>
      <c r="X453" s="59">
        <v>3.38185025349E-2</v>
      </c>
      <c r="AI453" s="2" t="str">
        <f>INDEX('ISO2-ISO3'!$D$1:$D$249, MATCH($N453, 'ISO2-ISO3'!$C$1:$C$249, 0))</f>
        <v>ESP</v>
      </c>
      <c r="AJ453" s="2" t="str">
        <f>INDEX('WB Country Groups'!$C$2:$C$219, MATCH($AI453, 'WB Country Groups'!$B$2:$B$219, 0))</f>
        <v>Europe &amp; Central Asia</v>
      </c>
    </row>
    <row r="454" spans="1:36">
      <c r="A454" s="53">
        <v>45169</v>
      </c>
      <c r="B454" s="53">
        <v>45169</v>
      </c>
      <c r="N454" s="1" t="s">
        <v>1348</v>
      </c>
      <c r="U454" s="59">
        <v>16832883521.16</v>
      </c>
      <c r="V454" s="60">
        <v>16832883521.16</v>
      </c>
      <c r="W454" s="60">
        <v>16832883521.16</v>
      </c>
      <c r="X454" s="59">
        <v>2.63883864225E-2</v>
      </c>
      <c r="AI454" s="2" t="str">
        <f>INDEX('ISO2-ISO3'!$D$1:$D$249, MATCH($N454, 'ISO2-ISO3'!$C$1:$C$249, 0))</f>
        <v>USA</v>
      </c>
      <c r="AJ454" s="2" t="str">
        <f>INDEX('WB Country Groups'!$C$2:$C$219, MATCH($AI454, 'WB Country Groups'!$B$2:$B$219, 0))</f>
        <v>North America</v>
      </c>
    </row>
    <row r="455" spans="1:36">
      <c r="A455" s="53">
        <v>45169</v>
      </c>
      <c r="B455" s="53">
        <v>45169</v>
      </c>
      <c r="N455" s="1" t="s">
        <v>1088</v>
      </c>
      <c r="U455" s="59">
        <v>20397504853.645599</v>
      </c>
      <c r="V455" s="60">
        <v>20397504853.645599</v>
      </c>
      <c r="W455" s="60">
        <v>22663894281.828499</v>
      </c>
      <c r="X455" s="59">
        <v>3.1976532092999999E-2</v>
      </c>
      <c r="AI455" s="2" t="str">
        <f>INDEX('ISO2-ISO3'!$D$1:$D$249, MATCH($N455, 'ISO2-ISO3'!$C$1:$C$249, 0))</f>
        <v>JPN</v>
      </c>
      <c r="AJ455" s="2" t="str">
        <f>INDEX('WB Country Groups'!$C$2:$C$219, MATCH($AI455, 'WB Country Groups'!$B$2:$B$219, 0))</f>
        <v>East Asia &amp; Pacific</v>
      </c>
    </row>
    <row r="456" spans="1:36">
      <c r="A456" s="53">
        <v>45169</v>
      </c>
      <c r="B456" s="53">
        <v>45169</v>
      </c>
      <c r="N456" s="1" t="s">
        <v>1342</v>
      </c>
      <c r="U456" s="59">
        <v>24639519572.214001</v>
      </c>
      <c r="V456" s="60">
        <v>24639519572.214001</v>
      </c>
      <c r="W456" s="60">
        <v>24639519572.214001</v>
      </c>
      <c r="X456" s="59">
        <v>3.8626606244800001E-2</v>
      </c>
      <c r="AI456" s="2" t="str">
        <f>INDEX('ISO2-ISO3'!$D$1:$D$249, MATCH($N456, 'ISO2-ISO3'!$C$1:$C$249, 0))</f>
        <v>GBR</v>
      </c>
      <c r="AJ456" s="2" t="str">
        <f>INDEX('WB Country Groups'!$C$2:$C$219, MATCH($AI456, 'WB Country Groups'!$B$2:$B$219, 0))</f>
        <v>Europe &amp; Central Asia</v>
      </c>
    </row>
    <row r="457" spans="1:36">
      <c r="A457" s="53">
        <v>45169</v>
      </c>
      <c r="B457" s="53">
        <v>45169</v>
      </c>
      <c r="N457" s="1" t="s">
        <v>1348</v>
      </c>
      <c r="U457" s="59">
        <v>152487895679.70001</v>
      </c>
      <c r="V457" s="60">
        <v>152487895679.70001</v>
      </c>
      <c r="W457" s="60">
        <v>152487895679.70001</v>
      </c>
      <c r="X457" s="59">
        <v>0.23905051745229999</v>
      </c>
      <c r="AI457" s="2" t="str">
        <f>INDEX('ISO2-ISO3'!$D$1:$D$249, MATCH($N457, 'ISO2-ISO3'!$C$1:$C$249, 0))</f>
        <v>USA</v>
      </c>
      <c r="AJ457" s="2" t="str">
        <f>INDEX('WB Country Groups'!$C$2:$C$219, MATCH($AI457, 'WB Country Groups'!$B$2:$B$219, 0))</f>
        <v>North America</v>
      </c>
    </row>
    <row r="458" spans="1:36">
      <c r="A458" s="53">
        <v>45169</v>
      </c>
      <c r="B458" s="53">
        <v>45169</v>
      </c>
      <c r="N458" s="1" t="s">
        <v>1348</v>
      </c>
      <c r="U458" s="59">
        <v>15947389601.58</v>
      </c>
      <c r="V458" s="60">
        <v>15947389601.58</v>
      </c>
      <c r="W458" s="60">
        <v>15947389601.58</v>
      </c>
      <c r="X458" s="59">
        <v>2.50002252263E-2</v>
      </c>
      <c r="AI458" s="2" t="str">
        <f>INDEX('ISO2-ISO3'!$D$1:$D$249, MATCH($N458, 'ISO2-ISO3'!$C$1:$C$249, 0))</f>
        <v>USA</v>
      </c>
      <c r="AJ458" s="2" t="str">
        <f>INDEX('WB Country Groups'!$C$2:$C$219, MATCH($AI458, 'WB Country Groups'!$B$2:$B$219, 0))</f>
        <v>North America</v>
      </c>
    </row>
    <row r="459" spans="1:36">
      <c r="A459" s="53">
        <v>45169</v>
      </c>
      <c r="B459" s="53">
        <v>45169</v>
      </c>
      <c r="N459" s="1" t="s">
        <v>1348</v>
      </c>
      <c r="U459" s="59">
        <v>214872497303.39999</v>
      </c>
      <c r="V459" s="60">
        <v>214872497303.39999</v>
      </c>
      <c r="W459" s="60">
        <v>214872497303.39999</v>
      </c>
      <c r="X459" s="59">
        <v>0.33684891143450002</v>
      </c>
      <c r="AI459" s="2" t="str">
        <f>INDEX('ISO2-ISO3'!$D$1:$D$249, MATCH($N459, 'ISO2-ISO3'!$C$1:$C$249, 0))</f>
        <v>USA</v>
      </c>
      <c r="AJ459" s="2" t="str">
        <f>INDEX('WB Country Groups'!$C$2:$C$219, MATCH($AI459, 'WB Country Groups'!$B$2:$B$219, 0))</f>
        <v>North America</v>
      </c>
    </row>
    <row r="460" spans="1:36">
      <c r="A460" s="53">
        <v>45169</v>
      </c>
      <c r="B460" s="53">
        <v>45169</v>
      </c>
      <c r="N460" s="1" t="s">
        <v>936</v>
      </c>
      <c r="U460" s="59">
        <v>20808240293.830502</v>
      </c>
      <c r="V460" s="60">
        <v>20808240293.830502</v>
      </c>
      <c r="W460" s="60">
        <v>59452115125.230103</v>
      </c>
      <c r="X460" s="59">
        <v>3.2620429230399997E-2</v>
      </c>
      <c r="AI460" s="2" t="str">
        <f>INDEX('ISO2-ISO3'!$D$1:$D$249, MATCH($N460, 'ISO2-ISO3'!$C$1:$C$249, 0))</f>
        <v>CAN</v>
      </c>
      <c r="AJ460" s="2" t="str">
        <f>INDEX('WB Country Groups'!$C$2:$C$219, MATCH($AI460, 'WB Country Groups'!$B$2:$B$219, 0))</f>
        <v>North America</v>
      </c>
    </row>
    <row r="461" spans="1:36">
      <c r="A461" s="53">
        <v>45169</v>
      </c>
      <c r="B461" s="53">
        <v>45169</v>
      </c>
      <c r="N461" s="1" t="s">
        <v>1015</v>
      </c>
      <c r="U461" s="59">
        <v>15377416185.2626</v>
      </c>
      <c r="V461" s="60">
        <v>15377416185.2626</v>
      </c>
      <c r="W461" s="60">
        <v>30754832370.5252</v>
      </c>
      <c r="X461" s="59">
        <v>2.41066956809E-2</v>
      </c>
      <c r="AI461" s="2" t="str">
        <f>INDEX('ISO2-ISO3'!$D$1:$D$249, MATCH($N461, 'ISO2-ISO3'!$C$1:$C$249, 0))</f>
        <v>FRA</v>
      </c>
      <c r="AJ461" s="2" t="str">
        <f>INDEX('WB Country Groups'!$C$2:$C$219, MATCH($AI461, 'WB Country Groups'!$B$2:$B$219, 0))</f>
        <v>Europe &amp; Central Asia</v>
      </c>
    </row>
    <row r="462" spans="1:36">
      <c r="A462" s="53">
        <v>45169</v>
      </c>
      <c r="B462" s="53">
        <v>45169</v>
      </c>
      <c r="N462" s="1" t="s">
        <v>1348</v>
      </c>
      <c r="U462" s="59">
        <v>106589575386.24001</v>
      </c>
      <c r="V462" s="60">
        <v>106589575386.24001</v>
      </c>
      <c r="W462" s="60">
        <v>106589575386.24001</v>
      </c>
      <c r="X462" s="59">
        <v>0.16709715244949999</v>
      </c>
      <c r="AI462" s="2" t="str">
        <f>INDEX('ISO2-ISO3'!$D$1:$D$249, MATCH($N462, 'ISO2-ISO3'!$C$1:$C$249, 0))</f>
        <v>USA</v>
      </c>
      <c r="AJ462" s="2" t="str">
        <f>INDEX('WB Country Groups'!$C$2:$C$219, MATCH($AI462, 'WB Country Groups'!$B$2:$B$219, 0))</f>
        <v>North America</v>
      </c>
    </row>
    <row r="463" spans="1:36">
      <c r="A463" s="53">
        <v>45169</v>
      </c>
      <c r="B463" s="53">
        <v>45169</v>
      </c>
      <c r="N463" s="1" t="s">
        <v>1088</v>
      </c>
      <c r="U463" s="59">
        <v>5179198945.2739</v>
      </c>
      <c r="V463" s="60">
        <v>5179198945.2739</v>
      </c>
      <c r="W463" s="60">
        <v>5754665494.7487698</v>
      </c>
      <c r="X463" s="59">
        <v>8.1192686301000006E-3</v>
      </c>
      <c r="AI463" s="2" t="str">
        <f>INDEX('ISO2-ISO3'!$D$1:$D$249, MATCH($N463, 'ISO2-ISO3'!$C$1:$C$249, 0))</f>
        <v>JPN</v>
      </c>
      <c r="AJ463" s="2" t="str">
        <f>INDEX('WB Country Groups'!$C$2:$C$219, MATCH($AI463, 'WB Country Groups'!$B$2:$B$219, 0))</f>
        <v>East Asia &amp; Pacific</v>
      </c>
    </row>
    <row r="464" spans="1:36">
      <c r="A464" s="53">
        <v>45169</v>
      </c>
      <c r="B464" s="53">
        <v>45169</v>
      </c>
      <c r="N464" s="1" t="s">
        <v>1088</v>
      </c>
      <c r="U464" s="59">
        <v>4269487102.3045001</v>
      </c>
      <c r="V464" s="60">
        <v>4269487102.3045001</v>
      </c>
      <c r="W464" s="60">
        <v>7115811837.17416</v>
      </c>
      <c r="X464" s="59">
        <v>6.6931417508E-3</v>
      </c>
      <c r="AI464" s="2" t="str">
        <f>INDEX('ISO2-ISO3'!$D$1:$D$249, MATCH($N464, 'ISO2-ISO3'!$C$1:$C$249, 0))</f>
        <v>JPN</v>
      </c>
      <c r="AJ464" s="2" t="str">
        <f>INDEX('WB Country Groups'!$C$2:$C$219, MATCH($AI464, 'WB Country Groups'!$B$2:$B$219, 0))</f>
        <v>East Asia &amp; Pacific</v>
      </c>
    </row>
    <row r="465" spans="1:36">
      <c r="A465" s="53">
        <v>45169</v>
      </c>
      <c r="B465" s="53">
        <v>45169</v>
      </c>
      <c r="N465" s="1" t="s">
        <v>1088</v>
      </c>
      <c r="U465" s="59">
        <v>6711314069.7736702</v>
      </c>
      <c r="V465" s="60">
        <v>6711314069.7736702</v>
      </c>
      <c r="W465" s="60">
        <v>7064541126.0775499</v>
      </c>
      <c r="X465" s="59">
        <v>1.0521117719E-2</v>
      </c>
      <c r="AI465" s="2" t="str">
        <f>INDEX('ISO2-ISO3'!$D$1:$D$249, MATCH($N465, 'ISO2-ISO3'!$C$1:$C$249, 0))</f>
        <v>JPN</v>
      </c>
      <c r="AJ465" s="2" t="str">
        <f>INDEX('WB Country Groups'!$C$2:$C$219, MATCH($AI465, 'WB Country Groups'!$B$2:$B$219, 0))</f>
        <v>East Asia &amp; Pacific</v>
      </c>
    </row>
    <row r="466" spans="1:36">
      <c r="A466" s="53">
        <v>45169</v>
      </c>
      <c r="B466" s="53">
        <v>45169</v>
      </c>
      <c r="N466" s="1" t="s">
        <v>1088</v>
      </c>
      <c r="U466" s="59">
        <v>66399027398.092201</v>
      </c>
      <c r="V466" s="60">
        <v>66399027398.092201</v>
      </c>
      <c r="W466" s="60">
        <v>69893713050.623398</v>
      </c>
      <c r="X466" s="59">
        <v>0.10409168404539999</v>
      </c>
      <c r="AI466" s="2" t="str">
        <f>INDEX('ISO2-ISO3'!$D$1:$D$249, MATCH($N466, 'ISO2-ISO3'!$C$1:$C$249, 0))</f>
        <v>JPN</v>
      </c>
      <c r="AJ466" s="2" t="str">
        <f>INDEX('WB Country Groups'!$C$2:$C$219, MATCH($AI466, 'WB Country Groups'!$B$2:$B$219, 0))</f>
        <v>East Asia &amp; Pacific</v>
      </c>
    </row>
    <row r="467" spans="1:36">
      <c r="A467" s="53">
        <v>45169</v>
      </c>
      <c r="B467" s="53">
        <v>45169</v>
      </c>
      <c r="N467" s="1" t="s">
        <v>1088</v>
      </c>
      <c r="U467" s="59">
        <v>9078653479.5391006</v>
      </c>
      <c r="V467" s="60">
        <v>9078653479.5391006</v>
      </c>
      <c r="W467" s="60">
        <v>10087392755.0434</v>
      </c>
      <c r="X467" s="59">
        <v>1.4232321866499999E-2</v>
      </c>
      <c r="AI467" s="2" t="str">
        <f>INDEX('ISO2-ISO3'!$D$1:$D$249, MATCH($N467, 'ISO2-ISO3'!$C$1:$C$249, 0))</f>
        <v>JPN</v>
      </c>
      <c r="AJ467" s="2" t="str">
        <f>INDEX('WB Country Groups'!$C$2:$C$219, MATCH($AI467, 'WB Country Groups'!$B$2:$B$219, 0))</f>
        <v>East Asia &amp; Pacific</v>
      </c>
    </row>
    <row r="468" spans="1:36">
      <c r="A468" s="53">
        <v>45169</v>
      </c>
      <c r="B468" s="53">
        <v>45169</v>
      </c>
      <c r="N468" s="1" t="s">
        <v>1088</v>
      </c>
      <c r="U468" s="59">
        <v>6714716871.6646605</v>
      </c>
      <c r="V468" s="60">
        <v>6714716871.6646605</v>
      </c>
      <c r="W468" s="60">
        <v>7899666907.8407803</v>
      </c>
      <c r="X468" s="59">
        <v>1.05264521854E-2</v>
      </c>
      <c r="AI468" s="2" t="str">
        <f>INDEX('ISO2-ISO3'!$D$1:$D$249, MATCH($N468, 'ISO2-ISO3'!$C$1:$C$249, 0))</f>
        <v>JPN</v>
      </c>
      <c r="AJ468" s="2" t="str">
        <f>INDEX('WB Country Groups'!$C$2:$C$219, MATCH($AI468, 'WB Country Groups'!$B$2:$B$219, 0))</f>
        <v>East Asia &amp; Pacific</v>
      </c>
    </row>
    <row r="469" spans="1:36">
      <c r="A469" s="53">
        <v>45169</v>
      </c>
      <c r="B469" s="53">
        <v>45169</v>
      </c>
      <c r="N469" s="1" t="s">
        <v>1088</v>
      </c>
      <c r="U469" s="59">
        <v>5920392747.8792496</v>
      </c>
      <c r="V469" s="60">
        <v>5920392747.8792496</v>
      </c>
      <c r="W469" s="60">
        <v>8457703925.5417805</v>
      </c>
      <c r="X469" s="59">
        <v>9.2812150340999995E-3</v>
      </c>
      <c r="AI469" s="2" t="str">
        <f>INDEX('ISO2-ISO3'!$D$1:$D$249, MATCH($N469, 'ISO2-ISO3'!$C$1:$C$249, 0))</f>
        <v>JPN</v>
      </c>
      <c r="AJ469" s="2" t="str">
        <f>INDEX('WB Country Groups'!$C$2:$C$219, MATCH($AI469, 'WB Country Groups'!$B$2:$B$219, 0))</f>
        <v>East Asia &amp; Pacific</v>
      </c>
    </row>
    <row r="470" spans="1:36">
      <c r="A470" s="53">
        <v>45169</v>
      </c>
      <c r="B470" s="53">
        <v>45169</v>
      </c>
      <c r="N470" s="1" t="s">
        <v>1088</v>
      </c>
      <c r="U470" s="59">
        <v>7487937639.6164103</v>
      </c>
      <c r="V470" s="60">
        <v>7487937639.6164103</v>
      </c>
      <c r="W470" s="60">
        <v>8809338399.5487194</v>
      </c>
      <c r="X470" s="59">
        <v>1.1738606263899999E-2</v>
      </c>
      <c r="AI470" s="2" t="str">
        <f>INDEX('ISO2-ISO3'!$D$1:$D$249, MATCH($N470, 'ISO2-ISO3'!$C$1:$C$249, 0))</f>
        <v>JPN</v>
      </c>
      <c r="AJ470" s="2" t="str">
        <f>INDEX('WB Country Groups'!$C$2:$C$219, MATCH($AI470, 'WB Country Groups'!$B$2:$B$219, 0))</f>
        <v>East Asia &amp; Pacific</v>
      </c>
    </row>
    <row r="471" spans="1:36">
      <c r="A471" s="53">
        <v>45169</v>
      </c>
      <c r="B471" s="53">
        <v>45169</v>
      </c>
      <c r="N471" s="1" t="s">
        <v>1348</v>
      </c>
      <c r="U471" s="59">
        <v>10230422212.165501</v>
      </c>
      <c r="V471" s="60">
        <v>10230422212.165501</v>
      </c>
      <c r="W471" s="60">
        <v>10768865486.49</v>
      </c>
      <c r="X471" s="59">
        <v>1.6037913781100002E-2</v>
      </c>
      <c r="AI471" s="2" t="str">
        <f>INDEX('ISO2-ISO3'!$D$1:$D$249, MATCH($N471, 'ISO2-ISO3'!$C$1:$C$249, 0))</f>
        <v>USA</v>
      </c>
      <c r="AJ471" s="2" t="str">
        <f>INDEX('WB Country Groups'!$C$2:$C$219, MATCH($AI471, 'WB Country Groups'!$B$2:$B$219, 0))</f>
        <v>North America</v>
      </c>
    </row>
    <row r="472" spans="1:36">
      <c r="A472" s="53">
        <v>45169</v>
      </c>
      <c r="B472" s="53">
        <v>45169</v>
      </c>
      <c r="N472" s="1" t="s">
        <v>936</v>
      </c>
      <c r="U472" s="59">
        <v>110973754824.18401</v>
      </c>
      <c r="V472" s="60">
        <v>110973754824.18401</v>
      </c>
      <c r="W472" s="60">
        <v>110973754824.18401</v>
      </c>
      <c r="X472" s="59">
        <v>0.1739700937973</v>
      </c>
      <c r="AI472" s="2" t="str">
        <f>INDEX('ISO2-ISO3'!$D$1:$D$249, MATCH($N472, 'ISO2-ISO3'!$C$1:$C$249, 0))</f>
        <v>CAN</v>
      </c>
      <c r="AJ472" s="2" t="str">
        <f>INDEX('WB Country Groups'!$C$2:$C$219, MATCH($AI472, 'WB Country Groups'!$B$2:$B$219, 0))</f>
        <v>North America</v>
      </c>
    </row>
    <row r="473" spans="1:36">
      <c r="A473" s="53">
        <v>45169</v>
      </c>
      <c r="B473" s="53">
        <v>45169</v>
      </c>
      <c r="N473" s="1" t="s">
        <v>1088</v>
      </c>
      <c r="U473" s="59">
        <v>13007080574.677999</v>
      </c>
      <c r="V473" s="60">
        <v>13007080574.677999</v>
      </c>
      <c r="W473" s="60">
        <v>13691663762.819</v>
      </c>
      <c r="X473" s="59">
        <v>2.0390794482800002E-2</v>
      </c>
      <c r="AI473" s="2" t="str">
        <f>INDEX('ISO2-ISO3'!$D$1:$D$249, MATCH($N473, 'ISO2-ISO3'!$C$1:$C$249, 0))</f>
        <v>JPN</v>
      </c>
      <c r="AJ473" s="2" t="str">
        <f>INDEX('WB Country Groups'!$C$2:$C$219, MATCH($AI473, 'WB Country Groups'!$B$2:$B$219, 0))</f>
        <v>East Asia &amp; Pacific</v>
      </c>
    </row>
    <row r="474" spans="1:36">
      <c r="A474" s="53">
        <v>45169</v>
      </c>
      <c r="B474" s="53">
        <v>45169</v>
      </c>
      <c r="N474" s="1" t="s">
        <v>1088</v>
      </c>
      <c r="U474" s="59">
        <v>3369043146.0164199</v>
      </c>
      <c r="V474" s="60">
        <v>3369043146.0164199</v>
      </c>
      <c r="W474" s="60">
        <v>4211303932.5205202</v>
      </c>
      <c r="X474" s="59">
        <v>5.2815438483000002E-3</v>
      </c>
      <c r="AI474" s="2" t="str">
        <f>INDEX('ISO2-ISO3'!$D$1:$D$249, MATCH($N474, 'ISO2-ISO3'!$C$1:$C$249, 0))</f>
        <v>JPN</v>
      </c>
      <c r="AJ474" s="2" t="str">
        <f>INDEX('WB Country Groups'!$C$2:$C$219, MATCH($AI474, 'WB Country Groups'!$B$2:$B$219, 0))</f>
        <v>East Asia &amp; Pacific</v>
      </c>
    </row>
    <row r="475" spans="1:36">
      <c r="A475" s="53">
        <v>45169</v>
      </c>
      <c r="B475" s="53">
        <v>45169</v>
      </c>
      <c r="N475" s="1" t="s">
        <v>1015</v>
      </c>
      <c r="U475" s="59">
        <v>149104341006.47198</v>
      </c>
      <c r="V475" s="60">
        <v>149104341006.47198</v>
      </c>
      <c r="W475" s="60">
        <v>156951937901.54999</v>
      </c>
      <c r="X475" s="59">
        <v>0.23374622433539999</v>
      </c>
      <c r="AI475" s="2" t="str">
        <f>INDEX('ISO2-ISO3'!$D$1:$D$249, MATCH($N475, 'ISO2-ISO3'!$C$1:$C$249, 0))</f>
        <v>FRA</v>
      </c>
      <c r="AJ475" s="2" t="str">
        <f>INDEX('WB Country Groups'!$C$2:$C$219, MATCH($AI475, 'WB Country Groups'!$B$2:$B$219, 0))</f>
        <v>Europe &amp; Central Asia</v>
      </c>
    </row>
    <row r="476" spans="1:36">
      <c r="A476" s="53">
        <v>45169</v>
      </c>
      <c r="B476" s="53">
        <v>45169</v>
      </c>
      <c r="N476" s="1" t="s">
        <v>1088</v>
      </c>
      <c r="U476" s="59">
        <v>3642409685.9738302</v>
      </c>
      <c r="V476" s="60">
        <v>3642409685.9738302</v>
      </c>
      <c r="W476" s="60">
        <v>4856546247.9651098</v>
      </c>
      <c r="X476" s="59">
        <v>5.7100920458E-3</v>
      </c>
      <c r="AI476" s="2" t="str">
        <f>INDEX('ISO2-ISO3'!$D$1:$D$249, MATCH($N476, 'ISO2-ISO3'!$C$1:$C$249, 0))</f>
        <v>JPN</v>
      </c>
      <c r="AJ476" s="2" t="str">
        <f>INDEX('WB Country Groups'!$C$2:$C$219, MATCH($AI476, 'WB Country Groups'!$B$2:$B$219, 0))</f>
        <v>East Asia &amp; Pacific</v>
      </c>
    </row>
    <row r="477" spans="1:36">
      <c r="A477" s="53">
        <v>45169</v>
      </c>
      <c r="B477" s="53">
        <v>45169</v>
      </c>
      <c r="N477" s="1" t="s">
        <v>1088</v>
      </c>
      <c r="U477" s="59">
        <v>3598115003.9186702</v>
      </c>
      <c r="V477" s="60">
        <v>3598115003.9186702</v>
      </c>
      <c r="W477" s="60">
        <v>3598115003.9186702</v>
      </c>
      <c r="X477" s="59">
        <v>5.6406526544999997E-3</v>
      </c>
      <c r="AI477" s="2" t="str">
        <f>INDEX('ISO2-ISO3'!$D$1:$D$249, MATCH($N477, 'ISO2-ISO3'!$C$1:$C$249, 0))</f>
        <v>JPN</v>
      </c>
      <c r="AJ477" s="2" t="str">
        <f>INDEX('WB Country Groups'!$C$2:$C$219, MATCH($AI477, 'WB Country Groups'!$B$2:$B$219, 0))</f>
        <v>East Asia &amp; Pacific</v>
      </c>
    </row>
    <row r="478" spans="1:36">
      <c r="A478" s="53">
        <v>45169</v>
      </c>
      <c r="B478" s="53">
        <v>45169</v>
      </c>
      <c r="N478" s="1" t="s">
        <v>1088</v>
      </c>
      <c r="U478" s="59">
        <v>10373810358.209999</v>
      </c>
      <c r="V478" s="60">
        <v>10373810358.209999</v>
      </c>
      <c r="W478" s="60">
        <v>23052911907.133301</v>
      </c>
      <c r="X478" s="59">
        <v>1.6262698904900001E-2</v>
      </c>
      <c r="AI478" s="2" t="str">
        <f>INDEX('ISO2-ISO3'!$D$1:$D$249, MATCH($N478, 'ISO2-ISO3'!$C$1:$C$249, 0))</f>
        <v>JPN</v>
      </c>
      <c r="AJ478" s="2" t="str">
        <f>INDEX('WB Country Groups'!$C$2:$C$219, MATCH($AI478, 'WB Country Groups'!$B$2:$B$219, 0))</f>
        <v>East Asia &amp; Pacific</v>
      </c>
    </row>
    <row r="479" spans="1:36">
      <c r="A479" s="53">
        <v>45169</v>
      </c>
      <c r="B479" s="53">
        <v>45169</v>
      </c>
      <c r="N479" s="1" t="s">
        <v>1088</v>
      </c>
      <c r="U479" s="59">
        <v>183198308549.88501</v>
      </c>
      <c r="V479" s="60">
        <v>183198308549.88501</v>
      </c>
      <c r="W479" s="60">
        <v>281843551615.20801</v>
      </c>
      <c r="X479" s="59">
        <v>0.2871942737489</v>
      </c>
      <c r="AI479" s="2" t="str">
        <f>INDEX('ISO2-ISO3'!$D$1:$D$249, MATCH($N479, 'ISO2-ISO3'!$C$1:$C$249, 0))</f>
        <v>JPN</v>
      </c>
      <c r="AJ479" s="2" t="str">
        <f>INDEX('WB Country Groups'!$C$2:$C$219, MATCH($AI479, 'WB Country Groups'!$B$2:$B$219, 0))</f>
        <v>East Asia &amp; Pacific</v>
      </c>
    </row>
    <row r="480" spans="1:36">
      <c r="A480" s="53">
        <v>45169</v>
      </c>
      <c r="B480" s="53">
        <v>45169</v>
      </c>
      <c r="N480" s="1" t="s">
        <v>936</v>
      </c>
      <c r="U480" s="59">
        <v>36718577922.317902</v>
      </c>
      <c r="V480" s="60">
        <v>36718577922.317902</v>
      </c>
      <c r="W480" s="60">
        <v>36718577922.317902</v>
      </c>
      <c r="X480" s="59">
        <v>5.7562569234200001E-2</v>
      </c>
      <c r="AI480" s="2" t="str">
        <f>INDEX('ISO2-ISO3'!$D$1:$D$249, MATCH($N480, 'ISO2-ISO3'!$C$1:$C$249, 0))</f>
        <v>CAN</v>
      </c>
      <c r="AJ480" s="2" t="str">
        <f>INDEX('WB Country Groups'!$C$2:$C$219, MATCH($AI480, 'WB Country Groups'!$B$2:$B$219, 0))</f>
        <v>North America</v>
      </c>
    </row>
    <row r="481" spans="1:36">
      <c r="A481" s="53">
        <v>45169</v>
      </c>
      <c r="B481" s="53">
        <v>45169</v>
      </c>
      <c r="N481" s="1" t="s">
        <v>898</v>
      </c>
      <c r="U481" s="59">
        <v>11361763450.292299</v>
      </c>
      <c r="V481" s="60">
        <v>11361763450.292299</v>
      </c>
      <c r="W481" s="60">
        <v>17479636077.372799</v>
      </c>
      <c r="X481" s="59">
        <v>1.7811482149799999E-2</v>
      </c>
      <c r="AI481" s="2" t="str">
        <f>INDEX('ISO2-ISO3'!$D$1:$D$249, MATCH($N481, 'ISO2-ISO3'!$C$1:$C$249, 0))</f>
        <v>BEL</v>
      </c>
      <c r="AJ481" s="2" t="str">
        <f>INDEX('WB Country Groups'!$C$2:$C$219, MATCH($AI481, 'WB Country Groups'!$B$2:$B$219, 0))</f>
        <v>Europe &amp; Central Asia</v>
      </c>
    </row>
    <row r="482" spans="1:36">
      <c r="A482" s="53">
        <v>45169</v>
      </c>
      <c r="B482" s="53">
        <v>45169</v>
      </c>
      <c r="N482" s="1" t="s">
        <v>1088</v>
      </c>
      <c r="U482" s="59">
        <v>16110093006.2726</v>
      </c>
      <c r="V482" s="60">
        <v>16110093006.2726</v>
      </c>
      <c r="W482" s="60">
        <v>24784758471.188702</v>
      </c>
      <c r="X482" s="59">
        <v>2.5255290278500001E-2</v>
      </c>
      <c r="AI482" s="2" t="str">
        <f>INDEX('ISO2-ISO3'!$D$1:$D$249, MATCH($N482, 'ISO2-ISO3'!$C$1:$C$249, 0))</f>
        <v>JPN</v>
      </c>
      <c r="AJ482" s="2" t="str">
        <f>INDEX('WB Country Groups'!$C$2:$C$219, MATCH($AI482, 'WB Country Groups'!$B$2:$B$219, 0))</f>
        <v>East Asia &amp; Pacific</v>
      </c>
    </row>
    <row r="483" spans="1:36">
      <c r="A483" s="53">
        <v>45169</v>
      </c>
      <c r="B483" s="53">
        <v>45169</v>
      </c>
      <c r="N483" s="1" t="s">
        <v>1015</v>
      </c>
      <c r="U483" s="59">
        <v>6322531275.8932304</v>
      </c>
      <c r="V483" s="60">
        <v>6322531275.8932304</v>
      </c>
      <c r="W483" s="60">
        <v>7438272089.28615</v>
      </c>
      <c r="X483" s="59">
        <v>9.9116350603999995E-3</v>
      </c>
      <c r="AI483" s="2" t="str">
        <f>INDEX('ISO2-ISO3'!$D$1:$D$249, MATCH($N483, 'ISO2-ISO3'!$C$1:$C$249, 0))</f>
        <v>FRA</v>
      </c>
      <c r="AJ483" s="2" t="str">
        <f>INDEX('WB Country Groups'!$C$2:$C$219, MATCH($AI483, 'WB Country Groups'!$B$2:$B$219, 0))</f>
        <v>Europe &amp; Central Asia</v>
      </c>
    </row>
    <row r="484" spans="1:36">
      <c r="A484" s="53">
        <v>45169</v>
      </c>
      <c r="B484" s="53">
        <v>45169</v>
      </c>
      <c r="N484" s="1" t="s">
        <v>1342</v>
      </c>
      <c r="U484" s="59">
        <v>129378235975.418</v>
      </c>
      <c r="V484" s="60">
        <v>129378235975.418</v>
      </c>
      <c r="W484" s="60">
        <v>129378235975.418</v>
      </c>
      <c r="X484" s="59">
        <v>0.20282222480109999</v>
      </c>
      <c r="AI484" s="2" t="str">
        <f>INDEX('ISO2-ISO3'!$D$1:$D$249, MATCH($N484, 'ISO2-ISO3'!$C$1:$C$249, 0))</f>
        <v>GBR</v>
      </c>
      <c r="AJ484" s="2" t="str">
        <f>INDEX('WB Country Groups'!$C$2:$C$219, MATCH($AI484, 'WB Country Groups'!$B$2:$B$219, 0))</f>
        <v>Europe &amp; Central Asia</v>
      </c>
    </row>
    <row r="485" spans="1:36">
      <c r="A485" s="53">
        <v>45169</v>
      </c>
      <c r="B485" s="53">
        <v>45169</v>
      </c>
      <c r="N485" s="1" t="s">
        <v>1348</v>
      </c>
      <c r="U485" s="59">
        <v>134603583394.63</v>
      </c>
      <c r="V485" s="60">
        <v>134603583394.63</v>
      </c>
      <c r="W485" s="60">
        <v>134603583394.63</v>
      </c>
      <c r="X485" s="59">
        <v>0.21101383895420001</v>
      </c>
      <c r="AI485" s="2" t="str">
        <f>INDEX('ISO2-ISO3'!$D$1:$D$249, MATCH($N485, 'ISO2-ISO3'!$C$1:$C$249, 0))</f>
        <v>USA</v>
      </c>
      <c r="AJ485" s="2" t="str">
        <f>INDEX('WB Country Groups'!$C$2:$C$219, MATCH($AI485, 'WB Country Groups'!$B$2:$B$219, 0))</f>
        <v>North America</v>
      </c>
    </row>
    <row r="486" spans="1:36">
      <c r="A486" s="53">
        <v>45169</v>
      </c>
      <c r="B486" s="53">
        <v>45169</v>
      </c>
      <c r="N486" s="1" t="s">
        <v>1266</v>
      </c>
      <c r="U486" s="59">
        <v>26627725877.104801</v>
      </c>
      <c r="V486" s="60">
        <v>26627725877.104801</v>
      </c>
      <c r="W486" s="60">
        <v>35503634502.806396</v>
      </c>
      <c r="X486" s="59">
        <v>4.1743455250199998E-2</v>
      </c>
      <c r="AI486" s="2" t="str">
        <f>INDEX('ISO2-ISO3'!$D$1:$D$249, MATCH($N486, 'ISO2-ISO3'!$C$1:$C$249, 0))</f>
        <v>SGP</v>
      </c>
      <c r="AJ486" s="2" t="str">
        <f>INDEX('WB Country Groups'!$C$2:$C$219, MATCH($AI486, 'WB Country Groups'!$B$2:$B$219, 0))</f>
        <v>East Asia &amp; Pacific</v>
      </c>
    </row>
    <row r="487" spans="1:36">
      <c r="A487" s="53">
        <v>45169</v>
      </c>
      <c r="B487" s="53">
        <v>45169</v>
      </c>
      <c r="N487" s="1" t="s">
        <v>1266</v>
      </c>
      <c r="U487" s="59">
        <v>2284622059.4327998</v>
      </c>
      <c r="V487" s="60">
        <v>2284622059.4327998</v>
      </c>
      <c r="W487" s="60">
        <v>4153858289.87782</v>
      </c>
      <c r="X487" s="59">
        <v>3.5815307376E-3</v>
      </c>
      <c r="AI487" s="2" t="str">
        <f>INDEX('ISO2-ISO3'!$D$1:$D$249, MATCH($N487, 'ISO2-ISO3'!$C$1:$C$249, 0))</f>
        <v>SGP</v>
      </c>
      <c r="AJ487" s="2" t="str">
        <f>INDEX('WB Country Groups'!$C$2:$C$219, MATCH($AI487, 'WB Country Groups'!$B$2:$B$219, 0))</f>
        <v>East Asia &amp; Pacific</v>
      </c>
    </row>
    <row r="488" spans="1:36">
      <c r="A488" s="53">
        <v>45169</v>
      </c>
      <c r="B488" s="53">
        <v>45169</v>
      </c>
      <c r="N488" s="1" t="s">
        <v>1348</v>
      </c>
      <c r="U488" s="59">
        <v>125894421912.60001</v>
      </c>
      <c r="V488" s="60">
        <v>125894421912.60001</v>
      </c>
      <c r="W488" s="60">
        <v>125894421912.60001</v>
      </c>
      <c r="X488" s="59">
        <v>0.19736075816650001</v>
      </c>
      <c r="AI488" s="2" t="str">
        <f>INDEX('ISO2-ISO3'!$D$1:$D$249, MATCH($N488, 'ISO2-ISO3'!$C$1:$C$249, 0))</f>
        <v>USA</v>
      </c>
      <c r="AJ488" s="2" t="str">
        <f>INDEX('WB Country Groups'!$C$2:$C$219, MATCH($AI488, 'WB Country Groups'!$B$2:$B$219, 0))</f>
        <v>North America</v>
      </c>
    </row>
    <row r="489" spans="1:36">
      <c r="A489" s="53">
        <v>45169</v>
      </c>
      <c r="B489" s="53">
        <v>45169</v>
      </c>
      <c r="N489" s="1" t="s">
        <v>1348</v>
      </c>
      <c r="U489" s="59">
        <v>16412763364.5</v>
      </c>
      <c r="V489" s="60">
        <v>16412763364.5</v>
      </c>
      <c r="W489" s="60">
        <v>16412763364.5</v>
      </c>
      <c r="X489" s="59">
        <v>2.5729777157800001E-2</v>
      </c>
      <c r="AI489" s="2" t="str">
        <f>INDEX('ISO2-ISO3'!$D$1:$D$249, MATCH($N489, 'ISO2-ISO3'!$C$1:$C$249, 0))</f>
        <v>USA</v>
      </c>
      <c r="AJ489" s="2" t="str">
        <f>INDEX('WB Country Groups'!$C$2:$C$219, MATCH($AI489, 'WB Country Groups'!$B$2:$B$219, 0))</f>
        <v>North America</v>
      </c>
    </row>
    <row r="490" spans="1:36">
      <c r="A490" s="53">
        <v>45169</v>
      </c>
      <c r="B490" s="53">
        <v>45169</v>
      </c>
      <c r="N490" s="1" t="s">
        <v>1278</v>
      </c>
      <c r="U490" s="59">
        <v>7148390048.9701595</v>
      </c>
      <c r="V490" s="60">
        <v>7148390048.9701595</v>
      </c>
      <c r="W490" s="60">
        <v>7148390048.9701595</v>
      </c>
      <c r="X490" s="59">
        <v>1.1206308097700001E-2</v>
      </c>
      <c r="AI490" s="2" t="str">
        <f>INDEX('ISO2-ISO3'!$D$1:$D$249, MATCH($N490, 'ISO2-ISO3'!$C$1:$C$249, 0))</f>
        <v>ZAF</v>
      </c>
      <c r="AJ490" s="2" t="str">
        <f>INDEX('WB Country Groups'!$C$2:$C$219, MATCH($AI490, 'WB Country Groups'!$B$2:$B$219, 0))</f>
        <v>Sub-Saharan Africa</v>
      </c>
    </row>
    <row r="491" spans="1:36">
      <c r="A491" s="53">
        <v>45169</v>
      </c>
      <c r="B491" s="53">
        <v>45169</v>
      </c>
      <c r="N491" s="1" t="s">
        <v>1015</v>
      </c>
      <c r="U491" s="59">
        <v>4043557974.2821202</v>
      </c>
      <c r="V491" s="60">
        <v>4043557974.2821202</v>
      </c>
      <c r="W491" s="60">
        <v>4757127028.5671997</v>
      </c>
      <c r="X491" s="59">
        <v>6.3389597043000002E-3</v>
      </c>
      <c r="AI491" s="2" t="str">
        <f>INDEX('ISO2-ISO3'!$D$1:$D$249, MATCH($N491, 'ISO2-ISO3'!$C$1:$C$249, 0))</f>
        <v>FRA</v>
      </c>
      <c r="AJ491" s="2" t="str">
        <f>INDEX('WB Country Groups'!$C$2:$C$219, MATCH($AI491, 'WB Country Groups'!$B$2:$B$219, 0))</f>
        <v>Europe &amp; Central Asia</v>
      </c>
    </row>
    <row r="492" spans="1:36">
      <c r="A492" s="53">
        <v>45169</v>
      </c>
      <c r="B492" s="53">
        <v>45169</v>
      </c>
      <c r="N492" s="1" t="s">
        <v>1303</v>
      </c>
      <c r="U492" s="59">
        <v>4282285870.66083</v>
      </c>
      <c r="V492" s="60">
        <v>4282285870.66083</v>
      </c>
      <c r="W492" s="60">
        <v>8564571741.3216496</v>
      </c>
      <c r="X492" s="59">
        <v>6.7132059807000002E-3</v>
      </c>
      <c r="AI492" s="2" t="str">
        <f>INDEX('ISO2-ISO3'!$D$1:$D$249, MATCH($N492, 'ISO2-ISO3'!$C$1:$C$249, 0))</f>
        <v>TWN</v>
      </c>
      <c r="AJ492" s="2" t="str">
        <f>INDEX('WB Country Groups'!$C$2:$C$219, MATCH($AI492, 'WB Country Groups'!$B$2:$B$219, 0))</f>
        <v>East Asia &amp; Pacific</v>
      </c>
    </row>
    <row r="493" spans="1:36">
      <c r="A493" s="53">
        <v>45169</v>
      </c>
      <c r="B493" s="53">
        <v>45169</v>
      </c>
      <c r="N493" s="1" t="s">
        <v>1031</v>
      </c>
      <c r="U493" s="59">
        <v>27730124593.2173</v>
      </c>
      <c r="V493" s="60">
        <v>27730124593.2173</v>
      </c>
      <c r="W493" s="60">
        <v>32623675992.020401</v>
      </c>
      <c r="X493" s="59">
        <v>4.3471651329900003E-2</v>
      </c>
      <c r="AI493" s="2" t="str">
        <f>INDEX('ISO2-ISO3'!$D$1:$D$249, MATCH($N493, 'ISO2-ISO3'!$C$1:$C$249, 0))</f>
        <v>DEU</v>
      </c>
      <c r="AJ493" s="2" t="str">
        <f>INDEX('WB Country Groups'!$C$2:$C$219, MATCH($AI493, 'WB Country Groups'!$B$2:$B$219, 0))</f>
        <v>Europe &amp; Central Asia</v>
      </c>
    </row>
    <row r="494" spans="1:36">
      <c r="A494" s="53">
        <v>45169</v>
      </c>
      <c r="B494" s="53">
        <v>45169</v>
      </c>
      <c r="N494" s="1" t="s">
        <v>883</v>
      </c>
      <c r="U494" s="59">
        <v>5587237084.46702</v>
      </c>
      <c r="V494" s="60">
        <v>5587237084.46702</v>
      </c>
      <c r="W494" s="60">
        <v>28506311678.8876</v>
      </c>
      <c r="X494" s="59">
        <v>8.7589372927999991E-3</v>
      </c>
      <c r="AI494" s="2" t="str">
        <f>INDEX('ISO2-ISO3'!$D$1:$D$249, MATCH($N494, 'ISO2-ISO3'!$C$1:$C$249, 0))</f>
        <v>AUT</v>
      </c>
      <c r="AJ494" s="2" t="str">
        <f>INDEX('WB Country Groups'!$C$2:$C$219, MATCH($AI494, 'WB Country Groups'!$B$2:$B$219, 0))</f>
        <v>Europe &amp; Central Asia</v>
      </c>
    </row>
    <row r="495" spans="1:36">
      <c r="A495" s="53">
        <v>45169</v>
      </c>
      <c r="B495" s="53">
        <v>45169</v>
      </c>
      <c r="N495" s="1" t="s">
        <v>1348</v>
      </c>
      <c r="U495" s="59">
        <v>6527880419.0080004</v>
      </c>
      <c r="V495" s="60">
        <v>6527880419.0080004</v>
      </c>
      <c r="W495" s="60">
        <v>7679859316.4799995</v>
      </c>
      <c r="X495" s="59">
        <v>1.02335545066E-2</v>
      </c>
      <c r="AI495" s="2" t="str">
        <f>INDEX('ISO2-ISO3'!$D$1:$D$249, MATCH($N495, 'ISO2-ISO3'!$C$1:$C$249, 0))</f>
        <v>USA</v>
      </c>
      <c r="AJ495" s="2" t="str">
        <f>INDEX('WB Country Groups'!$C$2:$C$219, MATCH($AI495, 'WB Country Groups'!$B$2:$B$219, 0))</f>
        <v>North America</v>
      </c>
    </row>
    <row r="496" spans="1:36">
      <c r="A496" s="53">
        <v>45169</v>
      </c>
      <c r="B496" s="53">
        <v>45169</v>
      </c>
      <c r="N496" s="1" t="s">
        <v>1031</v>
      </c>
      <c r="U496" s="59">
        <v>4224436931.0155001</v>
      </c>
      <c r="V496" s="60">
        <v>4224436931.0155001</v>
      </c>
      <c r="W496" s="60">
        <v>67543295522.918999</v>
      </c>
      <c r="X496" s="59">
        <v>6.6225180025000002E-3</v>
      </c>
      <c r="AI496" s="2" t="str">
        <f>INDEX('ISO2-ISO3'!$D$1:$D$249, MATCH($N496, 'ISO2-ISO3'!$C$1:$C$249, 0))</f>
        <v>DEU</v>
      </c>
      <c r="AJ496" s="2" t="str">
        <f>INDEX('WB Country Groups'!$C$2:$C$219, MATCH($AI496, 'WB Country Groups'!$B$2:$B$219, 0))</f>
        <v>Europe &amp; Central Asia</v>
      </c>
    </row>
    <row r="497" spans="1:36">
      <c r="A497" s="53">
        <v>45169</v>
      </c>
      <c r="B497" s="53">
        <v>45169</v>
      </c>
      <c r="N497" s="1" t="s">
        <v>1031</v>
      </c>
      <c r="U497" s="59">
        <v>25298926212.764</v>
      </c>
      <c r="V497" s="60">
        <v>25298926212.764</v>
      </c>
      <c r="W497" s="60">
        <v>67543295522.918999</v>
      </c>
      <c r="X497" s="59">
        <v>3.9660337466100003E-2</v>
      </c>
      <c r="AI497" s="2" t="str">
        <f>INDEX('ISO2-ISO3'!$D$1:$D$249, MATCH($N497, 'ISO2-ISO3'!$C$1:$C$249, 0))</f>
        <v>DEU</v>
      </c>
      <c r="AJ497" s="2" t="str">
        <f>INDEX('WB Country Groups'!$C$2:$C$219, MATCH($AI497, 'WB Country Groups'!$B$2:$B$219, 0))</f>
        <v>Europe &amp; Central Asia</v>
      </c>
    </row>
    <row r="498" spans="1:36">
      <c r="A498" s="53">
        <v>45169</v>
      </c>
      <c r="B498" s="53">
        <v>45169</v>
      </c>
      <c r="N498" s="1" t="s">
        <v>1295</v>
      </c>
      <c r="U498" s="59">
        <v>4103679740.1875801</v>
      </c>
      <c r="V498" s="60">
        <v>4103679740.1875801</v>
      </c>
      <c r="W498" s="60">
        <v>41208007598.973503</v>
      </c>
      <c r="X498" s="59">
        <v>6.4332107212999997E-3</v>
      </c>
      <c r="AI498" s="2" t="str">
        <f>INDEX('ISO2-ISO3'!$D$1:$D$249, MATCH($N498, 'ISO2-ISO3'!$C$1:$C$249, 0))</f>
        <v>SWE</v>
      </c>
      <c r="AJ498" s="2" t="str">
        <f>INDEX('WB Country Groups'!$C$2:$C$219, MATCH($AI498, 'WB Country Groups'!$B$2:$B$219, 0))</f>
        <v>Europe &amp; Central Asia</v>
      </c>
    </row>
    <row r="499" spans="1:36">
      <c r="A499" s="53">
        <v>45169</v>
      </c>
      <c r="B499" s="53">
        <v>45169</v>
      </c>
      <c r="N499" s="1" t="s">
        <v>1295</v>
      </c>
      <c r="U499" s="59">
        <v>30484283323.073299</v>
      </c>
      <c r="V499" s="60">
        <v>30484283323.073299</v>
      </c>
      <c r="W499" s="60">
        <v>41208007598.973503</v>
      </c>
      <c r="X499" s="59">
        <v>4.7789260059399999E-2</v>
      </c>
      <c r="AI499" s="2" t="str">
        <f>INDEX('ISO2-ISO3'!$D$1:$D$249, MATCH($N499, 'ISO2-ISO3'!$C$1:$C$249, 0))</f>
        <v>SWE</v>
      </c>
      <c r="AJ499" s="2" t="str">
        <f>INDEX('WB Country Groups'!$C$2:$C$219, MATCH($AI499, 'WB Country Groups'!$B$2:$B$219, 0))</f>
        <v>Europe &amp; Central Asia</v>
      </c>
    </row>
    <row r="500" spans="1:36">
      <c r="A500" s="53">
        <v>45169</v>
      </c>
      <c r="B500" s="53">
        <v>45169</v>
      </c>
      <c r="N500" s="1" t="s">
        <v>1348</v>
      </c>
      <c r="U500" s="59">
        <v>29039669516.25</v>
      </c>
      <c r="V500" s="60">
        <v>29039669516.25</v>
      </c>
      <c r="W500" s="60">
        <v>29039669516.25</v>
      </c>
      <c r="X500" s="59">
        <v>4.5524584056699999E-2</v>
      </c>
      <c r="AI500" s="2" t="str">
        <f>INDEX('ISO2-ISO3'!$D$1:$D$249, MATCH($N500, 'ISO2-ISO3'!$C$1:$C$249, 0))</f>
        <v>USA</v>
      </c>
      <c r="AJ500" s="2" t="str">
        <f>INDEX('WB Country Groups'!$C$2:$C$219, MATCH($AI500, 'WB Country Groups'!$B$2:$B$219, 0))</f>
        <v>North America</v>
      </c>
    </row>
    <row r="501" spans="1:36">
      <c r="A501" s="53">
        <v>45169</v>
      </c>
      <c r="B501" s="53">
        <v>45169</v>
      </c>
      <c r="N501" s="1" t="s">
        <v>1348</v>
      </c>
      <c r="U501" s="59">
        <v>18561755722.220001</v>
      </c>
      <c r="V501" s="60">
        <v>18561755722.220001</v>
      </c>
      <c r="W501" s="60">
        <v>21837359673.200001</v>
      </c>
      <c r="X501" s="59">
        <v>2.9098685442800001E-2</v>
      </c>
      <c r="AI501" s="2" t="str">
        <f>INDEX('ISO2-ISO3'!$D$1:$D$249, MATCH($N501, 'ISO2-ISO3'!$C$1:$C$249, 0))</f>
        <v>USA</v>
      </c>
      <c r="AJ501" s="2" t="str">
        <f>INDEX('WB Country Groups'!$C$2:$C$219, MATCH($AI501, 'WB Country Groups'!$B$2:$B$219, 0))</f>
        <v>North America</v>
      </c>
    </row>
    <row r="502" spans="1:36">
      <c r="A502" s="53">
        <v>45169</v>
      </c>
      <c r="B502" s="53">
        <v>45169</v>
      </c>
      <c r="N502" s="1" t="s">
        <v>1348</v>
      </c>
      <c r="U502" s="59">
        <v>241087336195.82199</v>
      </c>
      <c r="V502" s="60">
        <v>241087336195.82199</v>
      </c>
      <c r="W502" s="60">
        <v>438340611265.13</v>
      </c>
      <c r="X502" s="59">
        <v>0.3779450966381</v>
      </c>
      <c r="AI502" s="2" t="str">
        <f>INDEX('ISO2-ISO3'!$D$1:$D$249, MATCH($N502, 'ISO2-ISO3'!$C$1:$C$249, 0))</f>
        <v>USA</v>
      </c>
      <c r="AJ502" s="2" t="str">
        <f>INDEX('WB Country Groups'!$C$2:$C$219, MATCH($AI502, 'WB Country Groups'!$B$2:$B$219, 0))</f>
        <v>North America</v>
      </c>
    </row>
    <row r="503" spans="1:36">
      <c r="A503" s="53">
        <v>45169</v>
      </c>
      <c r="B503" s="53">
        <v>45169</v>
      </c>
      <c r="N503" s="1" t="s">
        <v>881</v>
      </c>
      <c r="U503" s="59">
        <v>39581962549.987701</v>
      </c>
      <c r="V503" s="60">
        <v>39581962549.987701</v>
      </c>
      <c r="W503" s="60">
        <v>39581962549.987701</v>
      </c>
      <c r="X503" s="59">
        <v>6.2051407996500003E-2</v>
      </c>
      <c r="AI503" s="2" t="str">
        <f>INDEX('ISO2-ISO3'!$D$1:$D$249, MATCH($N503, 'ISO2-ISO3'!$C$1:$C$249, 0))</f>
        <v>AUS</v>
      </c>
      <c r="AJ503" s="2" t="str">
        <f>INDEX('WB Country Groups'!$C$2:$C$219, MATCH($AI503, 'WB Country Groups'!$B$2:$B$219, 0))</f>
        <v>East Asia &amp; Pacific</v>
      </c>
    </row>
    <row r="504" spans="1:36">
      <c r="A504" s="53">
        <v>45169</v>
      </c>
      <c r="B504" s="53">
        <v>45169</v>
      </c>
      <c r="N504" s="1" t="s">
        <v>1348</v>
      </c>
      <c r="U504" s="59">
        <v>14369505075</v>
      </c>
      <c r="V504" s="60">
        <v>14369505075</v>
      </c>
      <c r="W504" s="60">
        <v>14369505075</v>
      </c>
      <c r="X504" s="59">
        <v>2.25266248734E-2</v>
      </c>
      <c r="AI504" s="2" t="str">
        <f>INDEX('ISO2-ISO3'!$D$1:$D$249, MATCH($N504, 'ISO2-ISO3'!$C$1:$C$249, 0))</f>
        <v>USA</v>
      </c>
      <c r="AJ504" s="2" t="str">
        <f>INDEX('WB Country Groups'!$C$2:$C$219, MATCH($AI504, 'WB Country Groups'!$B$2:$B$219, 0))</f>
        <v>North America</v>
      </c>
    </row>
    <row r="505" spans="1:36">
      <c r="A505" s="53">
        <v>45169</v>
      </c>
      <c r="B505" s="53">
        <v>45169</v>
      </c>
      <c r="N505" s="1" t="s">
        <v>936</v>
      </c>
      <c r="U505" s="59">
        <v>6961812142.24473</v>
      </c>
      <c r="V505" s="60">
        <v>6961812142.24473</v>
      </c>
      <c r="W505" s="60">
        <v>15470693649.432699</v>
      </c>
      <c r="X505" s="59">
        <v>1.0913815733299999E-2</v>
      </c>
      <c r="AI505" s="2" t="str">
        <f>INDEX('ISO2-ISO3'!$D$1:$D$249, MATCH($N505, 'ISO2-ISO3'!$C$1:$C$249, 0))</f>
        <v>CAN</v>
      </c>
      <c r="AJ505" s="2" t="str">
        <f>INDEX('WB Country Groups'!$C$2:$C$219, MATCH($AI505, 'WB Country Groups'!$B$2:$B$219, 0))</f>
        <v>North America</v>
      </c>
    </row>
    <row r="506" spans="1:36">
      <c r="A506" s="53">
        <v>45169</v>
      </c>
      <c r="B506" s="53">
        <v>45169</v>
      </c>
      <c r="N506" s="1" t="s">
        <v>881</v>
      </c>
      <c r="U506" s="59">
        <v>49884748564.510803</v>
      </c>
      <c r="V506" s="60">
        <v>49884748564.510803</v>
      </c>
      <c r="W506" s="60">
        <v>49884748564.510803</v>
      </c>
      <c r="X506" s="59">
        <v>7.82027642533E-2</v>
      </c>
      <c r="AI506" s="2" t="str">
        <f>INDEX('ISO2-ISO3'!$D$1:$D$249, MATCH($N506, 'ISO2-ISO3'!$C$1:$C$249, 0))</f>
        <v>AUS</v>
      </c>
      <c r="AJ506" s="2" t="str">
        <f>INDEX('WB Country Groups'!$C$2:$C$219, MATCH($AI506, 'WB Country Groups'!$B$2:$B$219, 0))</f>
        <v>East Asia &amp; Pacific</v>
      </c>
    </row>
    <row r="507" spans="1:36">
      <c r="A507" s="53">
        <v>45169</v>
      </c>
      <c r="B507" s="53">
        <v>45169</v>
      </c>
      <c r="N507" s="1" t="s">
        <v>1348</v>
      </c>
      <c r="U507" s="59">
        <v>24002212345</v>
      </c>
      <c r="V507" s="60">
        <v>24002212345</v>
      </c>
      <c r="W507" s="60">
        <v>24002212345</v>
      </c>
      <c r="X507" s="59">
        <v>3.7627519584399999E-2</v>
      </c>
      <c r="AI507" s="2" t="str">
        <f>INDEX('ISO2-ISO3'!$D$1:$D$249, MATCH($N507, 'ISO2-ISO3'!$C$1:$C$249, 0))</f>
        <v>USA</v>
      </c>
      <c r="AJ507" s="2" t="str">
        <f>INDEX('WB Country Groups'!$C$2:$C$219, MATCH($AI507, 'WB Country Groups'!$B$2:$B$219, 0))</f>
        <v>North America</v>
      </c>
    </row>
    <row r="508" spans="1:36">
      <c r="A508" s="53">
        <v>45169</v>
      </c>
      <c r="B508" s="53">
        <v>45169</v>
      </c>
      <c r="N508" s="1" t="s">
        <v>1348</v>
      </c>
      <c r="U508" s="59">
        <v>7629295458.3199997</v>
      </c>
      <c r="V508" s="60">
        <v>7629295458.3199997</v>
      </c>
      <c r="W508" s="60">
        <v>7629295458.3199997</v>
      </c>
      <c r="X508" s="59">
        <v>1.1960208506899999E-2</v>
      </c>
      <c r="AI508" s="2" t="str">
        <f>INDEX('ISO2-ISO3'!$D$1:$D$249, MATCH($N508, 'ISO2-ISO3'!$C$1:$C$249, 0))</f>
        <v>USA</v>
      </c>
      <c r="AJ508" s="2" t="str">
        <f>INDEX('WB Country Groups'!$C$2:$C$219, MATCH($AI508, 'WB Country Groups'!$B$2:$B$219, 0))</f>
        <v>North America</v>
      </c>
    </row>
    <row r="509" spans="1:36">
      <c r="A509" s="53">
        <v>45169</v>
      </c>
      <c r="B509" s="53">
        <v>45169</v>
      </c>
      <c r="N509" s="1" t="s">
        <v>1342</v>
      </c>
      <c r="U509" s="59">
        <v>8809067249.59548</v>
      </c>
      <c r="V509" s="60">
        <v>8809067249.59548</v>
      </c>
      <c r="W509" s="60">
        <v>8809067249.59548</v>
      </c>
      <c r="X509" s="59">
        <v>1.3809699943100001E-2</v>
      </c>
      <c r="AI509" s="2" t="str">
        <f>INDEX('ISO2-ISO3'!$D$1:$D$249, MATCH($N509, 'ISO2-ISO3'!$C$1:$C$249, 0))</f>
        <v>GBR</v>
      </c>
      <c r="AJ509" s="2" t="str">
        <f>INDEX('WB Country Groups'!$C$2:$C$219, MATCH($AI509, 'WB Country Groups'!$B$2:$B$219, 0))</f>
        <v>Europe &amp; Central Asia</v>
      </c>
    </row>
    <row r="510" spans="1:36">
      <c r="A510" s="53">
        <v>45169</v>
      </c>
      <c r="B510" s="53">
        <v>45169</v>
      </c>
      <c r="N510" s="1" t="s">
        <v>1348</v>
      </c>
      <c r="U510" s="59">
        <v>42076978974.269997</v>
      </c>
      <c r="V510" s="60">
        <v>42076978974.269997</v>
      </c>
      <c r="W510" s="60">
        <v>42076978974.269997</v>
      </c>
      <c r="X510" s="59">
        <v>6.5962767416999996E-2</v>
      </c>
      <c r="AI510" s="2" t="str">
        <f>INDEX('ISO2-ISO3'!$D$1:$D$249, MATCH($N510, 'ISO2-ISO3'!$C$1:$C$249, 0))</f>
        <v>USA</v>
      </c>
      <c r="AJ510" s="2" t="str">
        <f>INDEX('WB Country Groups'!$C$2:$C$219, MATCH($AI510, 'WB Country Groups'!$B$2:$B$219, 0))</f>
        <v>North America</v>
      </c>
    </row>
    <row r="511" spans="1:36">
      <c r="A511" s="53">
        <v>45169</v>
      </c>
      <c r="B511" s="53">
        <v>45169</v>
      </c>
      <c r="N511" s="1" t="s">
        <v>1348</v>
      </c>
      <c r="U511" s="59">
        <v>26534352747.720001</v>
      </c>
      <c r="V511" s="60">
        <v>26534352747.720001</v>
      </c>
      <c r="W511" s="60">
        <v>26534352747.720001</v>
      </c>
      <c r="X511" s="59">
        <v>4.1597077107899998E-2</v>
      </c>
      <c r="AI511" s="2" t="str">
        <f>INDEX('ISO2-ISO3'!$D$1:$D$249, MATCH($N511, 'ISO2-ISO3'!$C$1:$C$249, 0))</f>
        <v>USA</v>
      </c>
      <c r="AJ511" s="2" t="str">
        <f>INDEX('WB Country Groups'!$C$2:$C$219, MATCH($AI511, 'WB Country Groups'!$B$2:$B$219, 0))</f>
        <v>North America</v>
      </c>
    </row>
    <row r="512" spans="1:36">
      <c r="A512" s="53">
        <v>45169</v>
      </c>
      <c r="B512" s="53">
        <v>45169</v>
      </c>
      <c r="N512" s="1" t="s">
        <v>1172</v>
      </c>
      <c r="U512" s="59">
        <v>31079861420.430801</v>
      </c>
      <c r="V512" s="60">
        <v>31079861420.430801</v>
      </c>
      <c r="W512" s="60">
        <v>31079861420.430801</v>
      </c>
      <c r="X512" s="59">
        <v>4.8722929264500003E-2</v>
      </c>
      <c r="AI512" s="2" t="str">
        <f>INDEX('ISO2-ISO3'!$D$1:$D$249, MATCH($N512, 'ISO2-ISO3'!$C$1:$C$249, 0))</f>
        <v>NLD</v>
      </c>
      <c r="AJ512" s="2" t="str">
        <f>INDEX('WB Country Groups'!$C$2:$C$219, MATCH($AI512, 'WB Country Groups'!$B$2:$B$219, 0))</f>
        <v>Europe &amp; Central Asia</v>
      </c>
    </row>
    <row r="513" spans="1:36">
      <c r="A513" s="53">
        <v>45169</v>
      </c>
      <c r="B513" s="53">
        <v>45169</v>
      </c>
      <c r="N513" s="1" t="s">
        <v>881</v>
      </c>
      <c r="U513" s="59">
        <v>45524430205.7453</v>
      </c>
      <c r="V513" s="60">
        <v>45524430205.7453</v>
      </c>
      <c r="W513" s="60">
        <v>45524430205.7453</v>
      </c>
      <c r="X513" s="59">
        <v>7.1367229175099994E-2</v>
      </c>
      <c r="AI513" s="2" t="str">
        <f>INDEX('ISO2-ISO3'!$D$1:$D$249, MATCH($N513, 'ISO2-ISO3'!$C$1:$C$249, 0))</f>
        <v>AUS</v>
      </c>
      <c r="AJ513" s="2" t="str">
        <f>INDEX('WB Country Groups'!$C$2:$C$219, MATCH($AI513, 'WB Country Groups'!$B$2:$B$219, 0))</f>
        <v>East Asia &amp; Pacific</v>
      </c>
    </row>
    <row r="514" spans="1:36">
      <c r="A514" s="53">
        <v>45169</v>
      </c>
      <c r="B514" s="53">
        <v>45169</v>
      </c>
      <c r="N514" s="1" t="s">
        <v>1342</v>
      </c>
      <c r="U514" s="59">
        <v>10427963345.4765</v>
      </c>
      <c r="V514" s="60">
        <v>10427963345.4765</v>
      </c>
      <c r="W514" s="60">
        <v>10427963345.4765</v>
      </c>
      <c r="X514" s="59">
        <v>1.6347592853800001E-2</v>
      </c>
      <c r="AI514" s="2" t="str">
        <f>INDEX('ISO2-ISO3'!$D$1:$D$249, MATCH($N514, 'ISO2-ISO3'!$C$1:$C$249, 0))</f>
        <v>GBR</v>
      </c>
      <c r="AJ514" s="2" t="str">
        <f>INDEX('WB Country Groups'!$C$2:$C$219, MATCH($AI514, 'WB Country Groups'!$B$2:$B$219, 0))</f>
        <v>Europe &amp; Central Asia</v>
      </c>
    </row>
    <row r="515" spans="1:36">
      <c r="A515" s="53">
        <v>45169</v>
      </c>
      <c r="B515" s="53">
        <v>45169</v>
      </c>
      <c r="N515" s="1" t="s">
        <v>1088</v>
      </c>
      <c r="U515" s="59">
        <v>6726795622.8938398</v>
      </c>
      <c r="V515" s="60">
        <v>6726795622.8938398</v>
      </c>
      <c r="W515" s="60">
        <v>8969060830.5251198</v>
      </c>
      <c r="X515" s="59">
        <v>1.05453876669E-2</v>
      </c>
      <c r="AI515" s="2" t="str">
        <f>INDEX('ISO2-ISO3'!$D$1:$D$249, MATCH($N515, 'ISO2-ISO3'!$C$1:$C$249, 0))</f>
        <v>JPN</v>
      </c>
      <c r="AJ515" s="2" t="str">
        <f>INDEX('WB Country Groups'!$C$2:$C$219, MATCH($AI515, 'WB Country Groups'!$B$2:$B$219, 0))</f>
        <v>East Asia &amp; Pacific</v>
      </c>
    </row>
    <row r="516" spans="1:36">
      <c r="A516" s="53">
        <v>45169</v>
      </c>
      <c r="B516" s="53">
        <v>45169</v>
      </c>
      <c r="N516" s="1" t="s">
        <v>1088</v>
      </c>
      <c r="U516" s="59">
        <v>4341086135.2474499</v>
      </c>
      <c r="V516" s="60">
        <v>4341086135.2474499</v>
      </c>
      <c r="W516" s="60">
        <v>5788114846.9966002</v>
      </c>
      <c r="X516" s="59">
        <v>6.8053853213000002E-3</v>
      </c>
      <c r="AI516" s="2" t="str">
        <f>INDEX('ISO2-ISO3'!$D$1:$D$249, MATCH($N516, 'ISO2-ISO3'!$C$1:$C$249, 0))</f>
        <v>JPN</v>
      </c>
      <c r="AJ516" s="2" t="str">
        <f>INDEX('WB Country Groups'!$C$2:$C$219, MATCH($AI516, 'WB Country Groups'!$B$2:$B$219, 0))</f>
        <v>East Asia &amp; Pacific</v>
      </c>
    </row>
    <row r="517" spans="1:36">
      <c r="A517" s="53">
        <v>45169</v>
      </c>
      <c r="B517" s="53">
        <v>45169</v>
      </c>
      <c r="N517" s="1" t="s">
        <v>1088</v>
      </c>
      <c r="U517" s="59">
        <v>7727108126.6892204</v>
      </c>
      <c r="V517" s="60">
        <v>7727108126.6892204</v>
      </c>
      <c r="W517" s="60">
        <v>9090715443.1637897</v>
      </c>
      <c r="X517" s="59">
        <v>1.2113546376E-2</v>
      </c>
      <c r="AI517" s="2" t="str">
        <f>INDEX('ISO2-ISO3'!$D$1:$D$249, MATCH($N517, 'ISO2-ISO3'!$C$1:$C$249, 0))</f>
        <v>JPN</v>
      </c>
      <c r="AJ517" s="2" t="str">
        <f>INDEX('WB Country Groups'!$C$2:$C$219, MATCH($AI517, 'WB Country Groups'!$B$2:$B$219, 0))</f>
        <v>East Asia &amp; Pacific</v>
      </c>
    </row>
    <row r="518" spans="1:36">
      <c r="A518" s="53">
        <v>45169</v>
      </c>
      <c r="B518" s="53">
        <v>45169</v>
      </c>
      <c r="N518" s="1" t="s">
        <v>1088</v>
      </c>
      <c r="U518" s="59">
        <v>27526866638.647499</v>
      </c>
      <c r="V518" s="60">
        <v>27526866638.647499</v>
      </c>
      <c r="W518" s="60">
        <v>27526866638.647499</v>
      </c>
      <c r="X518" s="59">
        <v>4.3153010174900003E-2</v>
      </c>
      <c r="AI518" s="2" t="str">
        <f>INDEX('ISO2-ISO3'!$D$1:$D$249, MATCH($N518, 'ISO2-ISO3'!$C$1:$C$249, 0))</f>
        <v>JPN</v>
      </c>
      <c r="AJ518" s="2" t="str">
        <f>INDEX('WB Country Groups'!$C$2:$C$219, MATCH($AI518, 'WB Country Groups'!$B$2:$B$219, 0))</f>
        <v>East Asia &amp; Pacific</v>
      </c>
    </row>
    <row r="519" spans="1:36">
      <c r="A519" s="53">
        <v>45169</v>
      </c>
      <c r="B519" s="53">
        <v>45169</v>
      </c>
      <c r="N519" s="1" t="s">
        <v>1088</v>
      </c>
      <c r="U519" s="59">
        <v>3837682707.6415801</v>
      </c>
      <c r="V519" s="60">
        <v>3837682707.6415801</v>
      </c>
      <c r="W519" s="60">
        <v>4797103384.55198</v>
      </c>
      <c r="X519" s="59">
        <v>6.0162154706999999E-3</v>
      </c>
      <c r="AI519" s="2" t="str">
        <f>INDEX('ISO2-ISO3'!$D$1:$D$249, MATCH($N519, 'ISO2-ISO3'!$C$1:$C$249, 0))</f>
        <v>JPN</v>
      </c>
      <c r="AJ519" s="2" t="str">
        <f>INDEX('WB Country Groups'!$C$2:$C$219, MATCH($AI519, 'WB Country Groups'!$B$2:$B$219, 0))</f>
        <v>East Asia &amp; Pacific</v>
      </c>
    </row>
    <row r="520" spans="1:36">
      <c r="A520" s="53">
        <v>45169</v>
      </c>
      <c r="B520" s="53">
        <v>45169</v>
      </c>
      <c r="N520" s="1" t="s">
        <v>1088</v>
      </c>
      <c r="U520" s="59">
        <v>5354556532.0500097</v>
      </c>
      <c r="V520" s="60">
        <v>5354556532.0500097</v>
      </c>
      <c r="W520" s="60">
        <v>7139408709.4000101</v>
      </c>
      <c r="X520" s="59">
        <v>8.3941712489000002E-3</v>
      </c>
      <c r="AI520" s="2" t="str">
        <f>INDEX('ISO2-ISO3'!$D$1:$D$249, MATCH($N520, 'ISO2-ISO3'!$C$1:$C$249, 0))</f>
        <v>JPN</v>
      </c>
      <c r="AJ520" s="2" t="str">
        <f>INDEX('WB Country Groups'!$C$2:$C$219, MATCH($AI520, 'WB Country Groups'!$B$2:$B$219, 0))</f>
        <v>East Asia &amp; Pacific</v>
      </c>
    </row>
    <row r="521" spans="1:36">
      <c r="A521" s="53">
        <v>45169</v>
      </c>
      <c r="B521" s="53">
        <v>45169</v>
      </c>
      <c r="N521" s="1" t="s">
        <v>1088</v>
      </c>
      <c r="U521" s="59">
        <v>9432034206.8434296</v>
      </c>
      <c r="V521" s="60">
        <v>9432034206.8434296</v>
      </c>
      <c r="W521" s="60">
        <v>10480038007.6038</v>
      </c>
      <c r="X521" s="59">
        <v>1.47863058095E-2</v>
      </c>
      <c r="AI521" s="2" t="str">
        <f>INDEX('ISO2-ISO3'!$D$1:$D$249, MATCH($N521, 'ISO2-ISO3'!$C$1:$C$249, 0))</f>
        <v>JPN</v>
      </c>
      <c r="AJ521" s="2" t="str">
        <f>INDEX('WB Country Groups'!$C$2:$C$219, MATCH($AI521, 'WB Country Groups'!$B$2:$B$219, 0))</f>
        <v>East Asia &amp; Pacific</v>
      </c>
    </row>
    <row r="522" spans="1:36">
      <c r="A522" s="53">
        <v>45169</v>
      </c>
      <c r="B522" s="53">
        <v>45169</v>
      </c>
      <c r="N522" s="1" t="s">
        <v>1088</v>
      </c>
      <c r="U522" s="59">
        <v>4530230535.8708</v>
      </c>
      <c r="V522" s="60">
        <v>4530230535.8708</v>
      </c>
      <c r="W522" s="60">
        <v>5329682983.3774099</v>
      </c>
      <c r="X522" s="59">
        <v>7.1019010981000002E-3</v>
      </c>
      <c r="AI522" s="2" t="str">
        <f>INDEX('ISO2-ISO3'!$D$1:$D$249, MATCH($N522, 'ISO2-ISO3'!$C$1:$C$249, 0))</f>
        <v>JPN</v>
      </c>
      <c r="AJ522" s="2" t="str">
        <f>INDEX('WB Country Groups'!$C$2:$C$219, MATCH($AI522, 'WB Country Groups'!$B$2:$B$219, 0))</f>
        <v>East Asia &amp; Pacific</v>
      </c>
    </row>
    <row r="523" spans="1:36">
      <c r="A523" s="53">
        <v>45169</v>
      </c>
      <c r="B523" s="53">
        <v>45169</v>
      </c>
      <c r="N523" s="1" t="s">
        <v>1348</v>
      </c>
      <c r="U523" s="59">
        <v>467608095992.20001</v>
      </c>
      <c r="V523" s="60">
        <v>467608095992.20001</v>
      </c>
      <c r="W523" s="60">
        <v>790305972444.57996</v>
      </c>
      <c r="X523" s="59">
        <v>0.73305462583479997</v>
      </c>
      <c r="AI523" s="2" t="str">
        <f>INDEX('ISO2-ISO3'!$D$1:$D$249, MATCH($N523, 'ISO2-ISO3'!$C$1:$C$249, 0))</f>
        <v>USA</v>
      </c>
      <c r="AJ523" s="2" t="str">
        <f>INDEX('WB Country Groups'!$C$2:$C$219, MATCH($AI523, 'WB Country Groups'!$B$2:$B$219, 0))</f>
        <v>North America</v>
      </c>
    </row>
    <row r="524" spans="1:36">
      <c r="A524" s="53">
        <v>45169</v>
      </c>
      <c r="B524" s="53">
        <v>45169</v>
      </c>
      <c r="N524" s="1" t="s">
        <v>1088</v>
      </c>
      <c r="U524" s="59">
        <v>7318635161.5894499</v>
      </c>
      <c r="V524" s="60">
        <v>7318635161.5894499</v>
      </c>
      <c r="W524" s="60">
        <v>8610159013.6346493</v>
      </c>
      <c r="X524" s="59">
        <v>1.14731960502E-2</v>
      </c>
      <c r="AI524" s="2" t="str">
        <f>INDEX('ISO2-ISO3'!$D$1:$D$249, MATCH($N524, 'ISO2-ISO3'!$C$1:$C$249, 0))</f>
        <v>JPN</v>
      </c>
      <c r="AJ524" s="2" t="str">
        <f>INDEX('WB Country Groups'!$C$2:$C$219, MATCH($AI524, 'WB Country Groups'!$B$2:$B$219, 0))</f>
        <v>East Asia &amp; Pacific</v>
      </c>
    </row>
    <row r="525" spans="1:36">
      <c r="A525" s="53">
        <v>45169</v>
      </c>
      <c r="B525" s="53">
        <v>45169</v>
      </c>
      <c r="N525" s="1" t="s">
        <v>1342</v>
      </c>
      <c r="U525" s="59">
        <v>22471710384.026901</v>
      </c>
      <c r="V525" s="60">
        <v>22471710384.026901</v>
      </c>
      <c r="W525" s="60">
        <v>22471710384.026901</v>
      </c>
      <c r="X525" s="59">
        <v>3.5228199401599998E-2</v>
      </c>
      <c r="AI525" s="2" t="str">
        <f>INDEX('ISO2-ISO3'!$D$1:$D$249, MATCH($N525, 'ISO2-ISO3'!$C$1:$C$249, 0))</f>
        <v>GBR</v>
      </c>
      <c r="AJ525" s="2" t="str">
        <f>INDEX('WB Country Groups'!$C$2:$C$219, MATCH($AI525, 'WB Country Groups'!$B$2:$B$219, 0))</f>
        <v>Europe &amp; Central Asia</v>
      </c>
    </row>
    <row r="526" spans="1:36">
      <c r="A526" s="53">
        <v>45169</v>
      </c>
      <c r="B526" s="53">
        <v>45169</v>
      </c>
      <c r="N526" s="1" t="s">
        <v>936</v>
      </c>
      <c r="U526" s="59">
        <v>16005106877.563801</v>
      </c>
      <c r="V526" s="60">
        <v>16005106877.563801</v>
      </c>
      <c r="W526" s="60">
        <v>16005106877.563801</v>
      </c>
      <c r="X526" s="59">
        <v>2.5090706799399998E-2</v>
      </c>
      <c r="AI526" s="2" t="str">
        <f>INDEX('ISO2-ISO3'!$D$1:$D$249, MATCH($N526, 'ISO2-ISO3'!$C$1:$C$249, 0))</f>
        <v>CAN</v>
      </c>
      <c r="AJ526" s="2" t="str">
        <f>INDEX('WB Country Groups'!$C$2:$C$219, MATCH($AI526, 'WB Country Groups'!$B$2:$B$219, 0))</f>
        <v>North America</v>
      </c>
    </row>
    <row r="527" spans="1:36">
      <c r="A527" s="53">
        <v>45169</v>
      </c>
      <c r="B527" s="53">
        <v>45169</v>
      </c>
      <c r="N527" s="1" t="s">
        <v>1176</v>
      </c>
      <c r="U527" s="59">
        <v>5655107700.3281403</v>
      </c>
      <c r="V527" s="60">
        <v>5655107700.3281403</v>
      </c>
      <c r="W527" s="60">
        <v>5655107700.3281403</v>
      </c>
      <c r="X527" s="59">
        <v>8.8653359401999997E-3</v>
      </c>
      <c r="AI527" s="2" t="str">
        <f>INDEX('ISO2-ISO3'!$D$1:$D$249, MATCH($N527, 'ISO2-ISO3'!$C$1:$C$249, 0))</f>
        <v>NZL</v>
      </c>
      <c r="AJ527" s="2" t="str">
        <f>INDEX('WB Country Groups'!$C$2:$C$219, MATCH($AI527, 'WB Country Groups'!$B$2:$B$219, 0))</f>
        <v>East Asia &amp; Pacific</v>
      </c>
    </row>
    <row r="528" spans="1:36">
      <c r="A528" s="53">
        <v>45169</v>
      </c>
      <c r="B528" s="53">
        <v>45169</v>
      </c>
      <c r="N528" s="1" t="s">
        <v>1088</v>
      </c>
      <c r="U528" s="59">
        <v>27769586383.143902</v>
      </c>
      <c r="V528" s="60">
        <v>27769586383.143902</v>
      </c>
      <c r="W528" s="60">
        <v>32670101627.2281</v>
      </c>
      <c r="X528" s="59">
        <v>4.3533514347099997E-2</v>
      </c>
      <c r="AI528" s="2" t="str">
        <f>INDEX('ISO2-ISO3'!$D$1:$D$249, MATCH($N528, 'ISO2-ISO3'!$C$1:$C$249, 0))</f>
        <v>JPN</v>
      </c>
      <c r="AJ528" s="2" t="str">
        <f>INDEX('WB Country Groups'!$C$2:$C$219, MATCH($AI528, 'WB Country Groups'!$B$2:$B$219, 0))</f>
        <v>East Asia &amp; Pacific</v>
      </c>
    </row>
    <row r="529" spans="1:36">
      <c r="A529" s="53">
        <v>45169</v>
      </c>
      <c r="B529" s="53">
        <v>45169</v>
      </c>
      <c r="N529" s="1" t="s">
        <v>1348</v>
      </c>
      <c r="U529" s="59">
        <v>12602511080.280001</v>
      </c>
      <c r="V529" s="60">
        <v>12602511080.280001</v>
      </c>
      <c r="W529" s="60">
        <v>12602511080.280001</v>
      </c>
      <c r="X529" s="59">
        <v>1.97565635063E-2</v>
      </c>
      <c r="AI529" s="2" t="str">
        <f>INDEX('ISO2-ISO3'!$D$1:$D$249, MATCH($N529, 'ISO2-ISO3'!$C$1:$C$249, 0))</f>
        <v>USA</v>
      </c>
      <c r="AJ529" s="2" t="str">
        <f>INDEX('WB Country Groups'!$C$2:$C$219, MATCH($AI529, 'WB Country Groups'!$B$2:$B$219, 0))</f>
        <v>North America</v>
      </c>
    </row>
    <row r="530" spans="1:36">
      <c r="A530" s="53">
        <v>45169</v>
      </c>
      <c r="B530" s="53">
        <v>45169</v>
      </c>
      <c r="N530" s="1" t="s">
        <v>1348</v>
      </c>
      <c r="U530" s="59">
        <v>444576033581.15997</v>
      </c>
      <c r="V530" s="60">
        <v>444576033581.15997</v>
      </c>
      <c r="W530" s="60">
        <v>444576033581.15997</v>
      </c>
      <c r="X530" s="59">
        <v>0.69694798003970004</v>
      </c>
      <c r="AI530" s="2" t="str">
        <f>INDEX('ISO2-ISO3'!$D$1:$D$249, MATCH($N530, 'ISO2-ISO3'!$C$1:$C$249, 0))</f>
        <v>USA</v>
      </c>
      <c r="AJ530" s="2" t="str">
        <f>INDEX('WB Country Groups'!$C$2:$C$219, MATCH($AI530, 'WB Country Groups'!$B$2:$B$219, 0))</f>
        <v>North America</v>
      </c>
    </row>
    <row r="531" spans="1:36">
      <c r="A531" s="53">
        <v>45169</v>
      </c>
      <c r="B531" s="53">
        <v>45169</v>
      </c>
      <c r="N531" s="1" t="s">
        <v>881</v>
      </c>
      <c r="U531" s="59">
        <v>111733976786.97</v>
      </c>
      <c r="V531" s="60">
        <v>111733976786.97</v>
      </c>
      <c r="W531" s="60">
        <v>111733976786.97</v>
      </c>
      <c r="X531" s="59">
        <v>0.17516187005450001</v>
      </c>
      <c r="AI531" s="2" t="str">
        <f>INDEX('ISO2-ISO3'!$D$1:$D$249, MATCH($N531, 'ISO2-ISO3'!$C$1:$C$249, 0))</f>
        <v>AUS</v>
      </c>
      <c r="AJ531" s="2" t="str">
        <f>INDEX('WB Country Groups'!$C$2:$C$219, MATCH($AI531, 'WB Country Groups'!$B$2:$B$219, 0))</f>
        <v>East Asia &amp; Pacific</v>
      </c>
    </row>
    <row r="532" spans="1:36">
      <c r="A532" s="53">
        <v>45169</v>
      </c>
      <c r="B532" s="53">
        <v>45169</v>
      </c>
      <c r="N532" s="1" t="s">
        <v>1348</v>
      </c>
      <c r="U532" s="59">
        <v>10478655506.440001</v>
      </c>
      <c r="V532" s="60">
        <v>10478655506.440001</v>
      </c>
      <c r="W532" s="60">
        <v>10478655506.440001</v>
      </c>
      <c r="X532" s="59">
        <v>1.6427061373299998E-2</v>
      </c>
      <c r="AI532" s="2" t="str">
        <f>INDEX('ISO2-ISO3'!$D$1:$D$249, MATCH($N532, 'ISO2-ISO3'!$C$1:$C$249, 0))</f>
        <v>USA</v>
      </c>
      <c r="AJ532" s="2" t="str">
        <f>INDEX('WB Country Groups'!$C$2:$C$219, MATCH($AI532, 'WB Country Groups'!$B$2:$B$219, 0))</f>
        <v>North America</v>
      </c>
    </row>
    <row r="533" spans="1:36">
      <c r="A533" s="53">
        <v>45169</v>
      </c>
      <c r="B533" s="53">
        <v>45169</v>
      </c>
      <c r="N533" s="1" t="s">
        <v>1348</v>
      </c>
      <c r="U533" s="59">
        <v>40574679474.550003</v>
      </c>
      <c r="V533" s="60">
        <v>40574679474.550003</v>
      </c>
      <c r="W533" s="60">
        <v>40574679474.550003</v>
      </c>
      <c r="X533" s="59">
        <v>6.3607659353000001E-2</v>
      </c>
      <c r="AI533" s="2" t="str">
        <f>INDEX('ISO2-ISO3'!$D$1:$D$249, MATCH($N533, 'ISO2-ISO3'!$C$1:$C$249, 0))</f>
        <v>USA</v>
      </c>
      <c r="AJ533" s="2" t="str">
        <f>INDEX('WB Country Groups'!$C$2:$C$219, MATCH($AI533, 'WB Country Groups'!$B$2:$B$219, 0))</f>
        <v>North America</v>
      </c>
    </row>
    <row r="534" spans="1:36">
      <c r="A534" s="53">
        <v>45169</v>
      </c>
      <c r="B534" s="53">
        <v>45169</v>
      </c>
      <c r="N534" s="1" t="s">
        <v>1088</v>
      </c>
      <c r="U534" s="59">
        <v>6844558559.4085903</v>
      </c>
      <c r="V534" s="60">
        <v>6844558559.4085903</v>
      </c>
      <c r="W534" s="60">
        <v>7605065066.0095501</v>
      </c>
      <c r="X534" s="59">
        <v>1.0730000949E-2</v>
      </c>
      <c r="AI534" s="2" t="str">
        <f>INDEX('ISO2-ISO3'!$D$1:$D$249, MATCH($N534, 'ISO2-ISO3'!$C$1:$C$249, 0))</f>
        <v>JPN</v>
      </c>
      <c r="AJ534" s="2" t="str">
        <f>INDEX('WB Country Groups'!$C$2:$C$219, MATCH($AI534, 'WB Country Groups'!$B$2:$B$219, 0))</f>
        <v>East Asia &amp; Pacific</v>
      </c>
    </row>
    <row r="535" spans="1:36">
      <c r="A535" s="53">
        <v>45169</v>
      </c>
      <c r="B535" s="53">
        <v>45169</v>
      </c>
      <c r="N535" s="1" t="s">
        <v>1348</v>
      </c>
      <c r="U535" s="59">
        <v>189780105630.56</v>
      </c>
      <c r="V535" s="60">
        <v>189780105630.56</v>
      </c>
      <c r="W535" s="60">
        <v>189780105630.56</v>
      </c>
      <c r="X535" s="59">
        <v>0.29751235172419999</v>
      </c>
      <c r="AI535" s="2" t="str">
        <f>INDEX('ISO2-ISO3'!$D$1:$D$249, MATCH($N535, 'ISO2-ISO3'!$C$1:$C$249, 0))</f>
        <v>USA</v>
      </c>
      <c r="AJ535" s="2" t="str">
        <f>INDEX('WB Country Groups'!$C$2:$C$219, MATCH($AI535, 'WB Country Groups'!$B$2:$B$219, 0))</f>
        <v>North America</v>
      </c>
    </row>
    <row r="536" spans="1:36">
      <c r="A536" s="53">
        <v>45169</v>
      </c>
      <c r="B536" s="53">
        <v>45169</v>
      </c>
      <c r="N536" s="1" t="s">
        <v>1348</v>
      </c>
      <c r="U536" s="59">
        <v>76541941118.759995</v>
      </c>
      <c r="V536" s="60">
        <v>76541941118.759995</v>
      </c>
      <c r="W536" s="60">
        <v>76541941118.759995</v>
      </c>
      <c r="X536" s="59">
        <v>0.1199924134941</v>
      </c>
      <c r="AI536" s="2" t="str">
        <f>INDEX('ISO2-ISO3'!$D$1:$D$249, MATCH($N536, 'ISO2-ISO3'!$C$1:$C$249, 0))</f>
        <v>USA</v>
      </c>
      <c r="AJ536" s="2" t="str">
        <f>INDEX('WB Country Groups'!$C$2:$C$219, MATCH($AI536, 'WB Country Groups'!$B$2:$B$219, 0))</f>
        <v>North America</v>
      </c>
    </row>
    <row r="537" spans="1:36">
      <c r="A537" s="53">
        <v>45169</v>
      </c>
      <c r="B537" s="53">
        <v>45169</v>
      </c>
      <c r="N537" s="1" t="s">
        <v>936</v>
      </c>
      <c r="U537" s="59">
        <v>10159827326.2131</v>
      </c>
      <c r="V537" s="60">
        <v>10159827326.2131</v>
      </c>
      <c r="W537" s="60">
        <v>10159827326.2131</v>
      </c>
      <c r="X537" s="59">
        <v>1.59272443805E-2</v>
      </c>
      <c r="AI537" s="2" t="str">
        <f>INDEX('ISO2-ISO3'!$D$1:$D$249, MATCH($N537, 'ISO2-ISO3'!$C$1:$C$249, 0))</f>
        <v>CAN</v>
      </c>
      <c r="AJ537" s="2" t="str">
        <f>INDEX('WB Country Groups'!$C$2:$C$219, MATCH($AI537, 'WB Country Groups'!$B$2:$B$219, 0))</f>
        <v>North America</v>
      </c>
    </row>
    <row r="538" spans="1:36">
      <c r="A538" s="53">
        <v>45169</v>
      </c>
      <c r="B538" s="53">
        <v>45169</v>
      </c>
      <c r="N538" s="1" t="s">
        <v>1348</v>
      </c>
      <c r="U538" s="59">
        <v>17474336748.959999</v>
      </c>
      <c r="V538" s="60">
        <v>17474336748.959999</v>
      </c>
      <c r="W538" s="60">
        <v>17474336748.959999</v>
      </c>
      <c r="X538" s="59">
        <v>2.7393972638599998E-2</v>
      </c>
      <c r="AI538" s="2" t="str">
        <f>INDEX('ISO2-ISO3'!$D$1:$D$249, MATCH($N538, 'ISO2-ISO3'!$C$1:$C$249, 0))</f>
        <v>USA</v>
      </c>
      <c r="AJ538" s="2" t="str">
        <f>INDEX('WB Country Groups'!$C$2:$C$219, MATCH($AI538, 'WB Country Groups'!$B$2:$B$219, 0))</f>
        <v>North America</v>
      </c>
    </row>
    <row r="539" spans="1:36">
      <c r="A539" s="53">
        <v>45169</v>
      </c>
      <c r="B539" s="53">
        <v>45169</v>
      </c>
      <c r="N539" s="1" t="s">
        <v>948</v>
      </c>
      <c r="U539" s="59">
        <v>5779657497.0561399</v>
      </c>
      <c r="V539" s="60">
        <v>5779657497.0561399</v>
      </c>
      <c r="W539" s="60">
        <v>28898287485.280701</v>
      </c>
      <c r="X539" s="59">
        <v>9.0605887714000008E-3</v>
      </c>
      <c r="AI539" s="2" t="str">
        <f>INDEX('ISO2-ISO3'!$D$1:$D$249, MATCH($N539, 'ISO2-ISO3'!$C$1:$C$249, 0))</f>
        <v>CHN</v>
      </c>
      <c r="AJ539" s="2" t="str">
        <f>INDEX('WB Country Groups'!$C$2:$C$219, MATCH($AI539, 'WB Country Groups'!$B$2:$B$219, 0))</f>
        <v>East Asia &amp; Pacific</v>
      </c>
    </row>
    <row r="540" spans="1:36">
      <c r="A540" s="53">
        <v>45169</v>
      </c>
      <c r="B540" s="53">
        <v>45169</v>
      </c>
      <c r="N540" s="1" t="s">
        <v>948</v>
      </c>
      <c r="U540" s="59">
        <v>2299815786.3028002</v>
      </c>
      <c r="V540" s="60">
        <v>2299815786.3028002</v>
      </c>
      <c r="W540" s="60">
        <v>5110701747.3395596</v>
      </c>
      <c r="X540" s="59">
        <v>3.6053494692999998E-3</v>
      </c>
      <c r="AI540" s="2" t="str">
        <f>INDEX('ISO2-ISO3'!$D$1:$D$249, MATCH($N540, 'ISO2-ISO3'!$C$1:$C$249, 0))</f>
        <v>CHN</v>
      </c>
      <c r="AJ540" s="2" t="str">
        <f>INDEX('WB Country Groups'!$C$2:$C$219, MATCH($AI540, 'WB Country Groups'!$B$2:$B$219, 0))</f>
        <v>East Asia &amp; Pacific</v>
      </c>
    </row>
    <row r="541" spans="1:36">
      <c r="A541" s="53">
        <v>45169</v>
      </c>
      <c r="B541" s="53">
        <v>45169</v>
      </c>
      <c r="N541" s="1" t="s">
        <v>1348</v>
      </c>
      <c r="U541" s="59">
        <v>63772962243.120003</v>
      </c>
      <c r="V541" s="60">
        <v>63772962243.120003</v>
      </c>
      <c r="W541" s="60">
        <v>63772962243.120003</v>
      </c>
      <c r="X541" s="59">
        <v>9.9974883617700003E-2</v>
      </c>
      <c r="AI541" s="2" t="str">
        <f>INDEX('ISO2-ISO3'!$D$1:$D$249, MATCH($N541, 'ISO2-ISO3'!$C$1:$C$249, 0))</f>
        <v>USA</v>
      </c>
      <c r="AJ541" s="2" t="str">
        <f>INDEX('WB Country Groups'!$C$2:$C$219, MATCH($AI541, 'WB Country Groups'!$B$2:$B$219, 0))</f>
        <v>North America</v>
      </c>
    </row>
    <row r="542" spans="1:36">
      <c r="A542" s="53">
        <v>45169</v>
      </c>
      <c r="B542" s="53">
        <v>45169</v>
      </c>
      <c r="N542" s="1" t="s">
        <v>1348</v>
      </c>
      <c r="U542" s="59">
        <v>18016435467</v>
      </c>
      <c r="V542" s="60">
        <v>18016435467</v>
      </c>
      <c r="W542" s="60">
        <v>18016435467</v>
      </c>
      <c r="X542" s="59">
        <v>2.82438038891E-2</v>
      </c>
      <c r="AI542" s="2" t="str">
        <f>INDEX('ISO2-ISO3'!$D$1:$D$249, MATCH($N542, 'ISO2-ISO3'!$C$1:$C$249, 0))</f>
        <v>USA</v>
      </c>
      <c r="AJ542" s="2" t="str">
        <f>INDEX('WB Country Groups'!$C$2:$C$219, MATCH($AI542, 'WB Country Groups'!$B$2:$B$219, 0))</f>
        <v>North America</v>
      </c>
    </row>
    <row r="543" spans="1:36">
      <c r="A543" s="53">
        <v>45169</v>
      </c>
      <c r="B543" s="53">
        <v>45169</v>
      </c>
      <c r="N543" s="1" t="s">
        <v>1348</v>
      </c>
      <c r="U543" s="59">
        <v>17728767905.464001</v>
      </c>
      <c r="V543" s="60">
        <v>17728767905.464001</v>
      </c>
      <c r="W543" s="60">
        <v>21519464163.470001</v>
      </c>
      <c r="X543" s="59">
        <v>2.77928364261E-2</v>
      </c>
      <c r="AI543" s="2" t="str">
        <f>INDEX('ISO2-ISO3'!$D$1:$D$249, MATCH($N543, 'ISO2-ISO3'!$C$1:$C$249, 0))</f>
        <v>USA</v>
      </c>
      <c r="AJ543" s="2" t="str">
        <f>INDEX('WB Country Groups'!$C$2:$C$219, MATCH($AI543, 'WB Country Groups'!$B$2:$B$219, 0))</f>
        <v>North America</v>
      </c>
    </row>
    <row r="544" spans="1:36">
      <c r="A544" s="53">
        <v>45169</v>
      </c>
      <c r="B544" s="53">
        <v>45169</v>
      </c>
      <c r="N544" s="1" t="s">
        <v>1064</v>
      </c>
      <c r="U544" s="59">
        <v>2976294514.4054599</v>
      </c>
      <c r="V544" s="60">
        <v>2976294514.4054599</v>
      </c>
      <c r="W544" s="60">
        <v>6613987809.7899103</v>
      </c>
      <c r="X544" s="59">
        <v>4.6658440696999998E-3</v>
      </c>
      <c r="AI544" s="2" t="str">
        <f>INDEX('ISO2-ISO3'!$D$1:$D$249, MATCH($N544, 'ISO2-ISO3'!$C$1:$C$249, 0))</f>
        <v>HKG</v>
      </c>
      <c r="AJ544" s="2" t="str">
        <f>INDEX('WB Country Groups'!$C$2:$C$219, MATCH($AI544, 'WB Country Groups'!$B$2:$B$219, 0))</f>
        <v>East Asia &amp; Pacific</v>
      </c>
    </row>
    <row r="545" spans="1:36">
      <c r="A545" s="53">
        <v>45169</v>
      </c>
      <c r="B545" s="53">
        <v>45169</v>
      </c>
      <c r="N545" s="1" t="s">
        <v>936</v>
      </c>
      <c r="U545" s="59">
        <v>7517759276.1554403</v>
      </c>
      <c r="V545" s="60">
        <v>7517759276.1554403</v>
      </c>
      <c r="W545" s="60">
        <v>12035153966.2808</v>
      </c>
      <c r="X545" s="59">
        <v>1.1785356713299999E-2</v>
      </c>
      <c r="AI545" s="2" t="str">
        <f>INDEX('ISO2-ISO3'!$D$1:$D$249, MATCH($N545, 'ISO2-ISO3'!$C$1:$C$249, 0))</f>
        <v>CAN</v>
      </c>
      <c r="AJ545" s="2" t="str">
        <f>INDEX('WB Country Groups'!$C$2:$C$219, MATCH($AI545, 'WB Country Groups'!$B$2:$B$219, 0))</f>
        <v>North America</v>
      </c>
    </row>
    <row r="546" spans="1:36">
      <c r="A546" s="53">
        <v>45169</v>
      </c>
      <c r="B546" s="53">
        <v>45169</v>
      </c>
      <c r="N546" s="1" t="s">
        <v>948</v>
      </c>
      <c r="U546" s="59">
        <v>2183295720.6174598</v>
      </c>
      <c r="V546" s="60">
        <v>2183295720.6174598</v>
      </c>
      <c r="W546" s="60">
        <v>5458239301.5436602</v>
      </c>
      <c r="X546" s="59">
        <v>3.4226845969999998E-3</v>
      </c>
      <c r="AI546" s="2" t="str">
        <f>INDEX('ISO2-ISO3'!$D$1:$D$249, MATCH($N546, 'ISO2-ISO3'!$C$1:$C$249, 0))</f>
        <v>CHN</v>
      </c>
      <c r="AJ546" s="2" t="str">
        <f>INDEX('WB Country Groups'!$C$2:$C$219, MATCH($AI546, 'WB Country Groups'!$B$2:$B$219, 0))</f>
        <v>East Asia &amp; Pacific</v>
      </c>
    </row>
    <row r="547" spans="1:36">
      <c r="A547" s="53">
        <v>45169</v>
      </c>
      <c r="B547" s="53">
        <v>45169</v>
      </c>
      <c r="N547" s="1" t="s">
        <v>1070</v>
      </c>
      <c r="U547" s="59">
        <v>1948149602.1380401</v>
      </c>
      <c r="V547" s="60">
        <v>1948149602.1380401</v>
      </c>
      <c r="W547" s="60">
        <v>6493832007.12679</v>
      </c>
      <c r="X547" s="59">
        <v>3.054053362E-3</v>
      </c>
      <c r="AI547" s="2" t="str">
        <f>INDEX('ISO2-ISO3'!$D$1:$D$249, MATCH($N547, 'ISO2-ISO3'!$C$1:$C$249, 0))</f>
        <v>IND</v>
      </c>
      <c r="AJ547" s="2" t="str">
        <f>INDEX('WB Country Groups'!$C$2:$C$219, MATCH($AI547, 'WB Country Groups'!$B$2:$B$219, 0))</f>
        <v>South Asia</v>
      </c>
    </row>
    <row r="548" spans="1:36">
      <c r="A548" s="53">
        <v>45169</v>
      </c>
      <c r="B548" s="53">
        <v>45169</v>
      </c>
      <c r="N548" s="1" t="s">
        <v>1332</v>
      </c>
      <c r="U548" s="59">
        <v>1095896284.54228</v>
      </c>
      <c r="V548" s="60">
        <v>1095896284.54228</v>
      </c>
      <c r="W548" s="60">
        <v>2435325076.7606201</v>
      </c>
      <c r="X548" s="59">
        <v>1.7180024206000001E-3</v>
      </c>
      <c r="AI548" s="2" t="str">
        <f>INDEX('ISO2-ISO3'!$D$1:$D$249, MATCH($N548, 'ISO2-ISO3'!$C$1:$C$249, 0))</f>
        <v>TUR</v>
      </c>
      <c r="AJ548" s="2" t="str">
        <f>INDEX('WB Country Groups'!$C$2:$C$219, MATCH($AI548, 'WB Country Groups'!$B$2:$B$219, 0))</f>
        <v>Europe &amp; Central Asia</v>
      </c>
    </row>
    <row r="549" spans="1:36">
      <c r="A549" s="53">
        <v>45169</v>
      </c>
      <c r="B549" s="53">
        <v>45169</v>
      </c>
      <c r="N549" s="1" t="s">
        <v>1256</v>
      </c>
      <c r="U549" s="59">
        <v>24770053190.7803</v>
      </c>
      <c r="V549" s="60">
        <v>24770053190.7803</v>
      </c>
      <c r="W549" s="60">
        <v>2251823017343.6602</v>
      </c>
      <c r="X549" s="59">
        <v>3.8831239726799999E-2</v>
      </c>
      <c r="AI549" s="2" t="str">
        <f>INDEX('ISO2-ISO3'!$D$1:$D$249, MATCH($N549, 'ISO2-ISO3'!$C$1:$C$249, 0))</f>
        <v>SAU</v>
      </c>
      <c r="AJ549" s="2" t="str">
        <f>INDEX('WB Country Groups'!$C$2:$C$219, MATCH($AI549, 'WB Country Groups'!$B$2:$B$219, 0))</f>
        <v>Middle East &amp; North Africa</v>
      </c>
    </row>
    <row r="550" spans="1:36">
      <c r="A550" s="53">
        <v>45169</v>
      </c>
      <c r="B550" s="53">
        <v>45169</v>
      </c>
      <c r="N550" s="1" t="s">
        <v>948</v>
      </c>
      <c r="U550" s="59">
        <v>367074973.46255398</v>
      </c>
      <c r="V550" s="60">
        <v>367074973.46255398</v>
      </c>
      <c r="W550" s="60">
        <v>6108097615.8569002</v>
      </c>
      <c r="X550" s="59">
        <v>5.7545198559999999E-4</v>
      </c>
      <c r="AI550" s="2" t="str">
        <f>INDEX('ISO2-ISO3'!$D$1:$D$249, MATCH($N550, 'ISO2-ISO3'!$C$1:$C$249, 0))</f>
        <v>CHN</v>
      </c>
      <c r="AJ550" s="2" t="str">
        <f>INDEX('WB Country Groups'!$C$2:$C$219, MATCH($AI550, 'WB Country Groups'!$B$2:$B$219, 0))</f>
        <v>East Asia &amp; Pacific</v>
      </c>
    </row>
    <row r="551" spans="1:36">
      <c r="A551" s="53">
        <v>45169</v>
      </c>
      <c r="B551" s="53">
        <v>45169</v>
      </c>
      <c r="N551" s="1" t="s">
        <v>948</v>
      </c>
      <c r="U551" s="59">
        <v>1500434142.0952101</v>
      </c>
      <c r="V551" s="60">
        <v>1500434142.0952101</v>
      </c>
      <c r="W551" s="60">
        <v>24967101733.011398</v>
      </c>
      <c r="X551" s="59">
        <v>2.3521838010000001E-3</v>
      </c>
      <c r="AI551" s="2" t="str">
        <f>INDEX('ISO2-ISO3'!$D$1:$D$249, MATCH($N551, 'ISO2-ISO3'!$C$1:$C$249, 0))</f>
        <v>CHN</v>
      </c>
      <c r="AJ551" s="2" t="str">
        <f>INDEX('WB Country Groups'!$C$2:$C$219, MATCH($AI551, 'WB Country Groups'!$B$2:$B$219, 0))</f>
        <v>East Asia &amp; Pacific</v>
      </c>
    </row>
    <row r="552" spans="1:36">
      <c r="A552" s="53">
        <v>45169</v>
      </c>
      <c r="B552" s="53">
        <v>45169</v>
      </c>
      <c r="N552" s="1" t="s">
        <v>1015</v>
      </c>
      <c r="U552" s="59">
        <v>3808134984.5</v>
      </c>
      <c r="V552" s="60">
        <v>3808134984.5</v>
      </c>
      <c r="W552" s="60">
        <v>6923881790</v>
      </c>
      <c r="X552" s="59">
        <v>5.9698944267999998E-3</v>
      </c>
      <c r="AI552" s="2" t="str">
        <f>INDEX('ISO2-ISO3'!$D$1:$D$249, MATCH($N552, 'ISO2-ISO3'!$C$1:$C$249, 0))</f>
        <v>FRA</v>
      </c>
      <c r="AJ552" s="2" t="str">
        <f>INDEX('WB Country Groups'!$C$2:$C$219, MATCH($AI552, 'WB Country Groups'!$B$2:$B$219, 0))</f>
        <v>Europe &amp; Central Asia</v>
      </c>
    </row>
    <row r="553" spans="1:36">
      <c r="A553" s="53">
        <v>45169</v>
      </c>
      <c r="B553" s="53">
        <v>45169</v>
      </c>
      <c r="N553" s="1" t="s">
        <v>948</v>
      </c>
      <c r="U553" s="59">
        <v>1376344419.95521</v>
      </c>
      <c r="V553" s="60">
        <v>1376344419.95521</v>
      </c>
      <c r="W553" s="60">
        <v>34353388318.029701</v>
      </c>
      <c r="X553" s="59">
        <v>2.1576522143999998E-3</v>
      </c>
      <c r="AI553" s="2" t="str">
        <f>INDEX('ISO2-ISO3'!$D$1:$D$249, MATCH($N553, 'ISO2-ISO3'!$C$1:$C$249, 0))</f>
        <v>CHN</v>
      </c>
      <c r="AJ553" s="2" t="str">
        <f>INDEX('WB Country Groups'!$C$2:$C$219, MATCH($AI553, 'WB Country Groups'!$B$2:$B$219, 0))</f>
        <v>East Asia &amp; Pacific</v>
      </c>
    </row>
    <row r="554" spans="1:36">
      <c r="A554" s="53">
        <v>45169</v>
      </c>
      <c r="B554" s="53">
        <v>45169</v>
      </c>
      <c r="N554" s="1" t="s">
        <v>1310</v>
      </c>
      <c r="U554" s="59">
        <v>2131323623.9023299</v>
      </c>
      <c r="V554" s="60">
        <v>2131323623.9023299</v>
      </c>
      <c r="W554" s="60">
        <v>7104412079.6744499</v>
      </c>
      <c r="X554" s="59">
        <v>3.3412095621000002E-3</v>
      </c>
      <c r="AI554" s="2" t="str">
        <f>INDEX('ISO2-ISO3'!$D$1:$D$249, MATCH($N554, 'ISO2-ISO3'!$C$1:$C$249, 0))</f>
        <v>THA</v>
      </c>
      <c r="AJ554" s="2" t="str">
        <f>INDEX('WB Country Groups'!$C$2:$C$219, MATCH($AI554, 'WB Country Groups'!$B$2:$B$219, 0))</f>
        <v>East Asia &amp; Pacific</v>
      </c>
    </row>
    <row r="555" spans="1:36">
      <c r="A555" s="53">
        <v>45169</v>
      </c>
      <c r="B555" s="53">
        <v>45169</v>
      </c>
      <c r="N555" s="1" t="s">
        <v>1348</v>
      </c>
      <c r="U555" s="59">
        <v>11039627070.719999</v>
      </c>
      <c r="V555" s="60">
        <v>11039627070.719999</v>
      </c>
      <c r="W555" s="60">
        <v>12266252300.799999</v>
      </c>
      <c r="X555" s="59">
        <v>1.7306478996100001E-2</v>
      </c>
      <c r="AI555" s="2" t="str">
        <f>INDEX('ISO2-ISO3'!$D$1:$D$249, MATCH($N555, 'ISO2-ISO3'!$C$1:$C$249, 0))</f>
        <v>USA</v>
      </c>
      <c r="AJ555" s="2" t="str">
        <f>INDEX('WB Country Groups'!$C$2:$C$219, MATCH($AI555, 'WB Country Groups'!$B$2:$B$219, 0))</f>
        <v>North America</v>
      </c>
    </row>
    <row r="556" spans="1:36">
      <c r="A556" s="53">
        <v>45169</v>
      </c>
      <c r="B556" s="53">
        <v>45169</v>
      </c>
      <c r="N556" s="1" t="s">
        <v>948</v>
      </c>
      <c r="U556" s="59">
        <v>317344836.55462003</v>
      </c>
      <c r="V556" s="60">
        <v>317344836.55462003</v>
      </c>
      <c r="W556" s="60">
        <v>5280592194.2306099</v>
      </c>
      <c r="X556" s="59">
        <v>4.9749160120000002E-4</v>
      </c>
      <c r="AI556" s="2" t="str">
        <f>INDEX('ISO2-ISO3'!$D$1:$D$249, MATCH($N556, 'ISO2-ISO3'!$C$1:$C$249, 0))</f>
        <v>CHN</v>
      </c>
      <c r="AJ556" s="2" t="str">
        <f>INDEX('WB Country Groups'!$C$2:$C$219, MATCH($AI556, 'WB Country Groups'!$B$2:$B$219, 0))</f>
        <v>East Asia &amp; Pacific</v>
      </c>
    </row>
    <row r="557" spans="1:36">
      <c r="A557" s="53">
        <v>45169</v>
      </c>
      <c r="B557" s="53">
        <v>45169</v>
      </c>
      <c r="N557" s="1" t="s">
        <v>948</v>
      </c>
      <c r="U557" s="59">
        <v>1516694892.1988101</v>
      </c>
      <c r="V557" s="60">
        <v>1516694892.1988101</v>
      </c>
      <c r="W557" s="60">
        <v>2333376757.22894</v>
      </c>
      <c r="X557" s="59">
        <v>2.3776752716999998E-3</v>
      </c>
      <c r="AI557" s="2" t="str">
        <f>INDEX('ISO2-ISO3'!$D$1:$D$249, MATCH($N557, 'ISO2-ISO3'!$C$1:$C$249, 0))</f>
        <v>CHN</v>
      </c>
      <c r="AJ557" s="2" t="str">
        <f>INDEX('WB Country Groups'!$C$2:$C$219, MATCH($AI557, 'WB Country Groups'!$B$2:$B$219, 0))</f>
        <v>East Asia &amp; Pacific</v>
      </c>
    </row>
    <row r="558" spans="1:36">
      <c r="A558" s="53">
        <v>45169</v>
      </c>
      <c r="B558" s="53">
        <v>45169</v>
      </c>
      <c r="N558" s="1" t="s">
        <v>948</v>
      </c>
      <c r="U558" s="59">
        <v>272055835.68042898</v>
      </c>
      <c r="V558" s="60">
        <v>272055835.68042898</v>
      </c>
      <c r="W558" s="60">
        <v>4526986913.9392595</v>
      </c>
      <c r="X558" s="59">
        <v>4.264934473E-4</v>
      </c>
      <c r="AI558" s="2" t="str">
        <f>INDEX('ISO2-ISO3'!$D$1:$D$249, MATCH($N558, 'ISO2-ISO3'!$C$1:$C$249, 0))</f>
        <v>CHN</v>
      </c>
      <c r="AJ558" s="2" t="str">
        <f>INDEX('WB Country Groups'!$C$2:$C$219, MATCH($AI558, 'WB Country Groups'!$B$2:$B$219, 0))</f>
        <v>East Asia &amp; Pacific</v>
      </c>
    </row>
    <row r="559" spans="1:36">
      <c r="A559" s="53">
        <v>45169</v>
      </c>
      <c r="B559" s="53">
        <v>45169</v>
      </c>
      <c r="N559" s="1" t="s">
        <v>948</v>
      </c>
      <c r="U559" s="59">
        <v>636930493.57145</v>
      </c>
      <c r="V559" s="60">
        <v>636930493.57145</v>
      </c>
      <c r="W559" s="60">
        <v>10598471458.167101</v>
      </c>
      <c r="X559" s="59">
        <v>9.9849606679999997E-4</v>
      </c>
      <c r="AI559" s="2" t="str">
        <f>INDEX('ISO2-ISO3'!$D$1:$D$249, MATCH($N559, 'ISO2-ISO3'!$C$1:$C$249, 0))</f>
        <v>CHN</v>
      </c>
      <c r="AJ559" s="2" t="str">
        <f>INDEX('WB Country Groups'!$C$2:$C$219, MATCH($AI559, 'WB Country Groups'!$B$2:$B$219, 0))</f>
        <v>East Asia &amp; Pacific</v>
      </c>
    </row>
    <row r="560" spans="1:36">
      <c r="A560" s="53">
        <v>45169</v>
      </c>
      <c r="B560" s="53">
        <v>45169</v>
      </c>
      <c r="N560" s="1" t="s">
        <v>1070</v>
      </c>
      <c r="U560" s="59">
        <v>2799439673.8756099</v>
      </c>
      <c r="V560" s="60">
        <v>2799439673.8756099</v>
      </c>
      <c r="W560" s="60">
        <v>9331465579.5853806</v>
      </c>
      <c r="X560" s="59">
        <v>4.3885942529000004E-3</v>
      </c>
      <c r="AI560" s="2" t="str">
        <f>INDEX('ISO2-ISO3'!$D$1:$D$249, MATCH($N560, 'ISO2-ISO3'!$C$1:$C$249, 0))</f>
        <v>IND</v>
      </c>
      <c r="AJ560" s="2" t="str">
        <f>INDEX('WB Country Groups'!$C$2:$C$219, MATCH($AI560, 'WB Country Groups'!$B$2:$B$219, 0))</f>
        <v>South Asia</v>
      </c>
    </row>
    <row r="561" spans="1:36">
      <c r="A561" s="53">
        <v>45169</v>
      </c>
      <c r="B561" s="53">
        <v>45169</v>
      </c>
      <c r="N561" s="1" t="s">
        <v>1256</v>
      </c>
      <c r="U561" s="59">
        <v>5669017370.3224802</v>
      </c>
      <c r="V561" s="60">
        <v>5669017370.3224802</v>
      </c>
      <c r="W561" s="60">
        <v>22676069481.289902</v>
      </c>
      <c r="X561" s="59">
        <v>8.8871416959000003E-3</v>
      </c>
      <c r="AI561" s="2" t="str">
        <f>INDEX('ISO2-ISO3'!$D$1:$D$249, MATCH($N561, 'ISO2-ISO3'!$C$1:$C$249, 0))</f>
        <v>SAU</v>
      </c>
      <c r="AJ561" s="2" t="str">
        <f>INDEX('WB Country Groups'!$C$2:$C$219, MATCH($AI561, 'WB Country Groups'!$B$2:$B$219, 0))</f>
        <v>Middle East &amp; North Africa</v>
      </c>
    </row>
    <row r="562" spans="1:36">
      <c r="A562" s="53">
        <v>45169</v>
      </c>
      <c r="B562" s="53">
        <v>45169</v>
      </c>
      <c r="N562" s="1" t="s">
        <v>1348</v>
      </c>
      <c r="U562" s="59">
        <v>47967963617.550003</v>
      </c>
      <c r="V562" s="60">
        <v>47967963617.550003</v>
      </c>
      <c r="W562" s="60">
        <v>47967963617.550003</v>
      </c>
      <c r="X562" s="59">
        <v>7.5197880282900004E-2</v>
      </c>
      <c r="AI562" s="2" t="str">
        <f>INDEX('ISO2-ISO3'!$D$1:$D$249, MATCH($N562, 'ISO2-ISO3'!$C$1:$C$249, 0))</f>
        <v>USA</v>
      </c>
      <c r="AJ562" s="2" t="str">
        <f>INDEX('WB Country Groups'!$C$2:$C$219, MATCH($AI562, 'WB Country Groups'!$B$2:$B$219, 0))</f>
        <v>North America</v>
      </c>
    </row>
    <row r="563" spans="1:36">
      <c r="A563" s="53">
        <v>45169</v>
      </c>
      <c r="B563" s="53">
        <v>45169</v>
      </c>
      <c r="N563" s="1" t="s">
        <v>1348</v>
      </c>
      <c r="U563" s="59">
        <v>35352917861.349998</v>
      </c>
      <c r="V563" s="60">
        <v>35352917861.349998</v>
      </c>
      <c r="W563" s="60">
        <v>35352917861.349998</v>
      </c>
      <c r="X563" s="59">
        <v>5.5421666556100001E-2</v>
      </c>
      <c r="AI563" s="2" t="str">
        <f>INDEX('ISO2-ISO3'!$D$1:$D$249, MATCH($N563, 'ISO2-ISO3'!$C$1:$C$249, 0))</f>
        <v>USA</v>
      </c>
      <c r="AJ563" s="2" t="str">
        <f>INDEX('WB Country Groups'!$C$2:$C$219, MATCH($AI563, 'WB Country Groups'!$B$2:$B$219, 0))</f>
        <v>North America</v>
      </c>
    </row>
    <row r="564" spans="1:36">
      <c r="A564" s="53">
        <v>45169</v>
      </c>
      <c r="B564" s="53">
        <v>45169</v>
      </c>
      <c r="N564" s="1" t="s">
        <v>948</v>
      </c>
      <c r="U564" s="59">
        <v>278879571.12921602</v>
      </c>
      <c r="V564" s="60">
        <v>278879571.12921602</v>
      </c>
      <c r="W564" s="60">
        <v>4640533315.1902599</v>
      </c>
      <c r="X564" s="59">
        <v>4.3719080449999999E-4</v>
      </c>
      <c r="AI564" s="2" t="str">
        <f>INDEX('ISO2-ISO3'!$D$1:$D$249, MATCH($N564, 'ISO2-ISO3'!$C$1:$C$249, 0))</f>
        <v>CHN</v>
      </c>
      <c r="AJ564" s="2" t="str">
        <f>INDEX('WB Country Groups'!$C$2:$C$219, MATCH($AI564, 'WB Country Groups'!$B$2:$B$219, 0))</f>
        <v>East Asia &amp; Pacific</v>
      </c>
    </row>
    <row r="565" spans="1:36">
      <c r="A565" s="53">
        <v>45169</v>
      </c>
      <c r="B565" s="53">
        <v>45169</v>
      </c>
      <c r="N565" s="1" t="s">
        <v>948</v>
      </c>
      <c r="U565" s="59">
        <v>187918288.76829001</v>
      </c>
      <c r="V565" s="60">
        <v>187918288.76829001</v>
      </c>
      <c r="W565" s="60">
        <v>3752333995.7751498</v>
      </c>
      <c r="X565" s="59">
        <v>2.945936395E-4</v>
      </c>
      <c r="AI565" s="2" t="str">
        <f>INDEX('ISO2-ISO3'!$D$1:$D$249, MATCH($N565, 'ISO2-ISO3'!$C$1:$C$249, 0))</f>
        <v>CHN</v>
      </c>
      <c r="AJ565" s="2" t="str">
        <f>INDEX('WB Country Groups'!$C$2:$C$219, MATCH($AI565, 'WB Country Groups'!$B$2:$B$219, 0))</f>
        <v>East Asia &amp; Pacific</v>
      </c>
    </row>
    <row r="566" spans="1:36">
      <c r="A566" s="53">
        <v>45169</v>
      </c>
      <c r="B566" s="53">
        <v>45169</v>
      </c>
      <c r="N566" s="1" t="s">
        <v>1348</v>
      </c>
      <c r="U566" s="59">
        <v>7027515578.04</v>
      </c>
      <c r="V566" s="60">
        <v>7027515578.04</v>
      </c>
      <c r="W566" s="60">
        <v>11712525963.4</v>
      </c>
      <c r="X566" s="59">
        <v>1.10168169601E-2</v>
      </c>
      <c r="AI566" s="2" t="str">
        <f>INDEX('ISO2-ISO3'!$D$1:$D$249, MATCH($N566, 'ISO2-ISO3'!$C$1:$C$249, 0))</f>
        <v>USA</v>
      </c>
      <c r="AJ566" s="2" t="str">
        <f>INDEX('WB Country Groups'!$C$2:$C$219, MATCH($AI566, 'WB Country Groups'!$B$2:$B$219, 0))</f>
        <v>North America</v>
      </c>
    </row>
    <row r="567" spans="1:36">
      <c r="A567" s="53">
        <v>45169</v>
      </c>
      <c r="B567" s="53">
        <v>45169</v>
      </c>
      <c r="N567" s="1" t="s">
        <v>1348</v>
      </c>
      <c r="U567" s="59">
        <v>11417040348.4</v>
      </c>
      <c r="V567" s="60">
        <v>11417040348.4</v>
      </c>
      <c r="W567" s="60">
        <v>11417040348.4</v>
      </c>
      <c r="X567" s="59">
        <v>1.7898138018700001E-2</v>
      </c>
      <c r="AI567" s="2" t="str">
        <f>INDEX('ISO2-ISO3'!$D$1:$D$249, MATCH($N567, 'ISO2-ISO3'!$C$1:$C$249, 0))</f>
        <v>USA</v>
      </c>
      <c r="AJ567" s="2" t="str">
        <f>INDEX('WB Country Groups'!$C$2:$C$219, MATCH($AI567, 'WB Country Groups'!$B$2:$B$219, 0))</f>
        <v>North America</v>
      </c>
    </row>
    <row r="568" spans="1:36">
      <c r="A568" s="53">
        <v>45169</v>
      </c>
      <c r="B568" s="53">
        <v>45169</v>
      </c>
      <c r="N568" s="1" t="s">
        <v>948</v>
      </c>
      <c r="U568" s="59">
        <v>458472791.83776897</v>
      </c>
      <c r="V568" s="60">
        <v>458472791.83776897</v>
      </c>
      <c r="W568" s="60">
        <v>7628949858.2370901</v>
      </c>
      <c r="X568" s="59">
        <v>7.1873349450000002E-4</v>
      </c>
      <c r="AI568" s="2" t="str">
        <f>INDEX('ISO2-ISO3'!$D$1:$D$249, MATCH($N568, 'ISO2-ISO3'!$C$1:$C$249, 0))</f>
        <v>CHN</v>
      </c>
      <c r="AJ568" s="2" t="str">
        <f>INDEX('WB Country Groups'!$C$2:$C$219, MATCH($AI568, 'WB Country Groups'!$B$2:$B$219, 0))</f>
        <v>East Asia &amp; Pacific</v>
      </c>
    </row>
    <row r="569" spans="1:36">
      <c r="A569" s="53">
        <v>45169</v>
      </c>
      <c r="B569" s="53">
        <v>45169</v>
      </c>
      <c r="N569" s="1" t="s">
        <v>1348</v>
      </c>
      <c r="U569" s="59">
        <v>53432746327.440002</v>
      </c>
      <c r="V569" s="60">
        <v>53432746327.440002</v>
      </c>
      <c r="W569" s="60">
        <v>53432746327.440002</v>
      </c>
      <c r="X569" s="59">
        <v>8.3764849672399999E-2</v>
      </c>
      <c r="AI569" s="2" t="str">
        <f>INDEX('ISO2-ISO3'!$D$1:$D$249, MATCH($N569, 'ISO2-ISO3'!$C$1:$C$249, 0))</f>
        <v>USA</v>
      </c>
      <c r="AJ569" s="2" t="str">
        <f>INDEX('WB Country Groups'!$C$2:$C$219, MATCH($AI569, 'WB Country Groups'!$B$2:$B$219, 0))</f>
        <v>North America</v>
      </c>
    </row>
    <row r="570" spans="1:36">
      <c r="A570" s="53">
        <v>45169</v>
      </c>
      <c r="B570" s="53">
        <v>45169</v>
      </c>
      <c r="N570" s="1" t="s">
        <v>948</v>
      </c>
      <c r="U570" s="59">
        <v>393878617.63797498</v>
      </c>
      <c r="V570" s="60">
        <v>393878617.63797498</v>
      </c>
      <c r="W570" s="60">
        <v>6554108068.5440702</v>
      </c>
      <c r="X570" s="59">
        <v>6.1747122249999995E-4</v>
      </c>
      <c r="AI570" s="2" t="str">
        <f>INDEX('ISO2-ISO3'!$D$1:$D$249, MATCH($N570, 'ISO2-ISO3'!$C$1:$C$249, 0))</f>
        <v>CHN</v>
      </c>
      <c r="AJ570" s="2" t="str">
        <f>INDEX('WB Country Groups'!$C$2:$C$219, MATCH($AI570, 'WB Country Groups'!$B$2:$B$219, 0))</f>
        <v>East Asia &amp; Pacific</v>
      </c>
    </row>
    <row r="571" spans="1:36">
      <c r="A571" s="53">
        <v>45169</v>
      </c>
      <c r="B571" s="53">
        <v>45169</v>
      </c>
      <c r="N571" s="1" t="s">
        <v>948</v>
      </c>
      <c r="U571" s="59">
        <v>347793718.27398503</v>
      </c>
      <c r="V571" s="60">
        <v>347793718.27398503</v>
      </c>
      <c r="W571" s="60">
        <v>8680888653.4566994</v>
      </c>
      <c r="X571" s="59">
        <v>5.4522536329999999E-4</v>
      </c>
      <c r="AI571" s="2" t="str">
        <f>INDEX('ISO2-ISO3'!$D$1:$D$249, MATCH($N571, 'ISO2-ISO3'!$C$1:$C$249, 0))</f>
        <v>CHN</v>
      </c>
      <c r="AJ571" s="2" t="str">
        <f>INDEX('WB Country Groups'!$C$2:$C$219, MATCH($AI571, 'WB Country Groups'!$B$2:$B$219, 0))</f>
        <v>East Asia &amp; Pacific</v>
      </c>
    </row>
    <row r="572" spans="1:36">
      <c r="A572" s="53">
        <v>45169</v>
      </c>
      <c r="B572" s="53">
        <v>45169</v>
      </c>
      <c r="N572" s="1" t="s">
        <v>1172</v>
      </c>
      <c r="U572" s="59">
        <v>3503106486.0455799</v>
      </c>
      <c r="V572" s="60">
        <v>3503106486.0455799</v>
      </c>
      <c r="W572" s="60">
        <v>14012425944.182301</v>
      </c>
      <c r="X572" s="59">
        <v>5.4917107646E-3</v>
      </c>
      <c r="AI572" s="2" t="str">
        <f>INDEX('ISO2-ISO3'!$D$1:$D$249, MATCH($N572, 'ISO2-ISO3'!$C$1:$C$249, 0))</f>
        <v>NLD</v>
      </c>
      <c r="AJ572" s="2" t="str">
        <f>INDEX('WB Country Groups'!$C$2:$C$219, MATCH($AI572, 'WB Country Groups'!$B$2:$B$219, 0))</f>
        <v>Europe &amp; Central Asia</v>
      </c>
    </row>
    <row r="573" spans="1:36">
      <c r="A573" s="53">
        <v>45169</v>
      </c>
      <c r="B573" s="53">
        <v>45169</v>
      </c>
      <c r="N573" s="1" t="s">
        <v>948</v>
      </c>
      <c r="U573" s="59">
        <v>419927080.65969598</v>
      </c>
      <c r="V573" s="60">
        <v>419927080.65969598</v>
      </c>
      <c r="W573" s="60">
        <v>6987552368.4343395</v>
      </c>
      <c r="X573" s="59">
        <v>6.5830658539999995E-4</v>
      </c>
      <c r="AI573" s="2" t="str">
        <f>INDEX('ISO2-ISO3'!$D$1:$D$249, MATCH($N573, 'ISO2-ISO3'!$C$1:$C$249, 0))</f>
        <v>CHN</v>
      </c>
      <c r="AJ573" s="2" t="str">
        <f>INDEX('WB Country Groups'!$C$2:$C$219, MATCH($AI573, 'WB Country Groups'!$B$2:$B$219, 0))</f>
        <v>East Asia &amp; Pacific</v>
      </c>
    </row>
    <row r="574" spans="1:36">
      <c r="A574" s="53">
        <v>45169</v>
      </c>
      <c r="B574" s="53">
        <v>45169</v>
      </c>
      <c r="N574" s="1" t="s">
        <v>948</v>
      </c>
      <c r="U574" s="59">
        <v>4007172318.2399998</v>
      </c>
      <c r="V574" s="60">
        <v>4007172318.2399998</v>
      </c>
      <c r="W574" s="60">
        <v>11449063766.4</v>
      </c>
      <c r="X574" s="59">
        <v>6.2819190462999998E-3</v>
      </c>
      <c r="AI574" s="2" t="str">
        <f>INDEX('ISO2-ISO3'!$D$1:$D$249, MATCH($N574, 'ISO2-ISO3'!$C$1:$C$249, 0))</f>
        <v>CHN</v>
      </c>
      <c r="AJ574" s="2" t="str">
        <f>INDEX('WB Country Groups'!$C$2:$C$219, MATCH($AI574, 'WB Country Groups'!$B$2:$B$219, 0))</f>
        <v>East Asia &amp; Pacific</v>
      </c>
    </row>
    <row r="575" spans="1:36">
      <c r="A575" s="53">
        <v>45169</v>
      </c>
      <c r="B575" s="53">
        <v>45169</v>
      </c>
      <c r="N575" s="1" t="s">
        <v>948</v>
      </c>
      <c r="U575" s="59">
        <v>608752662.28035998</v>
      </c>
      <c r="V575" s="60">
        <v>608752662.28035998</v>
      </c>
      <c r="W575" s="60">
        <v>10129594643.968599</v>
      </c>
      <c r="X575" s="59">
        <v>9.5432255959999998E-4</v>
      </c>
      <c r="AI575" s="2" t="str">
        <f>INDEX('ISO2-ISO3'!$D$1:$D$249, MATCH($N575, 'ISO2-ISO3'!$C$1:$C$249, 0))</f>
        <v>CHN</v>
      </c>
      <c r="AJ575" s="2" t="str">
        <f>INDEX('WB Country Groups'!$C$2:$C$219, MATCH($AI575, 'WB Country Groups'!$B$2:$B$219, 0))</f>
        <v>East Asia &amp; Pacific</v>
      </c>
    </row>
    <row r="576" spans="1:36">
      <c r="A576" s="53">
        <v>45169</v>
      </c>
      <c r="B576" s="53">
        <v>45169</v>
      </c>
      <c r="N576" s="1" t="s">
        <v>1348</v>
      </c>
      <c r="U576" s="59">
        <v>11232929362.41</v>
      </c>
      <c r="V576" s="60">
        <v>11232929362.41</v>
      </c>
      <c r="W576" s="60">
        <v>13215211014.6</v>
      </c>
      <c r="X576" s="59">
        <v>1.7609512968999999E-2</v>
      </c>
      <c r="AI576" s="2" t="str">
        <f>INDEX('ISO2-ISO3'!$D$1:$D$249, MATCH($N576, 'ISO2-ISO3'!$C$1:$C$249, 0))</f>
        <v>USA</v>
      </c>
      <c r="AJ576" s="2" t="str">
        <f>INDEX('WB Country Groups'!$C$2:$C$219, MATCH($AI576, 'WB Country Groups'!$B$2:$B$219, 0))</f>
        <v>North America</v>
      </c>
    </row>
    <row r="577" spans="1:36">
      <c r="A577" s="53">
        <v>45169</v>
      </c>
      <c r="B577" s="53">
        <v>45169</v>
      </c>
      <c r="N577" s="1" t="s">
        <v>948</v>
      </c>
      <c r="U577" s="59">
        <v>214320374.11362201</v>
      </c>
      <c r="V577" s="60">
        <v>214320374.11362201</v>
      </c>
      <c r="W577" s="60">
        <v>3566273542.9892201</v>
      </c>
      <c r="X577" s="59">
        <v>3.3598336510000002E-4</v>
      </c>
      <c r="AI577" s="2" t="str">
        <f>INDEX('ISO2-ISO3'!$D$1:$D$249, MATCH($N577, 'ISO2-ISO3'!$C$1:$C$249, 0))</f>
        <v>CHN</v>
      </c>
      <c r="AJ577" s="2" t="str">
        <f>INDEX('WB Country Groups'!$C$2:$C$219, MATCH($AI577, 'WB Country Groups'!$B$2:$B$219, 0))</f>
        <v>East Asia &amp; Pacific</v>
      </c>
    </row>
    <row r="578" spans="1:36">
      <c r="A578" s="53">
        <v>45169</v>
      </c>
      <c r="B578" s="53">
        <v>45169</v>
      </c>
      <c r="N578" s="1" t="s">
        <v>1348</v>
      </c>
      <c r="U578" s="59">
        <v>6427820403.1999998</v>
      </c>
      <c r="V578" s="60">
        <v>6427820403.1999998</v>
      </c>
      <c r="W578" s="60">
        <v>12855640806.4</v>
      </c>
      <c r="X578" s="59">
        <v>1.0076693540999999E-2</v>
      </c>
      <c r="AI578" s="2" t="str">
        <f>INDEX('ISO2-ISO3'!$D$1:$D$249, MATCH($N578, 'ISO2-ISO3'!$C$1:$C$249, 0))</f>
        <v>USA</v>
      </c>
      <c r="AJ578" s="2" t="str">
        <f>INDEX('WB Country Groups'!$C$2:$C$219, MATCH($AI578, 'WB Country Groups'!$B$2:$B$219, 0))</f>
        <v>North America</v>
      </c>
    </row>
    <row r="579" spans="1:36">
      <c r="A579" s="53">
        <v>45169</v>
      </c>
      <c r="B579" s="53">
        <v>45169</v>
      </c>
      <c r="N579" s="1" t="s">
        <v>1102</v>
      </c>
      <c r="U579" s="59">
        <v>2031078653.30055</v>
      </c>
      <c r="V579" s="60">
        <v>2031078653.30055</v>
      </c>
      <c r="W579" s="60">
        <v>5077696633.2513704</v>
      </c>
      <c r="X579" s="59">
        <v>3.1840586487E-3</v>
      </c>
      <c r="AI579" s="2" t="str">
        <f>INDEX('ISO2-ISO3'!$D$1:$D$249, MATCH($N579, 'ISO2-ISO3'!$C$1:$C$249, 0))</f>
        <v>KOR</v>
      </c>
      <c r="AJ579" s="2" t="str">
        <f>INDEX('WB Country Groups'!$C$2:$C$219, MATCH($AI579, 'WB Country Groups'!$B$2:$B$219, 0))</f>
        <v>East Asia &amp; Pacific</v>
      </c>
    </row>
    <row r="580" spans="1:36">
      <c r="A580" s="53">
        <v>45169</v>
      </c>
      <c r="B580" s="53">
        <v>45169</v>
      </c>
      <c r="N580" s="1" t="s">
        <v>1348</v>
      </c>
      <c r="U580" s="59">
        <v>5097259880.1599998</v>
      </c>
      <c r="V580" s="60">
        <v>5097259880.1599998</v>
      </c>
      <c r="W580" s="60">
        <v>7281799828.8000002</v>
      </c>
      <c r="X580" s="59">
        <v>7.9908153136000002E-3</v>
      </c>
      <c r="AI580" s="2" t="str">
        <f>INDEX('ISO2-ISO3'!$D$1:$D$249, MATCH($N580, 'ISO2-ISO3'!$C$1:$C$249, 0))</f>
        <v>USA</v>
      </c>
      <c r="AJ580" s="2" t="str">
        <f>INDEX('WB Country Groups'!$C$2:$C$219, MATCH($AI580, 'WB Country Groups'!$B$2:$B$219, 0))</f>
        <v>North America</v>
      </c>
    </row>
    <row r="581" spans="1:36">
      <c r="A581" s="53">
        <v>45169</v>
      </c>
      <c r="B581" s="53">
        <v>45169</v>
      </c>
      <c r="N581" s="1" t="s">
        <v>948</v>
      </c>
      <c r="U581" s="59">
        <v>1844121048.4751501</v>
      </c>
      <c r="V581" s="60">
        <v>1844121048.4751501</v>
      </c>
      <c r="W581" s="60">
        <v>6147070161.5838299</v>
      </c>
      <c r="X581" s="59">
        <v>2.8909710434000002E-3</v>
      </c>
      <c r="AI581" s="2" t="str">
        <f>INDEX('ISO2-ISO3'!$D$1:$D$249, MATCH($N581, 'ISO2-ISO3'!$C$1:$C$249, 0))</f>
        <v>CHN</v>
      </c>
      <c r="AJ581" s="2" t="str">
        <f>INDEX('WB Country Groups'!$C$2:$C$219, MATCH($AI581, 'WB Country Groups'!$B$2:$B$219, 0))</f>
        <v>East Asia &amp; Pacific</v>
      </c>
    </row>
    <row r="582" spans="1:36">
      <c r="A582" s="53">
        <v>45169</v>
      </c>
      <c r="B582" s="53">
        <v>45169</v>
      </c>
      <c r="N582" s="1" t="s">
        <v>948</v>
      </c>
      <c r="U582" s="59">
        <v>542763749.862746</v>
      </c>
      <c r="V582" s="60">
        <v>542763749.862746</v>
      </c>
      <c r="W582" s="60">
        <v>9031544524.1008492</v>
      </c>
      <c r="X582" s="59">
        <v>8.5087380009999996E-4</v>
      </c>
      <c r="AI582" s="2" t="str">
        <f>INDEX('ISO2-ISO3'!$D$1:$D$249, MATCH($N582, 'ISO2-ISO3'!$C$1:$C$249, 0))</f>
        <v>CHN</v>
      </c>
      <c r="AJ582" s="2" t="str">
        <f>INDEX('WB Country Groups'!$C$2:$C$219, MATCH($AI582, 'WB Country Groups'!$B$2:$B$219, 0))</f>
        <v>East Asia &amp; Pacific</v>
      </c>
    </row>
    <row r="583" spans="1:36">
      <c r="A583" s="53">
        <v>45169</v>
      </c>
      <c r="B583" s="53">
        <v>45169</v>
      </c>
      <c r="N583" s="1" t="s">
        <v>948</v>
      </c>
      <c r="U583" s="59">
        <v>1756236043.1663899</v>
      </c>
      <c r="V583" s="60">
        <v>1756236043.1663899</v>
      </c>
      <c r="W583" s="60">
        <v>3193156442.1206999</v>
      </c>
      <c r="X583" s="59">
        <v>2.7531964620000002E-3</v>
      </c>
      <c r="AI583" s="2" t="str">
        <f>INDEX('ISO2-ISO3'!$D$1:$D$249, MATCH($N583, 'ISO2-ISO3'!$C$1:$C$249, 0))</f>
        <v>CHN</v>
      </c>
      <c r="AJ583" s="2" t="str">
        <f>INDEX('WB Country Groups'!$C$2:$C$219, MATCH($AI583, 'WB Country Groups'!$B$2:$B$219, 0))</f>
        <v>East Asia &amp; Pacific</v>
      </c>
    </row>
    <row r="584" spans="1:36">
      <c r="A584" s="53">
        <v>45169</v>
      </c>
      <c r="B584" s="53">
        <v>45169</v>
      </c>
      <c r="N584" s="1" t="s">
        <v>948</v>
      </c>
      <c r="U584" s="59">
        <v>303105555.70172399</v>
      </c>
      <c r="V584" s="60">
        <v>303105555.70172399</v>
      </c>
      <c r="W584" s="60">
        <v>5043651722.3464403</v>
      </c>
      <c r="X584" s="59">
        <v>4.7516912479999998E-4</v>
      </c>
      <c r="AI584" s="2" t="str">
        <f>INDEX('ISO2-ISO3'!$D$1:$D$249, MATCH($N584, 'ISO2-ISO3'!$C$1:$C$249, 0))</f>
        <v>CHN</v>
      </c>
      <c r="AJ584" s="2" t="str">
        <f>INDEX('WB Country Groups'!$C$2:$C$219, MATCH($AI584, 'WB Country Groups'!$B$2:$B$219, 0))</f>
        <v>East Asia &amp; Pacific</v>
      </c>
    </row>
    <row r="585" spans="1:36">
      <c r="A585" s="53">
        <v>45169</v>
      </c>
      <c r="B585" s="53">
        <v>45169</v>
      </c>
      <c r="N585" s="1" t="s">
        <v>948</v>
      </c>
      <c r="U585" s="59">
        <v>23156765964.9645</v>
      </c>
      <c r="V585" s="60">
        <v>23156765964.9645</v>
      </c>
      <c r="W585" s="60">
        <v>42958242815.494003</v>
      </c>
      <c r="X585" s="59">
        <v>3.6302139666699998E-2</v>
      </c>
      <c r="AI585" s="2" t="str">
        <f>INDEX('ISO2-ISO3'!$D$1:$D$249, MATCH($N585, 'ISO2-ISO3'!$C$1:$C$249, 0))</f>
        <v>CHN</v>
      </c>
      <c r="AJ585" s="2" t="str">
        <f>INDEX('WB Country Groups'!$C$2:$C$219, MATCH($AI585, 'WB Country Groups'!$B$2:$B$219, 0))</f>
        <v>East Asia &amp; Pacific</v>
      </c>
    </row>
    <row r="586" spans="1:36">
      <c r="A586" s="53">
        <v>45169</v>
      </c>
      <c r="B586" s="53">
        <v>45169</v>
      </c>
      <c r="N586" s="1" t="s">
        <v>948</v>
      </c>
      <c r="U586" s="59">
        <v>11334646084.08</v>
      </c>
      <c r="V586" s="60">
        <v>11334646084.08</v>
      </c>
      <c r="W586" s="60">
        <v>21512801386.380001</v>
      </c>
      <c r="X586" s="59">
        <v>1.7768971100699998E-2</v>
      </c>
      <c r="AI586" s="2" t="str">
        <f>INDEX('ISO2-ISO3'!$D$1:$D$249, MATCH($N586, 'ISO2-ISO3'!$C$1:$C$249, 0))</f>
        <v>CHN</v>
      </c>
      <c r="AJ586" s="2" t="str">
        <f>INDEX('WB Country Groups'!$C$2:$C$219, MATCH($AI586, 'WB Country Groups'!$B$2:$B$219, 0))</f>
        <v>East Asia &amp; Pacific</v>
      </c>
    </row>
    <row r="587" spans="1:36">
      <c r="A587" s="53">
        <v>45169</v>
      </c>
      <c r="B587" s="53">
        <v>45169</v>
      </c>
      <c r="N587" s="1" t="s">
        <v>948</v>
      </c>
      <c r="U587" s="59">
        <v>274320060.774885</v>
      </c>
      <c r="V587" s="60">
        <v>274320060.774885</v>
      </c>
      <c r="W587" s="60">
        <v>4564663434.8165998</v>
      </c>
      <c r="X587" s="59">
        <v>4.300430023E-4</v>
      </c>
      <c r="AI587" s="2" t="str">
        <f>INDEX('ISO2-ISO3'!$D$1:$D$249, MATCH($N587, 'ISO2-ISO3'!$C$1:$C$249, 0))</f>
        <v>CHN</v>
      </c>
      <c r="AJ587" s="2" t="str">
        <f>INDEX('WB Country Groups'!$C$2:$C$219, MATCH($AI587, 'WB Country Groups'!$B$2:$B$219, 0))</f>
        <v>East Asia &amp; Pacific</v>
      </c>
    </row>
    <row r="588" spans="1:36">
      <c r="A588" s="53">
        <v>45169</v>
      </c>
      <c r="B588" s="53">
        <v>45169</v>
      </c>
      <c r="N588" s="1" t="s">
        <v>948</v>
      </c>
      <c r="U588" s="59">
        <v>9692031905.2268295</v>
      </c>
      <c r="V588" s="60">
        <v>9692031905.2268295</v>
      </c>
      <c r="W588" s="60">
        <v>16193342968.8654</v>
      </c>
      <c r="X588" s="59">
        <v>1.5193896091099999E-2</v>
      </c>
      <c r="AI588" s="2" t="str">
        <f>INDEX('ISO2-ISO3'!$D$1:$D$249, MATCH($N588, 'ISO2-ISO3'!$C$1:$C$249, 0))</f>
        <v>CHN</v>
      </c>
      <c r="AJ588" s="2" t="str">
        <f>INDEX('WB Country Groups'!$C$2:$C$219, MATCH($AI588, 'WB Country Groups'!$B$2:$B$219, 0))</f>
        <v>East Asia &amp; Pacific</v>
      </c>
    </row>
    <row r="589" spans="1:36">
      <c r="A589" s="53">
        <v>45169</v>
      </c>
      <c r="B589" s="53">
        <v>45169</v>
      </c>
      <c r="N589" s="1" t="s">
        <v>948</v>
      </c>
      <c r="U589" s="59">
        <v>9898551882.1691608</v>
      </c>
      <c r="V589" s="60">
        <v>9898551882.1691608</v>
      </c>
      <c r="W589" s="60">
        <v>63175546902.158302</v>
      </c>
      <c r="X589" s="59">
        <v>1.5517651016900001E-2</v>
      </c>
      <c r="AI589" s="2" t="str">
        <f>INDEX('ISO2-ISO3'!$D$1:$D$249, MATCH($N589, 'ISO2-ISO3'!$C$1:$C$249, 0))</f>
        <v>CHN</v>
      </c>
      <c r="AJ589" s="2" t="str">
        <f>INDEX('WB Country Groups'!$C$2:$C$219, MATCH($AI589, 'WB Country Groups'!$B$2:$B$219, 0))</f>
        <v>East Asia &amp; Pacific</v>
      </c>
    </row>
    <row r="590" spans="1:36">
      <c r="A590" s="53">
        <v>45169</v>
      </c>
      <c r="B590" s="53">
        <v>45169</v>
      </c>
      <c r="N590" s="1" t="s">
        <v>1031</v>
      </c>
      <c r="U590" s="59">
        <v>7420858428.29284</v>
      </c>
      <c r="V590" s="60">
        <v>7420858428.29284</v>
      </c>
      <c r="W590" s="60">
        <v>11416705274.2967</v>
      </c>
      <c r="X590" s="59">
        <v>1.1633448276800001E-2</v>
      </c>
      <c r="AI590" s="2" t="str">
        <f>INDEX('ISO2-ISO3'!$D$1:$D$249, MATCH($N590, 'ISO2-ISO3'!$C$1:$C$249, 0))</f>
        <v>DEU</v>
      </c>
      <c r="AJ590" s="2" t="str">
        <f>INDEX('WB Country Groups'!$C$2:$C$219, MATCH($AI590, 'WB Country Groups'!$B$2:$B$219, 0))</f>
        <v>Europe &amp; Central Asia</v>
      </c>
    </row>
    <row r="591" spans="1:36">
      <c r="A591" s="53">
        <v>45169</v>
      </c>
      <c r="B591" s="53">
        <v>45169</v>
      </c>
      <c r="N591" s="1" t="s">
        <v>1348</v>
      </c>
      <c r="U591" s="59">
        <v>8417458565.4720001</v>
      </c>
      <c r="V591" s="60">
        <v>8417458565.4720001</v>
      </c>
      <c r="W591" s="60">
        <v>14029097609.120001</v>
      </c>
      <c r="X591" s="59">
        <v>1.3195787224600001E-2</v>
      </c>
      <c r="AI591" s="2" t="str">
        <f>INDEX('ISO2-ISO3'!$D$1:$D$249, MATCH($N591, 'ISO2-ISO3'!$C$1:$C$249, 0))</f>
        <v>USA</v>
      </c>
      <c r="AJ591" s="2" t="str">
        <f>INDEX('WB Country Groups'!$C$2:$C$219, MATCH($AI591, 'WB Country Groups'!$B$2:$B$219, 0))</f>
        <v>North America</v>
      </c>
    </row>
    <row r="592" spans="1:36">
      <c r="A592" s="53">
        <v>45169</v>
      </c>
      <c r="B592" s="53">
        <v>45169</v>
      </c>
      <c r="N592" s="1" t="s">
        <v>1348</v>
      </c>
      <c r="U592" s="59">
        <v>40781000000</v>
      </c>
      <c r="V592" s="60">
        <v>40781000000</v>
      </c>
      <c r="W592" s="60">
        <v>50976250000</v>
      </c>
      <c r="X592" s="59">
        <v>6.3931101604899995E-2</v>
      </c>
      <c r="AI592" s="2" t="str">
        <f>INDEX('ISO2-ISO3'!$D$1:$D$249, MATCH($N592, 'ISO2-ISO3'!$C$1:$C$249, 0))</f>
        <v>USA</v>
      </c>
      <c r="AJ592" s="2" t="str">
        <f>INDEX('WB Country Groups'!$C$2:$C$219, MATCH($AI592, 'WB Country Groups'!$B$2:$B$219, 0))</f>
        <v>North America</v>
      </c>
    </row>
    <row r="593" spans="1:36">
      <c r="A593" s="53">
        <v>45169</v>
      </c>
      <c r="B593" s="53">
        <v>45169</v>
      </c>
      <c r="N593" s="1" t="s">
        <v>948</v>
      </c>
      <c r="U593" s="59">
        <v>206433176.25038099</v>
      </c>
      <c r="V593" s="60">
        <v>206433176.25038099</v>
      </c>
      <c r="W593" s="60">
        <v>3435031213.90908</v>
      </c>
      <c r="X593" s="59">
        <v>3.2361885110000001E-4</v>
      </c>
      <c r="AI593" s="2" t="str">
        <f>INDEX('ISO2-ISO3'!$D$1:$D$249, MATCH($N593, 'ISO2-ISO3'!$C$1:$C$249, 0))</f>
        <v>CHN</v>
      </c>
      <c r="AJ593" s="2" t="str">
        <f>INDEX('WB Country Groups'!$C$2:$C$219, MATCH($AI593, 'WB Country Groups'!$B$2:$B$219, 0))</f>
        <v>East Asia &amp; Pacific</v>
      </c>
    </row>
    <row r="594" spans="1:36">
      <c r="A594" s="53">
        <v>45169</v>
      </c>
      <c r="B594" s="53">
        <v>45169</v>
      </c>
      <c r="N594" s="1" t="s">
        <v>948</v>
      </c>
      <c r="U594" s="59">
        <v>182183216.50881401</v>
      </c>
      <c r="V594" s="60">
        <v>182183216.50881401</v>
      </c>
      <c r="W594" s="60">
        <v>3031513861.8954201</v>
      </c>
      <c r="X594" s="59">
        <v>2.8560294559999998E-4</v>
      </c>
      <c r="AI594" s="2" t="str">
        <f>INDEX('ISO2-ISO3'!$D$1:$D$249, MATCH($N594, 'ISO2-ISO3'!$C$1:$C$249, 0))</f>
        <v>CHN</v>
      </c>
      <c r="AJ594" s="2" t="str">
        <f>INDEX('WB Country Groups'!$C$2:$C$219, MATCH($AI594, 'WB Country Groups'!$B$2:$B$219, 0))</f>
        <v>East Asia &amp; Pacific</v>
      </c>
    </row>
    <row r="595" spans="1:36">
      <c r="A595" s="53">
        <v>45169</v>
      </c>
      <c r="B595" s="53">
        <v>45169</v>
      </c>
      <c r="N595" s="1" t="s">
        <v>1070</v>
      </c>
      <c r="U595" s="59">
        <v>5531426307.9074097</v>
      </c>
      <c r="V595" s="60">
        <v>5531426307.9074097</v>
      </c>
      <c r="W595" s="60">
        <v>6914282884.8842602</v>
      </c>
      <c r="X595" s="59">
        <v>8.6714444792999994E-3</v>
      </c>
      <c r="AI595" s="2" t="str">
        <f>INDEX('ISO2-ISO3'!$D$1:$D$249, MATCH($N595, 'ISO2-ISO3'!$C$1:$C$249, 0))</f>
        <v>IND</v>
      </c>
      <c r="AJ595" s="2" t="str">
        <f>INDEX('WB Country Groups'!$C$2:$C$219, MATCH($AI595, 'WB Country Groups'!$B$2:$B$219, 0))</f>
        <v>South Asia</v>
      </c>
    </row>
    <row r="596" spans="1:36">
      <c r="A596" s="53">
        <v>45169</v>
      </c>
      <c r="B596" s="53">
        <v>45169</v>
      </c>
      <c r="N596" s="1" t="s">
        <v>1348</v>
      </c>
      <c r="U596" s="59">
        <v>11177186425.048</v>
      </c>
      <c r="V596" s="60">
        <v>11177186425.048</v>
      </c>
      <c r="W596" s="60">
        <v>14550526723.18</v>
      </c>
      <c r="X596" s="59">
        <v>1.7522126504899999E-2</v>
      </c>
      <c r="AI596" s="2" t="str">
        <f>INDEX('ISO2-ISO3'!$D$1:$D$249, MATCH($N596, 'ISO2-ISO3'!$C$1:$C$249, 0))</f>
        <v>USA</v>
      </c>
      <c r="AJ596" s="2" t="str">
        <f>INDEX('WB Country Groups'!$C$2:$C$219, MATCH($AI596, 'WB Country Groups'!$B$2:$B$219, 0))</f>
        <v>North America</v>
      </c>
    </row>
    <row r="597" spans="1:36">
      <c r="A597" s="53">
        <v>45169</v>
      </c>
      <c r="B597" s="53">
        <v>45169</v>
      </c>
      <c r="N597" s="1" t="s">
        <v>948</v>
      </c>
      <c r="U597" s="59">
        <v>782088562.20375097</v>
      </c>
      <c r="V597" s="60">
        <v>782088562.20375097</v>
      </c>
      <c r="W597" s="60">
        <v>13013889879.564301</v>
      </c>
      <c r="X597" s="59">
        <v>1.2260558430000001E-3</v>
      </c>
      <c r="AI597" s="2" t="str">
        <f>INDEX('ISO2-ISO3'!$D$1:$D$249, MATCH($N597, 'ISO2-ISO3'!$C$1:$C$249, 0))</f>
        <v>CHN</v>
      </c>
      <c r="AJ597" s="2" t="str">
        <f>INDEX('WB Country Groups'!$C$2:$C$219, MATCH($AI597, 'WB Country Groups'!$B$2:$B$219, 0))</f>
        <v>East Asia &amp; Pacific</v>
      </c>
    </row>
    <row r="598" spans="1:36">
      <c r="A598" s="53">
        <v>45169</v>
      </c>
      <c r="B598" s="53">
        <v>45169</v>
      </c>
      <c r="N598" s="1" t="s">
        <v>1348</v>
      </c>
      <c r="U598" s="59">
        <v>26933342228.604</v>
      </c>
      <c r="V598" s="60">
        <v>26933342228.604</v>
      </c>
      <c r="W598" s="60">
        <v>31478780211.060001</v>
      </c>
      <c r="X598" s="59">
        <v>4.2222560471200002E-2</v>
      </c>
      <c r="AI598" s="2" t="str">
        <f>INDEX('ISO2-ISO3'!$D$1:$D$249, MATCH($N598, 'ISO2-ISO3'!$C$1:$C$249, 0))</f>
        <v>USA</v>
      </c>
      <c r="AJ598" s="2" t="str">
        <f>INDEX('WB Country Groups'!$C$2:$C$219, MATCH($AI598, 'WB Country Groups'!$B$2:$B$219, 0))</f>
        <v>North America</v>
      </c>
    </row>
    <row r="599" spans="1:36">
      <c r="A599" s="53">
        <v>45169</v>
      </c>
      <c r="B599" s="53">
        <v>45169</v>
      </c>
      <c r="N599" s="1" t="s">
        <v>948</v>
      </c>
      <c r="U599" s="59">
        <v>2216935228.4783401</v>
      </c>
      <c r="V599" s="60">
        <v>2216935228.4783401</v>
      </c>
      <c r="W599" s="60">
        <v>3694892047.4639001</v>
      </c>
      <c r="X599" s="59">
        <v>3.4754202040999998E-3</v>
      </c>
      <c r="AI599" s="2" t="str">
        <f>INDEX('ISO2-ISO3'!$D$1:$D$249, MATCH($N599, 'ISO2-ISO3'!$C$1:$C$249, 0))</f>
        <v>CHN</v>
      </c>
      <c r="AJ599" s="2" t="str">
        <f>INDEX('WB Country Groups'!$C$2:$C$219, MATCH($AI599, 'WB Country Groups'!$B$2:$B$219, 0))</f>
        <v>East Asia &amp; Pacific</v>
      </c>
    </row>
    <row r="600" spans="1:36">
      <c r="A600" s="53">
        <v>45169</v>
      </c>
      <c r="B600" s="53">
        <v>45169</v>
      </c>
      <c r="N600" s="1" t="s">
        <v>918</v>
      </c>
      <c r="U600" s="59">
        <v>4276344982.86834</v>
      </c>
      <c r="V600" s="60">
        <v>4276344982.86834</v>
      </c>
      <c r="W600" s="60">
        <v>30294311981.355099</v>
      </c>
      <c r="X600" s="59">
        <v>6.7038926362000002E-3</v>
      </c>
      <c r="AI600" s="2" t="str">
        <f>INDEX('ISO2-ISO3'!$D$1:$D$249, MATCH($N600, 'ISO2-ISO3'!$C$1:$C$249, 0))</f>
        <v>BRA</v>
      </c>
      <c r="AJ600" s="2" t="str">
        <f>INDEX('WB Country Groups'!$C$2:$C$219, MATCH($AI600, 'WB Country Groups'!$B$2:$B$219, 0))</f>
        <v>Latin America &amp; Caribbean</v>
      </c>
    </row>
    <row r="601" spans="1:36">
      <c r="A601" s="53">
        <v>45169</v>
      </c>
      <c r="B601" s="53">
        <v>45169</v>
      </c>
      <c r="N601" s="1" t="s">
        <v>918</v>
      </c>
      <c r="U601" s="59">
        <v>16039828705.1273</v>
      </c>
      <c r="V601" s="60">
        <v>16039828705.1273</v>
      </c>
      <c r="W601" s="60">
        <v>30294311981.355099</v>
      </c>
      <c r="X601" s="59">
        <v>2.51451391254E-2</v>
      </c>
      <c r="AI601" s="2" t="str">
        <f>INDEX('ISO2-ISO3'!$D$1:$D$249, MATCH($N601, 'ISO2-ISO3'!$C$1:$C$249, 0))</f>
        <v>BRA</v>
      </c>
      <c r="AJ601" s="2" t="str">
        <f>INDEX('WB Country Groups'!$C$2:$C$219, MATCH($AI601, 'WB Country Groups'!$B$2:$B$219, 0))</f>
        <v>Latin America &amp; Caribbean</v>
      </c>
    </row>
    <row r="602" spans="1:36">
      <c r="A602" s="53">
        <v>45169</v>
      </c>
      <c r="B602" s="53">
        <v>45169</v>
      </c>
      <c r="N602" s="1" t="s">
        <v>918</v>
      </c>
      <c r="U602" s="59">
        <v>8177893635.0801401</v>
      </c>
      <c r="V602" s="60">
        <v>8177893635.0801296</v>
      </c>
      <c r="W602" s="60">
        <v>27259645450.267101</v>
      </c>
      <c r="X602" s="59">
        <v>1.2820228756E-2</v>
      </c>
      <c r="AI602" s="2" t="str">
        <f>INDEX('ISO2-ISO3'!$D$1:$D$249, MATCH($N602, 'ISO2-ISO3'!$C$1:$C$249, 0))</f>
        <v>BRA</v>
      </c>
      <c r="AJ602" s="2" t="str">
        <f>INDEX('WB Country Groups'!$C$2:$C$219, MATCH($AI602, 'WB Country Groups'!$B$2:$B$219, 0))</f>
        <v>Latin America &amp; Caribbean</v>
      </c>
    </row>
    <row r="603" spans="1:36">
      <c r="A603" s="53">
        <v>45169</v>
      </c>
      <c r="B603" s="53">
        <v>45169</v>
      </c>
      <c r="N603" s="1" t="s">
        <v>918</v>
      </c>
      <c r="U603" s="59">
        <v>3467294911.5815101</v>
      </c>
      <c r="V603" s="60">
        <v>3467294911.5815101</v>
      </c>
      <c r="W603" s="60">
        <v>6576260773.1304102</v>
      </c>
      <c r="X603" s="59">
        <v>5.4355700763999999E-3</v>
      </c>
      <c r="AI603" s="2" t="str">
        <f>INDEX('ISO2-ISO3'!$D$1:$D$249, MATCH($N603, 'ISO2-ISO3'!$C$1:$C$249, 0))</f>
        <v>BRA</v>
      </c>
      <c r="AJ603" s="2" t="str">
        <f>INDEX('WB Country Groups'!$C$2:$C$219, MATCH($AI603, 'WB Country Groups'!$B$2:$B$219, 0))</f>
        <v>Latin America &amp; Caribbean</v>
      </c>
    </row>
    <row r="604" spans="1:36">
      <c r="A604" s="53">
        <v>45169</v>
      </c>
      <c r="B604" s="53">
        <v>45169</v>
      </c>
      <c r="N604" s="1" t="s">
        <v>918</v>
      </c>
      <c r="U604" s="59">
        <v>26847681363.833199</v>
      </c>
      <c r="V604" s="60">
        <v>26847681363.833199</v>
      </c>
      <c r="W604" s="60">
        <v>50192241148.983498</v>
      </c>
      <c r="X604" s="59">
        <v>4.2088272605599997E-2</v>
      </c>
      <c r="AI604" s="2" t="str">
        <f>INDEX('ISO2-ISO3'!$D$1:$D$249, MATCH($N604, 'ISO2-ISO3'!$C$1:$C$249, 0))</f>
        <v>BRA</v>
      </c>
      <c r="AJ604" s="2" t="str">
        <f>INDEX('WB Country Groups'!$C$2:$C$219, MATCH($AI604, 'WB Country Groups'!$B$2:$B$219, 0))</f>
        <v>Latin America &amp; Caribbean</v>
      </c>
    </row>
    <row r="605" spans="1:36">
      <c r="A605" s="53">
        <v>45169</v>
      </c>
      <c r="B605" s="53">
        <v>45169</v>
      </c>
      <c r="N605" s="1" t="s">
        <v>918</v>
      </c>
      <c r="U605" s="59">
        <v>9639177128.4880695</v>
      </c>
      <c r="V605" s="60">
        <v>9639177128.4880695</v>
      </c>
      <c r="W605" s="60">
        <v>18453217040.576</v>
      </c>
      <c r="X605" s="59">
        <v>1.51110373063E-2</v>
      </c>
      <c r="AI605" s="2" t="str">
        <f>INDEX('ISO2-ISO3'!$D$1:$D$249, MATCH($N605, 'ISO2-ISO3'!$C$1:$C$249, 0))</f>
        <v>BRA</v>
      </c>
      <c r="AJ605" s="2" t="str">
        <f>INDEX('WB Country Groups'!$C$2:$C$219, MATCH($AI605, 'WB Country Groups'!$B$2:$B$219, 0))</f>
        <v>Latin America &amp; Caribbean</v>
      </c>
    </row>
    <row r="606" spans="1:36">
      <c r="A606" s="53">
        <v>45169</v>
      </c>
      <c r="B606" s="53">
        <v>45169</v>
      </c>
      <c r="N606" s="1" t="s">
        <v>918</v>
      </c>
      <c r="U606" s="59">
        <v>3499530694.4348001</v>
      </c>
      <c r="V606" s="60">
        <v>3499530694.4348001</v>
      </c>
      <c r="W606" s="60">
        <v>5164636569.5169601</v>
      </c>
      <c r="X606" s="59">
        <v>5.4861051076999998E-3</v>
      </c>
      <c r="AI606" s="2" t="str">
        <f>INDEX('ISO2-ISO3'!$D$1:$D$249, MATCH($N606, 'ISO2-ISO3'!$C$1:$C$249, 0))</f>
        <v>BRA</v>
      </c>
      <c r="AJ606" s="2" t="str">
        <f>INDEX('WB Country Groups'!$C$2:$C$219, MATCH($AI606, 'WB Country Groups'!$B$2:$B$219, 0))</f>
        <v>Latin America &amp; Caribbean</v>
      </c>
    </row>
    <row r="607" spans="1:36">
      <c r="A607" s="53">
        <v>45169</v>
      </c>
      <c r="B607" s="53">
        <v>45169</v>
      </c>
      <c r="N607" s="1" t="s">
        <v>918</v>
      </c>
      <c r="U607" s="59">
        <v>30719328543.292099</v>
      </c>
      <c r="V607" s="60">
        <v>30719328543.292099</v>
      </c>
      <c r="W607" s="60">
        <v>88062212850.745804</v>
      </c>
      <c r="X607" s="59">
        <v>4.8157733119300002E-2</v>
      </c>
      <c r="AI607" s="2" t="str">
        <f>INDEX('ISO2-ISO3'!$D$1:$D$249, MATCH($N607, 'ISO2-ISO3'!$C$1:$C$249, 0))</f>
        <v>BRA</v>
      </c>
      <c r="AJ607" s="2" t="str">
        <f>INDEX('WB Country Groups'!$C$2:$C$219, MATCH($AI607, 'WB Country Groups'!$B$2:$B$219, 0))</f>
        <v>Latin America &amp; Caribbean</v>
      </c>
    </row>
    <row r="608" spans="1:36">
      <c r="A608" s="53">
        <v>45169</v>
      </c>
      <c r="B608" s="53">
        <v>45169</v>
      </c>
      <c r="N608" s="1" t="s">
        <v>918</v>
      </c>
      <c r="U608" s="59">
        <v>25960913164.6129</v>
      </c>
      <c r="V608" s="60">
        <v>25960913164.6129</v>
      </c>
      <c r="W608" s="60">
        <v>88062212850.745804</v>
      </c>
      <c r="X608" s="59">
        <v>4.0698113760899997E-2</v>
      </c>
      <c r="AI608" s="2" t="str">
        <f>INDEX('ISO2-ISO3'!$D$1:$D$249, MATCH($N608, 'ISO2-ISO3'!$C$1:$C$249, 0))</f>
        <v>BRA</v>
      </c>
      <c r="AJ608" s="2" t="str">
        <f>INDEX('WB Country Groups'!$C$2:$C$219, MATCH($AI608, 'WB Country Groups'!$B$2:$B$219, 0))</f>
        <v>Latin America &amp; Caribbean</v>
      </c>
    </row>
    <row r="609" spans="1:36">
      <c r="A609" s="53">
        <v>45169</v>
      </c>
      <c r="B609" s="53">
        <v>45169</v>
      </c>
      <c r="N609" s="1" t="s">
        <v>918</v>
      </c>
      <c r="U609" s="59">
        <v>44748777384.962502</v>
      </c>
      <c r="V609" s="60">
        <v>44748777384.962502</v>
      </c>
      <c r="W609" s="60">
        <v>59665036513.283302</v>
      </c>
      <c r="X609" s="59">
        <v>7.0151262443199996E-2</v>
      </c>
      <c r="AI609" s="2" t="str">
        <f>INDEX('ISO2-ISO3'!$D$1:$D$249, MATCH($N609, 'ISO2-ISO3'!$C$1:$C$249, 0))</f>
        <v>BRA</v>
      </c>
      <c r="AJ609" s="2" t="str">
        <f>INDEX('WB Country Groups'!$C$2:$C$219, MATCH($AI609, 'WB Country Groups'!$B$2:$B$219, 0))</f>
        <v>Latin America &amp; Caribbean</v>
      </c>
    </row>
    <row r="610" spans="1:36">
      <c r="A610" s="53">
        <v>45169</v>
      </c>
      <c r="B610" s="53">
        <v>45169</v>
      </c>
      <c r="N610" s="1" t="s">
        <v>946</v>
      </c>
      <c r="U610" s="59">
        <v>2032918928.3838201</v>
      </c>
      <c r="V610" s="60">
        <v>2032918928.3838201</v>
      </c>
      <c r="W610" s="60">
        <v>4517597618.6307096</v>
      </c>
      <c r="X610" s="59">
        <v>3.1869435904999998E-3</v>
      </c>
      <c r="AI610" s="2" t="str">
        <f>INDEX('ISO2-ISO3'!$D$1:$D$249, MATCH($N610, 'ISO2-ISO3'!$C$1:$C$249, 0))</f>
        <v>CHL</v>
      </c>
      <c r="AJ610" s="2" t="str">
        <f>INDEX('WB Country Groups'!$C$2:$C$219, MATCH($AI610, 'WB Country Groups'!$B$2:$B$219, 0))</f>
        <v>Latin America &amp; Caribbean</v>
      </c>
    </row>
    <row r="611" spans="1:36">
      <c r="A611" s="53">
        <v>45169</v>
      </c>
      <c r="B611" s="53">
        <v>45169</v>
      </c>
      <c r="N611" s="1" t="s">
        <v>946</v>
      </c>
      <c r="U611" s="59">
        <v>951243983.85011399</v>
      </c>
      <c r="V611" s="60">
        <v>951243983.85011399</v>
      </c>
      <c r="W611" s="60">
        <v>2717839953.85747</v>
      </c>
      <c r="X611" s="59">
        <v>1.4912355209999999E-3</v>
      </c>
      <c r="AI611" s="2" t="str">
        <f>INDEX('ISO2-ISO3'!$D$1:$D$249, MATCH($N611, 'ISO2-ISO3'!$C$1:$C$249, 0))</f>
        <v>CHL</v>
      </c>
      <c r="AJ611" s="2" t="str">
        <f>INDEX('WB Country Groups'!$C$2:$C$219, MATCH($AI611, 'WB Country Groups'!$B$2:$B$219, 0))</f>
        <v>Latin America &amp; Caribbean</v>
      </c>
    </row>
    <row r="612" spans="1:36">
      <c r="A612" s="53">
        <v>45169</v>
      </c>
      <c r="B612" s="53">
        <v>45169</v>
      </c>
      <c r="N612" s="1" t="s">
        <v>946</v>
      </c>
      <c r="U612" s="59">
        <v>2803186831.0222402</v>
      </c>
      <c r="V612" s="60">
        <v>2803186831.0222402</v>
      </c>
      <c r="W612" s="60">
        <v>9343956103.4074593</v>
      </c>
      <c r="X612" s="59">
        <v>4.3944685543000003E-3</v>
      </c>
      <c r="AI612" s="2" t="str">
        <f>INDEX('ISO2-ISO3'!$D$1:$D$249, MATCH($N612, 'ISO2-ISO3'!$C$1:$C$249, 0))</f>
        <v>CHL</v>
      </c>
      <c r="AJ612" s="2" t="str">
        <f>INDEX('WB Country Groups'!$C$2:$C$219, MATCH($AI612, 'WB Country Groups'!$B$2:$B$219, 0))</f>
        <v>Latin America &amp; Caribbean</v>
      </c>
    </row>
    <row r="613" spans="1:36">
      <c r="A613" s="53">
        <v>45169</v>
      </c>
      <c r="B613" s="53">
        <v>45169</v>
      </c>
      <c r="N613" s="1" t="s">
        <v>946</v>
      </c>
      <c r="U613" s="59">
        <v>2537741597.6654501</v>
      </c>
      <c r="V613" s="60">
        <v>2537741597.6654501</v>
      </c>
      <c r="W613" s="60">
        <v>12688707988.3272</v>
      </c>
      <c r="X613" s="59">
        <v>3.9783383420999999E-3</v>
      </c>
      <c r="AI613" s="2" t="str">
        <f>INDEX('ISO2-ISO3'!$D$1:$D$249, MATCH($N613, 'ISO2-ISO3'!$C$1:$C$249, 0))</f>
        <v>CHL</v>
      </c>
      <c r="AJ613" s="2" t="str">
        <f>INDEX('WB Country Groups'!$C$2:$C$219, MATCH($AI613, 'WB Country Groups'!$B$2:$B$219, 0))</f>
        <v>Latin America &amp; Caribbean</v>
      </c>
    </row>
    <row r="614" spans="1:36">
      <c r="A614" s="53">
        <v>45169</v>
      </c>
      <c r="B614" s="53">
        <v>45169</v>
      </c>
      <c r="N614" s="1" t="s">
        <v>946</v>
      </c>
      <c r="U614" s="59">
        <v>8802708076.3439007</v>
      </c>
      <c r="V614" s="60">
        <v>8802708076.3439007</v>
      </c>
      <c r="W614" s="60">
        <v>17118264363.873199</v>
      </c>
      <c r="X614" s="59">
        <v>1.3799730865499999E-2</v>
      </c>
      <c r="AI614" s="2" t="str">
        <f>INDEX('ISO2-ISO3'!$D$1:$D$249, MATCH($N614, 'ISO2-ISO3'!$C$1:$C$249, 0))</f>
        <v>CHL</v>
      </c>
      <c r="AJ614" s="2" t="str">
        <f>INDEX('WB Country Groups'!$C$2:$C$219, MATCH($AI614, 'WB Country Groups'!$B$2:$B$219, 0))</f>
        <v>Latin America &amp; Caribbean</v>
      </c>
    </row>
    <row r="615" spans="1:36">
      <c r="A615" s="53">
        <v>45169</v>
      </c>
      <c r="B615" s="53">
        <v>45169</v>
      </c>
      <c r="N615" s="1" t="s">
        <v>946</v>
      </c>
      <c r="U615" s="59">
        <v>1022623342.70608</v>
      </c>
      <c r="V615" s="60">
        <v>1022623342.70608</v>
      </c>
      <c r="W615" s="60">
        <v>3408744475.6869202</v>
      </c>
      <c r="X615" s="59">
        <v>1.6031347153E-3</v>
      </c>
      <c r="AI615" s="2" t="str">
        <f>INDEX('ISO2-ISO3'!$D$1:$D$249, MATCH($N615, 'ISO2-ISO3'!$C$1:$C$249, 0))</f>
        <v>CHL</v>
      </c>
      <c r="AJ615" s="2" t="str">
        <f>INDEX('WB Country Groups'!$C$2:$C$219, MATCH($AI615, 'WB Country Groups'!$B$2:$B$219, 0))</f>
        <v>Latin America &amp; Caribbean</v>
      </c>
    </row>
    <row r="616" spans="1:36">
      <c r="A616" s="53">
        <v>45169</v>
      </c>
      <c r="B616" s="53">
        <v>45169</v>
      </c>
      <c r="N616" s="1" t="s">
        <v>1036</v>
      </c>
      <c r="U616" s="59">
        <v>3769716172.5413198</v>
      </c>
      <c r="V616" s="60">
        <v>3769716172.5413198</v>
      </c>
      <c r="W616" s="60">
        <v>3968122286.8856001</v>
      </c>
      <c r="X616" s="59">
        <v>5.9096664537000004E-3</v>
      </c>
      <c r="AI616" s="2" t="str">
        <f>INDEX('ISO2-ISO3'!$D$1:$D$249, MATCH($N616, 'ISO2-ISO3'!$C$1:$C$249, 0))</f>
        <v>GRC</v>
      </c>
      <c r="AJ616" s="2" t="str">
        <f>INDEX('WB Country Groups'!$C$2:$C$219, MATCH($AI616, 'WB Country Groups'!$B$2:$B$219, 0))</f>
        <v>Europe &amp; Central Asia</v>
      </c>
    </row>
    <row r="617" spans="1:36">
      <c r="A617" s="53">
        <v>45169</v>
      </c>
      <c r="B617" s="53">
        <v>45169</v>
      </c>
      <c r="N617" s="1" t="s">
        <v>1036</v>
      </c>
      <c r="U617" s="59">
        <v>3737243962.1219101</v>
      </c>
      <c r="V617" s="60">
        <v>3737243962.1219101</v>
      </c>
      <c r="W617" s="60">
        <v>6228739936.8698397</v>
      </c>
      <c r="X617" s="59">
        <v>5.8587607823000001E-3</v>
      </c>
      <c r="AI617" s="2" t="str">
        <f>INDEX('ISO2-ISO3'!$D$1:$D$249, MATCH($N617, 'ISO2-ISO3'!$C$1:$C$249, 0))</f>
        <v>GRC</v>
      </c>
      <c r="AJ617" s="2" t="str">
        <f>INDEX('WB Country Groups'!$C$2:$C$219, MATCH($AI617, 'WB Country Groups'!$B$2:$B$219, 0))</f>
        <v>Europe &amp; Central Asia</v>
      </c>
    </row>
    <row r="618" spans="1:36">
      <c r="A618" s="53">
        <v>45169</v>
      </c>
      <c r="B618" s="53">
        <v>45169</v>
      </c>
      <c r="N618" s="1" t="s">
        <v>1072</v>
      </c>
      <c r="U618" s="59">
        <v>8572518639.2974396</v>
      </c>
      <c r="V618" s="60">
        <v>8572518639.2974396</v>
      </c>
      <c r="W618" s="60">
        <v>17145037278.5949</v>
      </c>
      <c r="X618" s="59">
        <v>1.34388700655E-2</v>
      </c>
      <c r="AI618" s="2" t="str">
        <f>INDEX('ISO2-ISO3'!$D$1:$D$249, MATCH($N618, 'ISO2-ISO3'!$C$1:$C$249, 0))</f>
        <v>IDN</v>
      </c>
      <c r="AJ618" s="2" t="str">
        <f>INDEX('WB Country Groups'!$C$2:$C$219, MATCH($AI618, 'WB Country Groups'!$B$2:$B$219, 0))</f>
        <v>East Asia &amp; Pacific</v>
      </c>
    </row>
    <row r="619" spans="1:36">
      <c r="A619" s="53">
        <v>45169</v>
      </c>
      <c r="B619" s="53">
        <v>45169</v>
      </c>
      <c r="N619" s="1" t="s">
        <v>1072</v>
      </c>
      <c r="U619" s="59">
        <v>962317768.35193706</v>
      </c>
      <c r="V619" s="60">
        <v>962317768.35193706</v>
      </c>
      <c r="W619" s="60">
        <v>3849271073.4077501</v>
      </c>
      <c r="X619" s="59">
        <v>1.5085955476E-3</v>
      </c>
      <c r="AI619" s="2" t="str">
        <f>INDEX('ISO2-ISO3'!$D$1:$D$249, MATCH($N619, 'ISO2-ISO3'!$C$1:$C$249, 0))</f>
        <v>IDN</v>
      </c>
      <c r="AJ619" s="2" t="str">
        <f>INDEX('WB Country Groups'!$C$2:$C$219, MATCH($AI619, 'WB Country Groups'!$B$2:$B$219, 0))</f>
        <v>East Asia &amp; Pacific</v>
      </c>
    </row>
    <row r="620" spans="1:36">
      <c r="A620" s="53">
        <v>45169</v>
      </c>
      <c r="B620" s="53">
        <v>45169</v>
      </c>
      <c r="N620" s="1" t="s">
        <v>1072</v>
      </c>
      <c r="U620" s="59">
        <v>2547170413.9198899</v>
      </c>
      <c r="V620" s="60">
        <v>2547170413.9198899</v>
      </c>
      <c r="W620" s="60">
        <v>6367926034.7997398</v>
      </c>
      <c r="X620" s="59">
        <v>3.9931196032000002E-3</v>
      </c>
      <c r="AI620" s="2" t="str">
        <f>INDEX('ISO2-ISO3'!$D$1:$D$249, MATCH($N620, 'ISO2-ISO3'!$C$1:$C$249, 0))</f>
        <v>IDN</v>
      </c>
      <c r="AJ620" s="2" t="str">
        <f>INDEX('WB Country Groups'!$C$2:$C$219, MATCH($AI620, 'WB Country Groups'!$B$2:$B$219, 0))</f>
        <v>East Asia &amp; Pacific</v>
      </c>
    </row>
    <row r="621" spans="1:36">
      <c r="A621" s="53">
        <v>45169</v>
      </c>
      <c r="B621" s="53">
        <v>45169</v>
      </c>
      <c r="N621" s="1" t="s">
        <v>1102</v>
      </c>
      <c r="U621" s="59">
        <v>5742866092.9260502</v>
      </c>
      <c r="V621" s="60">
        <v>5742866092.9260502</v>
      </c>
      <c r="W621" s="60">
        <v>9273256001.8914299</v>
      </c>
      <c r="X621" s="59">
        <v>9.0029120347999998E-3</v>
      </c>
      <c r="AI621" s="2" t="str">
        <f>INDEX('ISO2-ISO3'!$D$1:$D$249, MATCH($N621, 'ISO2-ISO3'!$C$1:$C$249, 0))</f>
        <v>KOR</v>
      </c>
      <c r="AJ621" s="2" t="str">
        <f>INDEX('WB Country Groups'!$C$2:$C$219, MATCH($AI621, 'WB Country Groups'!$B$2:$B$219, 0))</f>
        <v>East Asia &amp; Pacific</v>
      </c>
    </row>
    <row r="622" spans="1:36">
      <c r="A622" s="53">
        <v>45169</v>
      </c>
      <c r="B622" s="53">
        <v>45169</v>
      </c>
      <c r="N622" s="1" t="s">
        <v>1102</v>
      </c>
      <c r="U622" s="59">
        <v>1873017505.3527501</v>
      </c>
      <c r="V622" s="60">
        <v>1873017505.3527501</v>
      </c>
      <c r="W622" s="60">
        <v>3542070810.6676798</v>
      </c>
      <c r="X622" s="59">
        <v>2.9362711175E-3</v>
      </c>
      <c r="AI622" s="2" t="str">
        <f>INDEX('ISO2-ISO3'!$D$1:$D$249, MATCH($N622, 'ISO2-ISO3'!$C$1:$C$249, 0))</f>
        <v>KOR</v>
      </c>
      <c r="AJ622" s="2" t="str">
        <f>INDEX('WB Country Groups'!$C$2:$C$219, MATCH($AI622, 'WB Country Groups'!$B$2:$B$219, 0))</f>
        <v>East Asia &amp; Pacific</v>
      </c>
    </row>
    <row r="623" spans="1:36">
      <c r="A623" s="53">
        <v>45169</v>
      </c>
      <c r="B623" s="53">
        <v>45169</v>
      </c>
      <c r="N623" s="1" t="s">
        <v>1102</v>
      </c>
      <c r="U623" s="59">
        <v>1372523756.2141099</v>
      </c>
      <c r="V623" s="60">
        <v>1372523756.2141099</v>
      </c>
      <c r="W623" s="60">
        <v>3466051933.8225799</v>
      </c>
      <c r="X623" s="59">
        <v>2.1516626789999998E-3</v>
      </c>
      <c r="AI623" s="2" t="str">
        <f>INDEX('ISO2-ISO3'!$D$1:$D$249, MATCH($N623, 'ISO2-ISO3'!$C$1:$C$249, 0))</f>
        <v>KOR</v>
      </c>
      <c r="AJ623" s="2" t="str">
        <f>INDEX('WB Country Groups'!$C$2:$C$219, MATCH($AI623, 'WB Country Groups'!$B$2:$B$219, 0))</f>
        <v>East Asia &amp; Pacific</v>
      </c>
    </row>
    <row r="624" spans="1:36">
      <c r="A624" s="53">
        <v>45169</v>
      </c>
      <c r="B624" s="53">
        <v>45169</v>
      </c>
      <c r="N624" s="1" t="s">
        <v>1102</v>
      </c>
      <c r="U624" s="59">
        <v>7927029537.6205797</v>
      </c>
      <c r="V624" s="60">
        <v>7927029537.6205797</v>
      </c>
      <c r="W624" s="60">
        <v>12804595255.5324</v>
      </c>
      <c r="X624" s="59">
        <v>1.24269569357E-2</v>
      </c>
      <c r="AI624" s="2" t="str">
        <f>INDEX('ISO2-ISO3'!$D$1:$D$249, MATCH($N624, 'ISO2-ISO3'!$C$1:$C$249, 0))</f>
        <v>KOR</v>
      </c>
      <c r="AJ624" s="2" t="str">
        <f>INDEX('WB Country Groups'!$C$2:$C$219, MATCH($AI624, 'WB Country Groups'!$B$2:$B$219, 0))</f>
        <v>East Asia &amp; Pacific</v>
      </c>
    </row>
    <row r="625" spans="1:36">
      <c r="A625" s="53">
        <v>45169</v>
      </c>
      <c r="B625" s="53">
        <v>45169</v>
      </c>
      <c r="N625" s="1" t="s">
        <v>1102</v>
      </c>
      <c r="U625" s="59">
        <v>2179001592.0181599</v>
      </c>
      <c r="V625" s="60">
        <v>2179001592.0181599</v>
      </c>
      <c r="W625" s="60">
        <v>3631669320.0302601</v>
      </c>
      <c r="X625" s="59">
        <v>3.4159528254999998E-3</v>
      </c>
      <c r="AI625" s="2" t="str">
        <f>INDEX('ISO2-ISO3'!$D$1:$D$249, MATCH($N625, 'ISO2-ISO3'!$C$1:$C$249, 0))</f>
        <v>KOR</v>
      </c>
      <c r="AJ625" s="2" t="str">
        <f>INDEX('WB Country Groups'!$C$2:$C$219, MATCH($AI625, 'WB Country Groups'!$B$2:$B$219, 0))</f>
        <v>East Asia &amp; Pacific</v>
      </c>
    </row>
    <row r="626" spans="1:36">
      <c r="A626" s="53">
        <v>45169</v>
      </c>
      <c r="B626" s="53">
        <v>45169</v>
      </c>
      <c r="N626" s="1" t="s">
        <v>1102</v>
      </c>
      <c r="U626" s="59">
        <v>2844176101.6228499</v>
      </c>
      <c r="V626" s="60">
        <v>2844176101.6228499</v>
      </c>
      <c r="W626" s="60">
        <v>4792024553.1681499</v>
      </c>
      <c r="X626" s="59">
        <v>4.4587261552000001E-3</v>
      </c>
      <c r="AI626" s="2" t="str">
        <f>INDEX('ISO2-ISO3'!$D$1:$D$249, MATCH($N626, 'ISO2-ISO3'!$C$1:$C$249, 0))</f>
        <v>KOR</v>
      </c>
      <c r="AJ626" s="2" t="str">
        <f>INDEX('WB Country Groups'!$C$2:$C$219, MATCH($AI626, 'WB Country Groups'!$B$2:$B$219, 0))</f>
        <v>East Asia &amp; Pacific</v>
      </c>
    </row>
    <row r="627" spans="1:36">
      <c r="A627" s="53">
        <v>45169</v>
      </c>
      <c r="B627" s="53">
        <v>45169</v>
      </c>
      <c r="N627" s="1" t="s">
        <v>1102</v>
      </c>
      <c r="U627" s="59">
        <v>1644269860.4123299</v>
      </c>
      <c r="V627" s="60">
        <v>1644269860.4123299</v>
      </c>
      <c r="W627" s="60">
        <v>2371642017.7416301</v>
      </c>
      <c r="X627" s="59">
        <v>2.5776705698999998E-3</v>
      </c>
      <c r="AI627" s="2" t="str">
        <f>INDEX('ISO2-ISO3'!$D$1:$D$249, MATCH($N627, 'ISO2-ISO3'!$C$1:$C$249, 0))</f>
        <v>KOR</v>
      </c>
      <c r="AJ627" s="2" t="str">
        <f>INDEX('WB Country Groups'!$C$2:$C$219, MATCH($AI627, 'WB Country Groups'!$B$2:$B$219, 0))</f>
        <v>East Asia &amp; Pacific</v>
      </c>
    </row>
    <row r="628" spans="1:36">
      <c r="A628" s="53">
        <v>45169</v>
      </c>
      <c r="B628" s="53">
        <v>45169</v>
      </c>
      <c r="N628" s="1" t="s">
        <v>1102</v>
      </c>
      <c r="U628" s="59">
        <v>19671189755.9977</v>
      </c>
      <c r="V628" s="60">
        <v>19671189755.9977</v>
      </c>
      <c r="W628" s="60">
        <v>35148739023.945503</v>
      </c>
      <c r="X628" s="59">
        <v>3.0837910570600001E-2</v>
      </c>
      <c r="AI628" s="2" t="str">
        <f>INDEX('ISO2-ISO3'!$D$1:$D$249, MATCH($N628, 'ISO2-ISO3'!$C$1:$C$249, 0))</f>
        <v>KOR</v>
      </c>
      <c r="AJ628" s="2" t="str">
        <f>INDEX('WB Country Groups'!$C$2:$C$219, MATCH($AI628, 'WB Country Groups'!$B$2:$B$219, 0))</f>
        <v>East Asia &amp; Pacific</v>
      </c>
    </row>
    <row r="629" spans="1:36">
      <c r="A629" s="53">
        <v>45169</v>
      </c>
      <c r="B629" s="53">
        <v>45169</v>
      </c>
      <c r="N629" s="1" t="s">
        <v>1102</v>
      </c>
      <c r="U629" s="59">
        <v>1764312266.68432</v>
      </c>
      <c r="V629" s="60">
        <v>1764312266.68432</v>
      </c>
      <c r="W629" s="60">
        <v>35148739023.945503</v>
      </c>
      <c r="X629" s="59">
        <v>2.7658573057000001E-3</v>
      </c>
      <c r="AI629" s="2" t="str">
        <f>INDEX('ISO2-ISO3'!$D$1:$D$249, MATCH($N629, 'ISO2-ISO3'!$C$1:$C$249, 0))</f>
        <v>KOR</v>
      </c>
      <c r="AJ629" s="2" t="str">
        <f>INDEX('WB Country Groups'!$C$2:$C$219, MATCH($AI629, 'WB Country Groups'!$B$2:$B$219, 0))</f>
        <v>East Asia &amp; Pacific</v>
      </c>
    </row>
    <row r="630" spans="1:36">
      <c r="A630" s="53">
        <v>45169</v>
      </c>
      <c r="B630" s="53">
        <v>45169</v>
      </c>
      <c r="N630" s="1" t="s">
        <v>1102</v>
      </c>
      <c r="U630" s="59">
        <v>2844830072.0257201</v>
      </c>
      <c r="V630" s="60">
        <v>2844830072.0257201</v>
      </c>
      <c r="W630" s="60">
        <v>35148739023.945503</v>
      </c>
      <c r="X630" s="59">
        <v>4.4597513641999997E-3</v>
      </c>
      <c r="AI630" s="2" t="str">
        <f>INDEX('ISO2-ISO3'!$D$1:$D$249, MATCH($N630, 'ISO2-ISO3'!$C$1:$C$249, 0))</f>
        <v>KOR</v>
      </c>
      <c r="AJ630" s="2" t="str">
        <f>INDEX('WB Country Groups'!$C$2:$C$219, MATCH($AI630, 'WB Country Groups'!$B$2:$B$219, 0))</f>
        <v>East Asia &amp; Pacific</v>
      </c>
    </row>
    <row r="631" spans="1:36">
      <c r="A631" s="53">
        <v>45169</v>
      </c>
      <c r="B631" s="53">
        <v>45169</v>
      </c>
      <c r="N631" s="1" t="s">
        <v>1102</v>
      </c>
      <c r="U631" s="59">
        <v>2375622713.1076198</v>
      </c>
      <c r="V631" s="60">
        <v>2375622713.1076198</v>
      </c>
      <c r="W631" s="60">
        <v>3654804174.0117302</v>
      </c>
      <c r="X631" s="59">
        <v>3.7241896238000001E-3</v>
      </c>
      <c r="AI631" s="2" t="str">
        <f>INDEX('ISO2-ISO3'!$D$1:$D$249, MATCH($N631, 'ISO2-ISO3'!$C$1:$C$249, 0))</f>
        <v>KOR</v>
      </c>
      <c r="AJ631" s="2" t="str">
        <f>INDEX('WB Country Groups'!$C$2:$C$219, MATCH($AI631, 'WB Country Groups'!$B$2:$B$219, 0))</f>
        <v>East Asia &amp; Pacific</v>
      </c>
    </row>
    <row r="632" spans="1:36">
      <c r="A632" s="53">
        <v>45169</v>
      </c>
      <c r="B632" s="53">
        <v>45169</v>
      </c>
      <c r="N632" s="1" t="s">
        <v>1102</v>
      </c>
      <c r="U632" s="59">
        <v>3175877083.7147698</v>
      </c>
      <c r="V632" s="60">
        <v>3175877083.7147698</v>
      </c>
      <c r="W632" s="60">
        <v>6373982653.3762102</v>
      </c>
      <c r="X632" s="59">
        <v>4.978723438E-3</v>
      </c>
      <c r="AI632" s="2" t="str">
        <f>INDEX('ISO2-ISO3'!$D$1:$D$249, MATCH($N632, 'ISO2-ISO3'!$C$1:$C$249, 0))</f>
        <v>KOR</v>
      </c>
      <c r="AJ632" s="2" t="str">
        <f>INDEX('WB Country Groups'!$C$2:$C$219, MATCH($AI632, 'WB Country Groups'!$B$2:$B$219, 0))</f>
        <v>East Asia &amp; Pacific</v>
      </c>
    </row>
    <row r="633" spans="1:36">
      <c r="A633" s="53">
        <v>45169</v>
      </c>
      <c r="B633" s="53">
        <v>45169</v>
      </c>
      <c r="N633" s="1" t="s">
        <v>1102</v>
      </c>
      <c r="U633" s="59">
        <v>8854157348.8178596</v>
      </c>
      <c r="V633" s="60">
        <v>8854157348.8178596</v>
      </c>
      <c r="W633" s="60">
        <v>8854157348.8178596</v>
      </c>
      <c r="X633" s="59">
        <v>1.3880386285100001E-2</v>
      </c>
      <c r="AI633" s="2" t="str">
        <f>INDEX('ISO2-ISO3'!$D$1:$D$249, MATCH($N633, 'ISO2-ISO3'!$C$1:$C$249, 0))</f>
        <v>KOR</v>
      </c>
      <c r="AJ633" s="2" t="str">
        <f>INDEX('WB Country Groups'!$C$2:$C$219, MATCH($AI633, 'WB Country Groups'!$B$2:$B$219, 0))</f>
        <v>East Asia &amp; Pacific</v>
      </c>
    </row>
    <row r="634" spans="1:36">
      <c r="A634" s="53">
        <v>45169</v>
      </c>
      <c r="B634" s="53">
        <v>45169</v>
      </c>
      <c r="N634" s="1" t="s">
        <v>1102</v>
      </c>
      <c r="U634" s="59">
        <v>21795903293.588001</v>
      </c>
      <c r="V634" s="60">
        <v>21795903293.588001</v>
      </c>
      <c r="W634" s="60">
        <v>33123556776.243599</v>
      </c>
      <c r="X634" s="59">
        <v>3.4168757706600002E-2</v>
      </c>
      <c r="AI634" s="2" t="str">
        <f>INDEX('ISO2-ISO3'!$D$1:$D$249, MATCH($N634, 'ISO2-ISO3'!$C$1:$C$249, 0))</f>
        <v>KOR</v>
      </c>
      <c r="AJ634" s="2" t="str">
        <f>INDEX('WB Country Groups'!$C$2:$C$219, MATCH($AI634, 'WB Country Groups'!$B$2:$B$219, 0))</f>
        <v>East Asia &amp; Pacific</v>
      </c>
    </row>
    <row r="635" spans="1:36">
      <c r="A635" s="53">
        <v>45169</v>
      </c>
      <c r="B635" s="53">
        <v>45169</v>
      </c>
      <c r="N635" s="1" t="s">
        <v>1102</v>
      </c>
      <c r="U635" s="59">
        <v>1986552071.1178401</v>
      </c>
      <c r="V635" s="60">
        <v>1986552071.1178401</v>
      </c>
      <c r="W635" s="60">
        <v>33123556776.243599</v>
      </c>
      <c r="X635" s="59">
        <v>3.1142557146999999E-3</v>
      </c>
      <c r="AI635" s="2" t="str">
        <f>INDEX('ISO2-ISO3'!$D$1:$D$249, MATCH($N635, 'ISO2-ISO3'!$C$1:$C$249, 0))</f>
        <v>KOR</v>
      </c>
      <c r="AJ635" s="2" t="str">
        <f>INDEX('WB Country Groups'!$C$2:$C$219, MATCH($AI635, 'WB Country Groups'!$B$2:$B$219, 0))</f>
        <v>East Asia &amp; Pacific</v>
      </c>
    </row>
    <row r="636" spans="1:36">
      <c r="A636" s="53">
        <v>45169</v>
      </c>
      <c r="B636" s="53">
        <v>45169</v>
      </c>
      <c r="N636" s="1" t="s">
        <v>1102</v>
      </c>
      <c r="U636" s="59">
        <v>1163057721.8346901</v>
      </c>
      <c r="V636" s="60">
        <v>1163057721.8346901</v>
      </c>
      <c r="W636" s="60">
        <v>2722776589.02213</v>
      </c>
      <c r="X636" s="59">
        <v>1.8232893109E-3</v>
      </c>
      <c r="AI636" s="2" t="str">
        <f>INDEX('ISO2-ISO3'!$D$1:$D$249, MATCH($N636, 'ISO2-ISO3'!$C$1:$C$249, 0))</f>
        <v>KOR</v>
      </c>
      <c r="AJ636" s="2" t="str">
        <f>INDEX('WB Country Groups'!$C$2:$C$219, MATCH($AI636, 'WB Country Groups'!$B$2:$B$219, 0))</f>
        <v>East Asia &amp; Pacific</v>
      </c>
    </row>
    <row r="637" spans="1:36">
      <c r="A637" s="53">
        <v>45169</v>
      </c>
      <c r="B637" s="53">
        <v>45169</v>
      </c>
      <c r="N637" s="1" t="s">
        <v>1102</v>
      </c>
      <c r="U637" s="59">
        <v>31489866347.266899</v>
      </c>
      <c r="V637" s="60">
        <v>31489866347.266899</v>
      </c>
      <c r="W637" s="60">
        <v>37046901585.019897</v>
      </c>
      <c r="X637" s="59">
        <v>4.9365681198900002E-2</v>
      </c>
      <c r="AI637" s="2" t="str">
        <f>INDEX('ISO2-ISO3'!$D$1:$D$249, MATCH($N637, 'ISO2-ISO3'!$C$1:$C$249, 0))</f>
        <v>KOR</v>
      </c>
      <c r="AJ637" s="2" t="str">
        <f>INDEX('WB Country Groups'!$C$2:$C$219, MATCH($AI637, 'WB Country Groups'!$B$2:$B$219, 0))</f>
        <v>East Asia &amp; Pacific</v>
      </c>
    </row>
    <row r="638" spans="1:36">
      <c r="A638" s="53">
        <v>45169</v>
      </c>
      <c r="B638" s="53">
        <v>45169</v>
      </c>
      <c r="N638" s="1" t="s">
        <v>1102</v>
      </c>
      <c r="U638" s="59">
        <v>241727075525.629</v>
      </c>
      <c r="V638" s="60">
        <v>241727075525.629</v>
      </c>
      <c r="W638" s="60">
        <v>335777820612.82397</v>
      </c>
      <c r="X638" s="59">
        <v>0.37894799602989998</v>
      </c>
      <c r="AI638" s="2" t="str">
        <f>INDEX('ISO2-ISO3'!$D$1:$D$249, MATCH($N638, 'ISO2-ISO3'!$C$1:$C$249, 0))</f>
        <v>KOR</v>
      </c>
      <c r="AJ638" s="2" t="str">
        <f>INDEX('WB Country Groups'!$C$2:$C$219, MATCH($AI638, 'WB Country Groups'!$B$2:$B$219, 0))</f>
        <v>East Asia &amp; Pacific</v>
      </c>
    </row>
    <row r="639" spans="1:36">
      <c r="A639" s="53">
        <v>45169</v>
      </c>
      <c r="B639" s="53">
        <v>45169</v>
      </c>
      <c r="N639" s="1" t="s">
        <v>1102</v>
      </c>
      <c r="U639" s="59">
        <v>33618976205.7878</v>
      </c>
      <c r="V639" s="60">
        <v>33618976205.7878</v>
      </c>
      <c r="W639" s="60">
        <v>335777820612.82397</v>
      </c>
      <c r="X639" s="59">
        <v>5.2703420310100002E-2</v>
      </c>
      <c r="AI639" s="2" t="str">
        <f>INDEX('ISO2-ISO3'!$D$1:$D$249, MATCH($N639, 'ISO2-ISO3'!$C$1:$C$249, 0))</f>
        <v>KOR</v>
      </c>
      <c r="AJ639" s="2" t="str">
        <f>INDEX('WB Country Groups'!$C$2:$C$219, MATCH($AI639, 'WB Country Groups'!$B$2:$B$219, 0))</f>
        <v>East Asia &amp; Pacific</v>
      </c>
    </row>
    <row r="640" spans="1:36">
      <c r="A640" s="53">
        <v>45169</v>
      </c>
      <c r="B640" s="53">
        <v>45169</v>
      </c>
      <c r="N640" s="1" t="s">
        <v>1102</v>
      </c>
      <c r="U640" s="59">
        <v>25554860704.369202</v>
      </c>
      <c r="V640" s="60">
        <v>25554860704.369202</v>
      </c>
      <c r="W640" s="60">
        <v>32310792676.375999</v>
      </c>
      <c r="X640" s="59">
        <v>4.0061557985099999E-2</v>
      </c>
      <c r="AI640" s="2" t="str">
        <f>INDEX('ISO2-ISO3'!$D$1:$D$249, MATCH($N640, 'ISO2-ISO3'!$C$1:$C$249, 0))</f>
        <v>KOR</v>
      </c>
      <c r="AJ640" s="2" t="str">
        <f>INDEX('WB Country Groups'!$C$2:$C$219, MATCH($AI640, 'WB Country Groups'!$B$2:$B$219, 0))</f>
        <v>East Asia &amp; Pacific</v>
      </c>
    </row>
    <row r="641" spans="1:36">
      <c r="A641" s="53">
        <v>45169</v>
      </c>
      <c r="B641" s="53">
        <v>45169</v>
      </c>
      <c r="N641" s="1" t="s">
        <v>1102</v>
      </c>
      <c r="U641" s="59">
        <v>2487170437.97995</v>
      </c>
      <c r="V641" s="60">
        <v>2487170437.97995</v>
      </c>
      <c r="W641" s="60">
        <v>6369917964.5545702</v>
      </c>
      <c r="X641" s="59">
        <v>3.8990595125000002E-3</v>
      </c>
      <c r="AI641" s="2" t="str">
        <f>INDEX('ISO2-ISO3'!$D$1:$D$249, MATCH($N641, 'ISO2-ISO3'!$C$1:$C$249, 0))</f>
        <v>KOR</v>
      </c>
      <c r="AJ641" s="2" t="str">
        <f>INDEX('WB Country Groups'!$C$2:$C$219, MATCH($AI641, 'WB Country Groups'!$B$2:$B$219, 0))</f>
        <v>East Asia &amp; Pacific</v>
      </c>
    </row>
    <row r="642" spans="1:36">
      <c r="A642" s="53">
        <v>45169</v>
      </c>
      <c r="B642" s="53">
        <v>45169</v>
      </c>
      <c r="N642" s="1" t="s">
        <v>1149</v>
      </c>
      <c r="U642" s="59">
        <v>2097244079.3743999</v>
      </c>
      <c r="V642" s="60">
        <v>2097244079.3743999</v>
      </c>
      <c r="W642" s="60">
        <v>3226529352.8836899</v>
      </c>
      <c r="X642" s="59">
        <v>3.2877841231999999E-3</v>
      </c>
      <c r="AI642" s="2" t="str">
        <f>INDEX('ISO2-ISO3'!$D$1:$D$249, MATCH($N642, 'ISO2-ISO3'!$C$1:$C$249, 0))</f>
        <v>MEX</v>
      </c>
      <c r="AJ642" s="2" t="str">
        <f>INDEX('WB Country Groups'!$C$2:$C$219, MATCH($AI642, 'WB Country Groups'!$B$2:$B$219, 0))</f>
        <v>Latin America &amp; Caribbean</v>
      </c>
    </row>
    <row r="643" spans="1:36">
      <c r="A643" s="53">
        <v>45169</v>
      </c>
      <c r="B643" s="53">
        <v>45169</v>
      </c>
      <c r="N643" s="1" t="s">
        <v>1149</v>
      </c>
      <c r="U643" s="59">
        <v>6628228843.1726904</v>
      </c>
      <c r="V643" s="60">
        <v>6628228843.1726999</v>
      </c>
      <c r="W643" s="60">
        <v>22094096143.909</v>
      </c>
      <c r="X643" s="59">
        <v>1.03908676009E-2</v>
      </c>
      <c r="AI643" s="2" t="str">
        <f>INDEX('ISO2-ISO3'!$D$1:$D$249, MATCH($N643, 'ISO2-ISO3'!$C$1:$C$249, 0))</f>
        <v>MEX</v>
      </c>
      <c r="AJ643" s="2" t="str">
        <f>INDEX('WB Country Groups'!$C$2:$C$219, MATCH($AI643, 'WB Country Groups'!$B$2:$B$219, 0))</f>
        <v>Latin America &amp; Caribbean</v>
      </c>
    </row>
    <row r="644" spans="1:36">
      <c r="A644" s="53">
        <v>45169</v>
      </c>
      <c r="B644" s="53">
        <v>45169</v>
      </c>
      <c r="N644" s="1" t="s">
        <v>1149</v>
      </c>
      <c r="U644" s="59">
        <v>12110068526.231701</v>
      </c>
      <c r="V644" s="60">
        <v>12110068526.231701</v>
      </c>
      <c r="W644" s="60">
        <v>12110068526.231701</v>
      </c>
      <c r="X644" s="59">
        <v>1.89845766752E-2</v>
      </c>
      <c r="AI644" s="2" t="str">
        <f>INDEX('ISO2-ISO3'!$D$1:$D$249, MATCH($N644, 'ISO2-ISO3'!$C$1:$C$249, 0))</f>
        <v>MEX</v>
      </c>
      <c r="AJ644" s="2" t="str">
        <f>INDEX('WB Country Groups'!$C$2:$C$219, MATCH($AI644, 'WB Country Groups'!$B$2:$B$219, 0))</f>
        <v>Latin America &amp; Caribbean</v>
      </c>
    </row>
    <row r="645" spans="1:36">
      <c r="A645" s="53">
        <v>45169</v>
      </c>
      <c r="B645" s="53">
        <v>45169</v>
      </c>
      <c r="N645" s="1" t="s">
        <v>1149</v>
      </c>
      <c r="U645" s="59">
        <v>20904821210.942501</v>
      </c>
      <c r="V645" s="60">
        <v>20904821210.942501</v>
      </c>
      <c r="W645" s="60">
        <v>69682737369.808304</v>
      </c>
      <c r="X645" s="59">
        <v>3.2771836121500003E-2</v>
      </c>
      <c r="AI645" s="2" t="str">
        <f>INDEX('ISO2-ISO3'!$D$1:$D$249, MATCH($N645, 'ISO2-ISO3'!$C$1:$C$249, 0))</f>
        <v>MEX</v>
      </c>
      <c r="AJ645" s="2" t="str">
        <f>INDEX('WB Country Groups'!$C$2:$C$219, MATCH($AI645, 'WB Country Groups'!$B$2:$B$219, 0))</f>
        <v>Latin America &amp; Caribbean</v>
      </c>
    </row>
    <row r="646" spans="1:36">
      <c r="A646" s="53">
        <v>45169</v>
      </c>
      <c r="B646" s="53">
        <v>45169</v>
      </c>
      <c r="N646" s="1" t="s">
        <v>1149</v>
      </c>
      <c r="U646" s="59">
        <v>15024459132.2946</v>
      </c>
      <c r="V646" s="60">
        <v>15024459132.2946</v>
      </c>
      <c r="W646" s="60">
        <v>37561147830.736603</v>
      </c>
      <c r="X646" s="59">
        <v>2.3553375918799999E-2</v>
      </c>
      <c r="AI646" s="2" t="str">
        <f>INDEX('ISO2-ISO3'!$D$1:$D$249, MATCH($N646, 'ISO2-ISO3'!$C$1:$C$249, 0))</f>
        <v>MEX</v>
      </c>
      <c r="AJ646" s="2" t="str">
        <f>INDEX('WB Country Groups'!$C$2:$C$219, MATCH($AI646, 'WB Country Groups'!$B$2:$B$219, 0))</f>
        <v>Latin America &amp; Caribbean</v>
      </c>
    </row>
    <row r="647" spans="1:36">
      <c r="A647" s="53">
        <v>45169</v>
      </c>
      <c r="B647" s="53">
        <v>45169</v>
      </c>
      <c r="N647" s="1" t="s">
        <v>1149</v>
      </c>
      <c r="U647" s="59">
        <v>3465719174.86096</v>
      </c>
      <c r="V647" s="60">
        <v>3465719174.86096</v>
      </c>
      <c r="W647" s="60">
        <v>6728000706.9544201</v>
      </c>
      <c r="X647" s="59">
        <v>5.4330998430999998E-3</v>
      </c>
      <c r="AI647" s="2" t="str">
        <f>INDEX('ISO2-ISO3'!$D$1:$D$249, MATCH($N647, 'ISO2-ISO3'!$C$1:$C$249, 0))</f>
        <v>MEX</v>
      </c>
      <c r="AJ647" s="2" t="str">
        <f>INDEX('WB Country Groups'!$C$2:$C$219, MATCH($AI647, 'WB Country Groups'!$B$2:$B$219, 0))</f>
        <v>Latin America &amp; Caribbean</v>
      </c>
    </row>
    <row r="648" spans="1:36">
      <c r="A648" s="53">
        <v>45169</v>
      </c>
      <c r="B648" s="53">
        <v>45169</v>
      </c>
      <c r="N648" s="1" t="s">
        <v>1149</v>
      </c>
      <c r="U648" s="59">
        <v>2847453485.9132299</v>
      </c>
      <c r="V648" s="60">
        <v>2847453485.9132299</v>
      </c>
      <c r="W648" s="60">
        <v>5694906971.8264599</v>
      </c>
      <c r="X648" s="59">
        <v>4.4638640083000001E-3</v>
      </c>
      <c r="AI648" s="2" t="str">
        <f>INDEX('ISO2-ISO3'!$D$1:$D$249, MATCH($N648, 'ISO2-ISO3'!$C$1:$C$249, 0))</f>
        <v>MEX</v>
      </c>
      <c r="AJ648" s="2" t="str">
        <f>INDEX('WB Country Groups'!$C$2:$C$219, MATCH($AI648, 'WB Country Groups'!$B$2:$B$219, 0))</f>
        <v>Latin America &amp; Caribbean</v>
      </c>
    </row>
    <row r="649" spans="1:36">
      <c r="A649" s="53">
        <v>45169</v>
      </c>
      <c r="B649" s="53">
        <v>45169</v>
      </c>
      <c r="N649" s="1" t="s">
        <v>1212</v>
      </c>
      <c r="U649" s="59">
        <v>3300666576.93536</v>
      </c>
      <c r="V649" s="60">
        <v>3300666576.93536</v>
      </c>
      <c r="W649" s="60">
        <v>6736054238.64359</v>
      </c>
      <c r="X649" s="59">
        <v>5.1743520339000001E-3</v>
      </c>
      <c r="AI649" s="2" t="str">
        <f>INDEX('ISO2-ISO3'!$D$1:$D$249, MATCH($N649, 'ISO2-ISO3'!$C$1:$C$249, 0))</f>
        <v>PHL</v>
      </c>
      <c r="AJ649" s="2" t="str">
        <f>INDEX('WB Country Groups'!$C$2:$C$219, MATCH($AI649, 'WB Country Groups'!$B$2:$B$219, 0))</f>
        <v>East Asia &amp; Pacific</v>
      </c>
    </row>
    <row r="650" spans="1:36">
      <c r="A650" s="53">
        <v>45169</v>
      </c>
      <c r="B650" s="53">
        <v>45169</v>
      </c>
      <c r="N650" s="1" t="s">
        <v>1212</v>
      </c>
      <c r="U650" s="59">
        <v>1535896316.4517801</v>
      </c>
      <c r="V650" s="60">
        <v>1535896316.4517801</v>
      </c>
      <c r="W650" s="60">
        <v>4388275189.8622398</v>
      </c>
      <c r="X650" s="59">
        <v>2.4077767456000001E-3</v>
      </c>
      <c r="AI650" s="2" t="str">
        <f>INDEX('ISO2-ISO3'!$D$1:$D$249, MATCH($N650, 'ISO2-ISO3'!$C$1:$C$249, 0))</f>
        <v>PHL</v>
      </c>
      <c r="AJ650" s="2" t="str">
        <f>INDEX('WB Country Groups'!$C$2:$C$219, MATCH($AI650, 'WB Country Groups'!$B$2:$B$219, 0))</f>
        <v>East Asia &amp; Pacific</v>
      </c>
    </row>
    <row r="651" spans="1:36">
      <c r="A651" s="53">
        <v>45169</v>
      </c>
      <c r="B651" s="53">
        <v>45169</v>
      </c>
      <c r="N651" s="1" t="s">
        <v>1310</v>
      </c>
      <c r="U651" s="59">
        <v>2290675314.2364502</v>
      </c>
      <c r="V651" s="60">
        <v>2290675314.2364502</v>
      </c>
      <c r="W651" s="60">
        <v>5090389587.1921196</v>
      </c>
      <c r="X651" s="59">
        <v>3.5910202362999999E-3</v>
      </c>
      <c r="AI651" s="2" t="str">
        <f>INDEX('ISO2-ISO3'!$D$1:$D$249, MATCH($N651, 'ISO2-ISO3'!$C$1:$C$249, 0))</f>
        <v>THA</v>
      </c>
      <c r="AJ651" s="2" t="str">
        <f>INDEX('WB Country Groups'!$C$2:$C$219, MATCH($AI651, 'WB Country Groups'!$B$2:$B$219, 0))</f>
        <v>East Asia &amp; Pacific</v>
      </c>
    </row>
    <row r="652" spans="1:36">
      <c r="A652" s="53">
        <v>45169</v>
      </c>
      <c r="B652" s="53">
        <v>45169</v>
      </c>
      <c r="N652" s="1" t="s">
        <v>1310</v>
      </c>
      <c r="U652" s="59">
        <v>1925737003.81952</v>
      </c>
      <c r="V652" s="60">
        <v>1925737003.81952</v>
      </c>
      <c r="W652" s="60">
        <v>7702948015.27808</v>
      </c>
      <c r="X652" s="59">
        <v>3.0189178307E-3</v>
      </c>
      <c r="AI652" s="2" t="str">
        <f>INDEX('ISO2-ISO3'!$D$1:$D$249, MATCH($N652, 'ISO2-ISO3'!$C$1:$C$249, 0))</f>
        <v>THA</v>
      </c>
      <c r="AJ652" s="2" t="str">
        <f>INDEX('WB Country Groups'!$C$2:$C$219, MATCH($AI652, 'WB Country Groups'!$B$2:$B$219, 0))</f>
        <v>East Asia &amp; Pacific</v>
      </c>
    </row>
    <row r="653" spans="1:36">
      <c r="A653" s="53">
        <v>45169</v>
      </c>
      <c r="B653" s="53">
        <v>45169</v>
      </c>
      <c r="N653" s="1" t="s">
        <v>1310</v>
      </c>
      <c r="U653" s="59">
        <v>1982661056.68766</v>
      </c>
      <c r="V653" s="60">
        <v>1982661056.68766</v>
      </c>
      <c r="W653" s="60">
        <v>2832372938.1252198</v>
      </c>
      <c r="X653" s="59">
        <v>3.1081558928000002E-3</v>
      </c>
      <c r="AI653" s="2" t="str">
        <f>INDEX('ISO2-ISO3'!$D$1:$D$249, MATCH($N653, 'ISO2-ISO3'!$C$1:$C$249, 0))</f>
        <v>THA</v>
      </c>
      <c r="AJ653" s="2" t="str">
        <f>INDEX('WB Country Groups'!$C$2:$C$219, MATCH($AI653, 'WB Country Groups'!$B$2:$B$219, 0))</f>
        <v>East Asia &amp; Pacific</v>
      </c>
    </row>
    <row r="654" spans="1:36">
      <c r="A654" s="53">
        <v>45169</v>
      </c>
      <c r="B654" s="53">
        <v>45169</v>
      </c>
      <c r="N654" s="1" t="s">
        <v>1310</v>
      </c>
      <c r="U654" s="59">
        <v>6971942600.1285105</v>
      </c>
      <c r="V654" s="60">
        <v>6971942600.1285105</v>
      </c>
      <c r="W654" s="60">
        <v>10726065538.659201</v>
      </c>
      <c r="X654" s="59">
        <v>1.09296969361E-2</v>
      </c>
      <c r="AI654" s="2" t="str">
        <f>INDEX('ISO2-ISO3'!$D$1:$D$249, MATCH($N654, 'ISO2-ISO3'!$C$1:$C$249, 0))</f>
        <v>THA</v>
      </c>
      <c r="AJ654" s="2" t="str">
        <f>INDEX('WB Country Groups'!$C$2:$C$219, MATCH($AI654, 'WB Country Groups'!$B$2:$B$219, 0))</f>
        <v>East Asia &amp; Pacific</v>
      </c>
    </row>
    <row r="655" spans="1:36">
      <c r="A655" s="53">
        <v>45169</v>
      </c>
      <c r="B655" s="53">
        <v>45169</v>
      </c>
      <c r="N655" s="1" t="s">
        <v>1310</v>
      </c>
      <c r="U655" s="59">
        <v>2836572140.7010798</v>
      </c>
      <c r="V655" s="60">
        <v>2836572140.7010798</v>
      </c>
      <c r="W655" s="60">
        <v>11346288562.8043</v>
      </c>
      <c r="X655" s="59">
        <v>4.4468056629000004E-3</v>
      </c>
      <c r="AI655" s="2" t="str">
        <f>INDEX('ISO2-ISO3'!$D$1:$D$249, MATCH($N655, 'ISO2-ISO3'!$C$1:$C$249, 0))</f>
        <v>THA</v>
      </c>
      <c r="AJ655" s="2" t="str">
        <f>INDEX('WB Country Groups'!$C$2:$C$219, MATCH($AI655, 'WB Country Groups'!$B$2:$B$219, 0))</f>
        <v>East Asia &amp; Pacific</v>
      </c>
    </row>
    <row r="656" spans="1:36">
      <c r="A656" s="53">
        <v>45169</v>
      </c>
      <c r="B656" s="53">
        <v>45169</v>
      </c>
      <c r="N656" s="1" t="s">
        <v>1310</v>
      </c>
      <c r="U656" s="59">
        <v>2207448068.0124202</v>
      </c>
      <c r="V656" s="60">
        <v>2207448068.0124202</v>
      </c>
      <c r="W656" s="60">
        <v>8829792272.0496902</v>
      </c>
      <c r="X656" s="59">
        <v>3.4605474785999999E-3</v>
      </c>
      <c r="AI656" s="2" t="str">
        <f>INDEX('ISO2-ISO3'!$D$1:$D$249, MATCH($N656, 'ISO2-ISO3'!$C$1:$C$249, 0))</f>
        <v>THA</v>
      </c>
      <c r="AJ656" s="2" t="str">
        <f>INDEX('WB Country Groups'!$C$2:$C$219, MATCH($AI656, 'WB Country Groups'!$B$2:$B$219, 0))</f>
        <v>East Asia &amp; Pacific</v>
      </c>
    </row>
    <row r="657" spans="1:36">
      <c r="A657" s="53">
        <v>45169</v>
      </c>
      <c r="B657" s="53">
        <v>45169</v>
      </c>
      <c r="N657" s="1" t="s">
        <v>1332</v>
      </c>
      <c r="U657" s="59">
        <v>2259321762.9088998</v>
      </c>
      <c r="V657" s="60">
        <v>2259321762.9088898</v>
      </c>
      <c r="W657" s="60">
        <v>5648304407.2722397</v>
      </c>
      <c r="X657" s="59">
        <v>3.541868252E-3</v>
      </c>
      <c r="AI657" s="2" t="str">
        <f>INDEX('ISO2-ISO3'!$D$1:$D$249, MATCH($N657, 'ISO2-ISO3'!$C$1:$C$249, 0))</f>
        <v>TUR</v>
      </c>
      <c r="AJ657" s="2" t="str">
        <f>INDEX('WB Country Groups'!$C$2:$C$219, MATCH($AI657, 'WB Country Groups'!$B$2:$B$219, 0))</f>
        <v>Europe &amp; Central Asia</v>
      </c>
    </row>
    <row r="658" spans="1:36">
      <c r="A658" s="53">
        <v>45169</v>
      </c>
      <c r="B658" s="53">
        <v>45169</v>
      </c>
      <c r="N658" s="1" t="s">
        <v>1332</v>
      </c>
      <c r="U658" s="59">
        <v>4046773850.06499</v>
      </c>
      <c r="V658" s="60">
        <v>4046773850.06499</v>
      </c>
      <c r="W658" s="60">
        <v>13489246166.883301</v>
      </c>
      <c r="X658" s="59">
        <v>6.3440011324E-3</v>
      </c>
      <c r="AI658" s="2" t="str">
        <f>INDEX('ISO2-ISO3'!$D$1:$D$249, MATCH($N658, 'ISO2-ISO3'!$C$1:$C$249, 0))</f>
        <v>TUR</v>
      </c>
      <c r="AJ658" s="2" t="str">
        <f>INDEX('WB Country Groups'!$C$2:$C$219, MATCH($AI658, 'WB Country Groups'!$B$2:$B$219, 0))</f>
        <v>Europe &amp; Central Asia</v>
      </c>
    </row>
    <row r="659" spans="1:36">
      <c r="A659" s="53">
        <v>45169</v>
      </c>
      <c r="B659" s="53">
        <v>45169</v>
      </c>
      <c r="N659" s="1" t="s">
        <v>1332</v>
      </c>
      <c r="U659" s="59">
        <v>2271251911.7473302</v>
      </c>
      <c r="V659" s="60">
        <v>2271251911.7473302</v>
      </c>
      <c r="W659" s="60">
        <v>11356259558.736601</v>
      </c>
      <c r="X659" s="59">
        <v>3.5605707741000001E-3</v>
      </c>
      <c r="AI659" s="2" t="str">
        <f>INDEX('ISO2-ISO3'!$D$1:$D$249, MATCH($N659, 'ISO2-ISO3'!$C$1:$C$249, 0))</f>
        <v>TUR</v>
      </c>
      <c r="AJ659" s="2" t="str">
        <f>INDEX('WB Country Groups'!$C$2:$C$219, MATCH($AI659, 'WB Country Groups'!$B$2:$B$219, 0))</f>
        <v>Europe &amp; Central Asia</v>
      </c>
    </row>
    <row r="660" spans="1:36">
      <c r="A660" s="53">
        <v>45169</v>
      </c>
      <c r="B660" s="53">
        <v>45169</v>
      </c>
      <c r="N660" s="1" t="s">
        <v>1332</v>
      </c>
      <c r="U660" s="59">
        <v>2765062013.2007599</v>
      </c>
      <c r="V660" s="60">
        <v>2765062013.2007599</v>
      </c>
      <c r="W660" s="60">
        <v>7994951471.5343304</v>
      </c>
      <c r="X660" s="59">
        <v>4.3347014665999998E-3</v>
      </c>
      <c r="AI660" s="2" t="str">
        <f>INDEX('ISO2-ISO3'!$D$1:$D$249, MATCH($N660, 'ISO2-ISO3'!$C$1:$C$249, 0))</f>
        <v>TUR</v>
      </c>
      <c r="AJ660" s="2" t="str">
        <f>INDEX('WB Country Groups'!$C$2:$C$219, MATCH($AI660, 'WB Country Groups'!$B$2:$B$219, 0))</f>
        <v>Europe &amp; Central Asia</v>
      </c>
    </row>
    <row r="661" spans="1:36">
      <c r="A661" s="53">
        <v>45169</v>
      </c>
      <c r="B661" s="53">
        <v>45169</v>
      </c>
      <c r="N661" s="1" t="s">
        <v>1332</v>
      </c>
      <c r="U661" s="59">
        <v>2650107536.7578802</v>
      </c>
      <c r="V661" s="60">
        <v>2650107536.7578802</v>
      </c>
      <c r="W661" s="60">
        <v>5889127859.4619503</v>
      </c>
      <c r="X661" s="59">
        <v>4.1544909196999996E-3</v>
      </c>
      <c r="AI661" s="2" t="str">
        <f>INDEX('ISO2-ISO3'!$D$1:$D$249, MATCH($N661, 'ISO2-ISO3'!$C$1:$C$249, 0))</f>
        <v>TUR</v>
      </c>
      <c r="AJ661" s="2" t="str">
        <f>INDEX('WB Country Groups'!$C$2:$C$219, MATCH($AI661, 'WB Country Groups'!$B$2:$B$219, 0))</f>
        <v>Europe &amp; Central Asia</v>
      </c>
    </row>
    <row r="662" spans="1:36">
      <c r="A662" s="53">
        <v>45169</v>
      </c>
      <c r="B662" s="53">
        <v>45169</v>
      </c>
      <c r="N662" s="1" t="s">
        <v>1332</v>
      </c>
      <c r="U662" s="59">
        <v>2015310715.5848899</v>
      </c>
      <c r="V662" s="60">
        <v>2015310715.5848899</v>
      </c>
      <c r="W662" s="60">
        <v>5038276788.9622297</v>
      </c>
      <c r="X662" s="59">
        <v>3.1593397445999999E-3</v>
      </c>
      <c r="AI662" s="2" t="str">
        <f>INDEX('ISO2-ISO3'!$D$1:$D$249, MATCH($N662, 'ISO2-ISO3'!$C$1:$C$249, 0))</f>
        <v>TUR</v>
      </c>
      <c r="AJ662" s="2" t="str">
        <f>INDEX('WB Country Groups'!$C$2:$C$219, MATCH($AI662, 'WB Country Groups'!$B$2:$B$219, 0))</f>
        <v>Europe &amp; Central Asia</v>
      </c>
    </row>
    <row r="663" spans="1:36">
      <c r="A663" s="53">
        <v>45169</v>
      </c>
      <c r="B663" s="53">
        <v>45169</v>
      </c>
      <c r="N663" s="1" t="s">
        <v>1303</v>
      </c>
      <c r="U663" s="59">
        <v>2887715484.9291101</v>
      </c>
      <c r="V663" s="60">
        <v>2887715484.9291101</v>
      </c>
      <c r="W663" s="60">
        <v>4442639207.58325</v>
      </c>
      <c r="X663" s="59">
        <v>4.5269814882999996E-3</v>
      </c>
      <c r="AI663" s="2" t="str">
        <f>INDEX('ISO2-ISO3'!$D$1:$D$249, MATCH($N663, 'ISO2-ISO3'!$C$1:$C$249, 0))</f>
        <v>TWN</v>
      </c>
      <c r="AJ663" s="2" t="str">
        <f>INDEX('WB Country Groups'!$C$2:$C$219, MATCH($AI663, 'WB Country Groups'!$B$2:$B$219, 0))</f>
        <v>East Asia &amp; Pacific</v>
      </c>
    </row>
    <row r="664" spans="1:36">
      <c r="A664" s="53">
        <v>45169</v>
      </c>
      <c r="B664" s="53">
        <v>45169</v>
      </c>
      <c r="N664" s="1" t="s">
        <v>1303</v>
      </c>
      <c r="U664" s="59">
        <v>13652846880.941999</v>
      </c>
      <c r="V664" s="60">
        <v>13652846880.941999</v>
      </c>
      <c r="W664" s="60">
        <v>21004379816.8339</v>
      </c>
      <c r="X664" s="59">
        <v>2.1403142177500001E-2</v>
      </c>
      <c r="AI664" s="2" t="str">
        <f>INDEX('ISO2-ISO3'!$D$1:$D$249, MATCH($N664, 'ISO2-ISO3'!$C$1:$C$249, 0))</f>
        <v>TWN</v>
      </c>
      <c r="AJ664" s="2" t="str">
        <f>INDEX('WB Country Groups'!$C$2:$C$219, MATCH($AI664, 'WB Country Groups'!$B$2:$B$219, 0))</f>
        <v>East Asia &amp; Pacific</v>
      </c>
    </row>
    <row r="665" spans="1:36">
      <c r="A665" s="53">
        <v>45169</v>
      </c>
      <c r="B665" s="53">
        <v>45169</v>
      </c>
      <c r="N665" s="1" t="s">
        <v>1303</v>
      </c>
      <c r="U665" s="59">
        <v>2949279834.6490202</v>
      </c>
      <c r="V665" s="60">
        <v>2949279834.6490202</v>
      </c>
      <c r="W665" s="60">
        <v>5898559669.2980404</v>
      </c>
      <c r="X665" s="59">
        <v>4.6234939989000003E-3</v>
      </c>
      <c r="AI665" s="2" t="str">
        <f>INDEX('ISO2-ISO3'!$D$1:$D$249, MATCH($N665, 'ISO2-ISO3'!$C$1:$C$249, 0))</f>
        <v>TWN</v>
      </c>
      <c r="AJ665" s="2" t="str">
        <f>INDEX('WB Country Groups'!$C$2:$C$219, MATCH($AI665, 'WB Country Groups'!$B$2:$B$219, 0))</f>
        <v>East Asia &amp; Pacific</v>
      </c>
    </row>
    <row r="666" spans="1:36">
      <c r="A666" s="53">
        <v>45169</v>
      </c>
      <c r="B666" s="53">
        <v>45169</v>
      </c>
      <c r="N666" s="1" t="s">
        <v>1303</v>
      </c>
      <c r="U666" s="59">
        <v>2421405042.0865698</v>
      </c>
      <c r="V666" s="60">
        <v>2421405042.0865698</v>
      </c>
      <c r="W666" s="60">
        <v>4035675070.14429</v>
      </c>
      <c r="X666" s="59">
        <v>3.7959611528000001E-3</v>
      </c>
      <c r="AI666" s="2" t="str">
        <f>INDEX('ISO2-ISO3'!$D$1:$D$249, MATCH($N666, 'ISO2-ISO3'!$C$1:$C$249, 0))</f>
        <v>TWN</v>
      </c>
      <c r="AJ666" s="2" t="str">
        <f>INDEX('WB Country Groups'!$C$2:$C$219, MATCH($AI666, 'WB Country Groups'!$B$2:$B$219, 0))</f>
        <v>East Asia &amp; Pacific</v>
      </c>
    </row>
    <row r="667" spans="1:36">
      <c r="A667" s="53">
        <v>45169</v>
      </c>
      <c r="B667" s="53">
        <v>45169</v>
      </c>
      <c r="N667" s="1" t="s">
        <v>1303</v>
      </c>
      <c r="U667" s="59">
        <v>5954719121.8338699</v>
      </c>
      <c r="V667" s="60">
        <v>5954719121.8338699</v>
      </c>
      <c r="W667" s="60">
        <v>6268125391.4040804</v>
      </c>
      <c r="X667" s="59">
        <v>9.3350274197999995E-3</v>
      </c>
      <c r="AI667" s="2" t="str">
        <f>INDEX('ISO2-ISO3'!$D$1:$D$249, MATCH($N667, 'ISO2-ISO3'!$C$1:$C$249, 0))</f>
        <v>TWN</v>
      </c>
      <c r="AJ667" s="2" t="str">
        <f>INDEX('WB Country Groups'!$C$2:$C$219, MATCH($AI667, 'WB Country Groups'!$B$2:$B$219, 0))</f>
        <v>East Asia &amp; Pacific</v>
      </c>
    </row>
    <row r="668" spans="1:36">
      <c r="A668" s="53">
        <v>45169</v>
      </c>
      <c r="B668" s="53">
        <v>45169</v>
      </c>
      <c r="N668" s="1" t="s">
        <v>1303</v>
      </c>
      <c r="U668" s="59">
        <v>9819928792.6616707</v>
      </c>
      <c r="V668" s="60">
        <v>9819928792.6616707</v>
      </c>
      <c r="W668" s="60">
        <v>13093238390.215599</v>
      </c>
      <c r="X668" s="59">
        <v>1.5394396051999999E-2</v>
      </c>
      <c r="AI668" s="2" t="str">
        <f>INDEX('ISO2-ISO3'!$D$1:$D$249, MATCH($N668, 'ISO2-ISO3'!$C$1:$C$249, 0))</f>
        <v>TWN</v>
      </c>
      <c r="AJ668" s="2" t="str">
        <f>INDEX('WB Country Groups'!$C$2:$C$219, MATCH($AI668, 'WB Country Groups'!$B$2:$B$219, 0))</f>
        <v>East Asia &amp; Pacific</v>
      </c>
    </row>
    <row r="669" spans="1:36">
      <c r="A669" s="53">
        <v>45169</v>
      </c>
      <c r="B669" s="53">
        <v>45169</v>
      </c>
      <c r="N669" s="1" t="s">
        <v>1303</v>
      </c>
      <c r="U669" s="59">
        <v>3397276710.58358</v>
      </c>
      <c r="V669" s="60">
        <v>3397276710.58358</v>
      </c>
      <c r="W669" s="60">
        <v>7077659813.7157898</v>
      </c>
      <c r="X669" s="59">
        <v>5.3258047268000003E-3</v>
      </c>
      <c r="AI669" s="2" t="str">
        <f>INDEX('ISO2-ISO3'!$D$1:$D$249, MATCH($N669, 'ISO2-ISO3'!$C$1:$C$249, 0))</f>
        <v>TWN</v>
      </c>
      <c r="AJ669" s="2" t="str">
        <f>INDEX('WB Country Groups'!$C$2:$C$219, MATCH($AI669, 'WB Country Groups'!$B$2:$B$219, 0))</f>
        <v>East Asia &amp; Pacific</v>
      </c>
    </row>
    <row r="670" spans="1:36">
      <c r="A670" s="53">
        <v>45169</v>
      </c>
      <c r="B670" s="53">
        <v>45169</v>
      </c>
      <c r="N670" s="1" t="s">
        <v>1303</v>
      </c>
      <c r="U670" s="59">
        <v>2602354753.4448099</v>
      </c>
      <c r="V670" s="60">
        <v>2602354753.4448099</v>
      </c>
      <c r="W670" s="60">
        <v>4731554097.17237</v>
      </c>
      <c r="X670" s="59">
        <v>4.0796303708999998E-3</v>
      </c>
      <c r="AI670" s="2" t="str">
        <f>INDEX('ISO2-ISO3'!$D$1:$D$249, MATCH($N670, 'ISO2-ISO3'!$C$1:$C$249, 0))</f>
        <v>TWN</v>
      </c>
      <c r="AJ670" s="2" t="str">
        <f>INDEX('WB Country Groups'!$C$2:$C$219, MATCH($AI670, 'WB Country Groups'!$B$2:$B$219, 0))</f>
        <v>East Asia &amp; Pacific</v>
      </c>
    </row>
    <row r="671" spans="1:36">
      <c r="A671" s="53">
        <v>45169</v>
      </c>
      <c r="B671" s="53">
        <v>45169</v>
      </c>
      <c r="N671" s="1" t="s">
        <v>1303</v>
      </c>
      <c r="U671" s="59">
        <v>8998409641.6096001</v>
      </c>
      <c r="V671" s="60">
        <v>8998409641.6096001</v>
      </c>
      <c r="W671" s="60">
        <v>11248012052.011999</v>
      </c>
      <c r="X671" s="59">
        <v>1.41065261048E-2</v>
      </c>
      <c r="AI671" s="2" t="str">
        <f>INDEX('ISO2-ISO3'!$D$1:$D$249, MATCH($N671, 'ISO2-ISO3'!$C$1:$C$249, 0))</f>
        <v>TWN</v>
      </c>
      <c r="AJ671" s="2" t="str">
        <f>INDEX('WB Country Groups'!$C$2:$C$219, MATCH($AI671, 'WB Country Groups'!$B$2:$B$219, 0))</f>
        <v>East Asia &amp; Pacific</v>
      </c>
    </row>
    <row r="672" spans="1:36">
      <c r="A672" s="53">
        <v>45169</v>
      </c>
      <c r="B672" s="53">
        <v>45169</v>
      </c>
      <c r="N672" s="1" t="s">
        <v>1303</v>
      </c>
      <c r="U672" s="59">
        <v>6846471538.2224102</v>
      </c>
      <c r="V672" s="60">
        <v>6846471538.2224102</v>
      </c>
      <c r="W672" s="60">
        <v>11410785897.037399</v>
      </c>
      <c r="X672" s="59">
        <v>1.0732999866200001E-2</v>
      </c>
      <c r="AI672" s="2" t="str">
        <f>INDEX('ISO2-ISO3'!$D$1:$D$249, MATCH($N672, 'ISO2-ISO3'!$C$1:$C$249, 0))</f>
        <v>TWN</v>
      </c>
      <c r="AJ672" s="2" t="str">
        <f>INDEX('WB Country Groups'!$C$2:$C$219, MATCH($AI672, 'WB Country Groups'!$B$2:$B$219, 0))</f>
        <v>East Asia &amp; Pacific</v>
      </c>
    </row>
    <row r="673" spans="1:36">
      <c r="A673" s="53">
        <v>45169</v>
      </c>
      <c r="B673" s="53">
        <v>45169</v>
      </c>
      <c r="N673" s="1" t="s">
        <v>1303</v>
      </c>
      <c r="U673" s="59">
        <v>9534668966.8786201</v>
      </c>
      <c r="V673" s="60">
        <v>9534668966.8786201</v>
      </c>
      <c r="W673" s="60">
        <v>15891114944.797701</v>
      </c>
      <c r="X673" s="59">
        <v>1.49472031213E-2</v>
      </c>
      <c r="AI673" s="2" t="str">
        <f>INDEX('ISO2-ISO3'!$D$1:$D$249, MATCH($N673, 'ISO2-ISO3'!$C$1:$C$249, 0))</f>
        <v>TWN</v>
      </c>
      <c r="AJ673" s="2" t="str">
        <f>INDEX('WB Country Groups'!$C$2:$C$219, MATCH($AI673, 'WB Country Groups'!$B$2:$B$219, 0))</f>
        <v>East Asia &amp; Pacific</v>
      </c>
    </row>
    <row r="674" spans="1:36">
      <c r="A674" s="53">
        <v>45169</v>
      </c>
      <c r="B674" s="53">
        <v>45169</v>
      </c>
      <c r="N674" s="1" t="s">
        <v>1303</v>
      </c>
      <c r="U674" s="59">
        <v>5708306401.9586096</v>
      </c>
      <c r="V674" s="60">
        <v>5708306401.9586096</v>
      </c>
      <c r="W674" s="60">
        <v>8782009849.1671009</v>
      </c>
      <c r="X674" s="59">
        <v>8.9487338853000004E-3</v>
      </c>
      <c r="AI674" s="2" t="str">
        <f>INDEX('ISO2-ISO3'!$D$1:$D$249, MATCH($N674, 'ISO2-ISO3'!$C$1:$C$249, 0))</f>
        <v>TWN</v>
      </c>
      <c r="AJ674" s="2" t="str">
        <f>INDEX('WB Country Groups'!$C$2:$C$219, MATCH($AI674, 'WB Country Groups'!$B$2:$B$219, 0))</f>
        <v>East Asia &amp; Pacific</v>
      </c>
    </row>
    <row r="675" spans="1:36">
      <c r="A675" s="53">
        <v>45169</v>
      </c>
      <c r="B675" s="53">
        <v>45169</v>
      </c>
      <c r="N675" s="1" t="s">
        <v>1303</v>
      </c>
      <c r="U675" s="59">
        <v>9876640060.6905003</v>
      </c>
      <c r="V675" s="60">
        <v>9876640060.6905003</v>
      </c>
      <c r="W675" s="60">
        <v>16461066767.817499</v>
      </c>
      <c r="X675" s="59">
        <v>1.5483300537900001E-2</v>
      </c>
      <c r="AI675" s="2" t="str">
        <f>INDEX('ISO2-ISO3'!$D$1:$D$249, MATCH($N675, 'ISO2-ISO3'!$C$1:$C$249, 0))</f>
        <v>TWN</v>
      </c>
      <c r="AJ675" s="2" t="str">
        <f>INDEX('WB Country Groups'!$C$2:$C$219, MATCH($AI675, 'WB Country Groups'!$B$2:$B$219, 0))</f>
        <v>East Asia &amp; Pacific</v>
      </c>
    </row>
    <row r="676" spans="1:36">
      <c r="A676" s="53">
        <v>45169</v>
      </c>
      <c r="B676" s="53">
        <v>45169</v>
      </c>
      <c r="N676" s="1" t="s">
        <v>1303</v>
      </c>
      <c r="U676" s="59">
        <v>10722079874.5543</v>
      </c>
      <c r="V676" s="60">
        <v>10722079874.5543</v>
      </c>
      <c r="W676" s="60">
        <v>12614211617.122801</v>
      </c>
      <c r="X676" s="59">
        <v>1.6808670162000001E-2</v>
      </c>
      <c r="AI676" s="2" t="str">
        <f>INDEX('ISO2-ISO3'!$D$1:$D$249, MATCH($N676, 'ISO2-ISO3'!$C$1:$C$249, 0))</f>
        <v>TWN</v>
      </c>
      <c r="AJ676" s="2" t="str">
        <f>INDEX('WB Country Groups'!$C$2:$C$219, MATCH($AI676, 'WB Country Groups'!$B$2:$B$219, 0))</f>
        <v>East Asia &amp; Pacific</v>
      </c>
    </row>
    <row r="677" spans="1:36">
      <c r="A677" s="53">
        <v>45169</v>
      </c>
      <c r="B677" s="53">
        <v>45169</v>
      </c>
      <c r="N677" s="1" t="s">
        <v>1303</v>
      </c>
      <c r="U677" s="59">
        <v>6675530092.8034496</v>
      </c>
      <c r="V677" s="60">
        <v>6675530092.8034496</v>
      </c>
      <c r="W677" s="60">
        <v>7853564815.0628796</v>
      </c>
      <c r="X677" s="59">
        <v>1.0465020294499999E-2</v>
      </c>
      <c r="AI677" s="2" t="str">
        <f>INDEX('ISO2-ISO3'!$D$1:$D$249, MATCH($N677, 'ISO2-ISO3'!$C$1:$C$249, 0))</f>
        <v>TWN</v>
      </c>
      <c r="AJ677" s="2" t="str">
        <f>INDEX('WB Country Groups'!$C$2:$C$219, MATCH($AI677, 'WB Country Groups'!$B$2:$B$219, 0))</f>
        <v>East Asia &amp; Pacific</v>
      </c>
    </row>
    <row r="678" spans="1:36">
      <c r="A678" s="53">
        <v>45169</v>
      </c>
      <c r="B678" s="53">
        <v>45169</v>
      </c>
      <c r="N678" s="1" t="s">
        <v>1303</v>
      </c>
      <c r="U678" s="59">
        <v>16079301364.193899</v>
      </c>
      <c r="V678" s="60">
        <v>16079301364.193899</v>
      </c>
      <c r="W678" s="60">
        <v>17865890404.659901</v>
      </c>
      <c r="X678" s="59">
        <v>2.5207019181699999E-2</v>
      </c>
      <c r="AI678" s="2" t="str">
        <f>INDEX('ISO2-ISO3'!$D$1:$D$249, MATCH($N678, 'ISO2-ISO3'!$C$1:$C$249, 0))</f>
        <v>TWN</v>
      </c>
      <c r="AJ678" s="2" t="str">
        <f>INDEX('WB Country Groups'!$C$2:$C$219, MATCH($AI678, 'WB Country Groups'!$B$2:$B$219, 0))</f>
        <v>East Asia &amp; Pacific</v>
      </c>
    </row>
    <row r="679" spans="1:36">
      <c r="A679" s="53">
        <v>45169</v>
      </c>
      <c r="B679" s="53">
        <v>45169</v>
      </c>
      <c r="N679" s="1" t="s">
        <v>1303</v>
      </c>
      <c r="U679" s="59">
        <v>3367197538.7185402</v>
      </c>
      <c r="V679" s="60">
        <v>3367197538.7185402</v>
      </c>
      <c r="W679" s="60">
        <v>4810282198.1693401</v>
      </c>
      <c r="X679" s="59">
        <v>5.2786505473999996E-3</v>
      </c>
      <c r="AI679" s="2" t="str">
        <f>INDEX('ISO2-ISO3'!$D$1:$D$249, MATCH($N679, 'ISO2-ISO3'!$C$1:$C$249, 0))</f>
        <v>TWN</v>
      </c>
      <c r="AJ679" s="2" t="str">
        <f>INDEX('WB Country Groups'!$C$2:$C$219, MATCH($AI679, 'WB Country Groups'!$B$2:$B$219, 0))</f>
        <v>East Asia &amp; Pacific</v>
      </c>
    </row>
    <row r="680" spans="1:36">
      <c r="A680" s="53">
        <v>45169</v>
      </c>
      <c r="B680" s="53">
        <v>45169</v>
      </c>
      <c r="N680" s="1" t="s">
        <v>1131</v>
      </c>
      <c r="U680" s="59">
        <v>1332102313.375</v>
      </c>
      <c r="V680" s="60">
        <v>1332102313.375</v>
      </c>
      <c r="W680" s="60">
        <v>2664204626.75</v>
      </c>
      <c r="X680" s="59">
        <v>2.0882952439999999E-3</v>
      </c>
      <c r="AI680" s="2" t="str">
        <f>INDEX('ISO2-ISO3'!$D$1:$D$249, MATCH($N680, 'ISO2-ISO3'!$C$1:$C$249, 0))</f>
        <v>MYS</v>
      </c>
      <c r="AJ680" s="2" t="str">
        <f>INDEX('WB Country Groups'!$C$2:$C$219, MATCH($AI680, 'WB Country Groups'!$B$2:$B$219, 0))</f>
        <v>East Asia &amp; Pacific</v>
      </c>
    </row>
    <row r="681" spans="1:36">
      <c r="A681" s="53">
        <v>45169</v>
      </c>
      <c r="B681" s="53">
        <v>45169</v>
      </c>
      <c r="N681" s="1" t="s">
        <v>1131</v>
      </c>
      <c r="U681" s="59">
        <v>7764381491.7724104</v>
      </c>
      <c r="V681" s="60">
        <v>7764381491.7724104</v>
      </c>
      <c r="W681" s="60">
        <v>12940635819.620701</v>
      </c>
      <c r="X681" s="59">
        <v>1.2171978667799999E-2</v>
      </c>
      <c r="AI681" s="2" t="str">
        <f>INDEX('ISO2-ISO3'!$D$1:$D$249, MATCH($N681, 'ISO2-ISO3'!$C$1:$C$249, 0))</f>
        <v>MYS</v>
      </c>
      <c r="AJ681" s="2" t="str">
        <f>INDEX('WB Country Groups'!$C$2:$C$219, MATCH($AI681, 'WB Country Groups'!$B$2:$B$219, 0))</f>
        <v>East Asia &amp; Pacific</v>
      </c>
    </row>
    <row r="682" spans="1:36">
      <c r="A682" s="53">
        <v>45169</v>
      </c>
      <c r="B682" s="53">
        <v>45169</v>
      </c>
      <c r="N682" s="1" t="s">
        <v>1131</v>
      </c>
      <c r="U682" s="59">
        <v>1797353042.7969799</v>
      </c>
      <c r="V682" s="60">
        <v>1797353042.7969799</v>
      </c>
      <c r="W682" s="60">
        <v>5135294407.9913797</v>
      </c>
      <c r="X682" s="59">
        <v>2.8176542998000001E-3</v>
      </c>
      <c r="AI682" s="2" t="str">
        <f>INDEX('ISO2-ISO3'!$D$1:$D$249, MATCH($N682, 'ISO2-ISO3'!$C$1:$C$249, 0))</f>
        <v>MYS</v>
      </c>
      <c r="AJ682" s="2" t="str">
        <f>INDEX('WB Country Groups'!$C$2:$C$219, MATCH($AI682, 'WB Country Groups'!$B$2:$B$219, 0))</f>
        <v>East Asia &amp; Pacific</v>
      </c>
    </row>
    <row r="683" spans="1:36">
      <c r="A683" s="53">
        <v>45169</v>
      </c>
      <c r="B683" s="53">
        <v>45169</v>
      </c>
      <c r="N683" s="1" t="s">
        <v>1131</v>
      </c>
      <c r="U683" s="59">
        <v>901196454.12931001</v>
      </c>
      <c r="V683" s="60">
        <v>901196454.12931001</v>
      </c>
      <c r="W683" s="60">
        <v>4505982270.6465502</v>
      </c>
      <c r="X683" s="59">
        <v>1.4127775698E-3</v>
      </c>
      <c r="AI683" s="2" t="str">
        <f>INDEX('ISO2-ISO3'!$D$1:$D$249, MATCH($N683, 'ISO2-ISO3'!$C$1:$C$249, 0))</f>
        <v>MYS</v>
      </c>
      <c r="AJ683" s="2" t="str">
        <f>INDEX('WB Country Groups'!$C$2:$C$219, MATCH($AI683, 'WB Country Groups'!$B$2:$B$219, 0))</f>
        <v>East Asia &amp; Pacific</v>
      </c>
    </row>
    <row r="684" spans="1:36">
      <c r="A684" s="53">
        <v>45169</v>
      </c>
      <c r="B684" s="53">
        <v>45169</v>
      </c>
      <c r="N684" s="1" t="s">
        <v>1131</v>
      </c>
      <c r="U684" s="59">
        <v>2183564823.2629299</v>
      </c>
      <c r="V684" s="60">
        <v>2183564823.2629299</v>
      </c>
      <c r="W684" s="60">
        <v>5458912058.1573296</v>
      </c>
      <c r="X684" s="59">
        <v>3.4231064608000001E-3</v>
      </c>
      <c r="AI684" s="2" t="str">
        <f>INDEX('ISO2-ISO3'!$D$1:$D$249, MATCH($N684, 'ISO2-ISO3'!$C$1:$C$249, 0))</f>
        <v>MYS</v>
      </c>
      <c r="AJ684" s="2" t="str">
        <f>INDEX('WB Country Groups'!$C$2:$C$219, MATCH($AI684, 'WB Country Groups'!$B$2:$B$219, 0))</f>
        <v>East Asia &amp; Pacific</v>
      </c>
    </row>
    <row r="685" spans="1:36">
      <c r="A685" s="53">
        <v>45169</v>
      </c>
      <c r="B685" s="53">
        <v>45169</v>
      </c>
      <c r="N685" s="1" t="s">
        <v>1131</v>
      </c>
      <c r="U685" s="59">
        <v>1978593750</v>
      </c>
      <c r="V685" s="60">
        <v>1978593750</v>
      </c>
      <c r="W685" s="60">
        <v>6595312500</v>
      </c>
      <c r="X685" s="59">
        <v>3.101779703E-3</v>
      </c>
      <c r="AI685" s="2" t="str">
        <f>INDEX('ISO2-ISO3'!$D$1:$D$249, MATCH($N685, 'ISO2-ISO3'!$C$1:$C$249, 0))</f>
        <v>MYS</v>
      </c>
      <c r="AJ685" s="2" t="str">
        <f>INDEX('WB Country Groups'!$C$2:$C$219, MATCH($AI685, 'WB Country Groups'!$B$2:$B$219, 0))</f>
        <v>East Asia &amp; Pacific</v>
      </c>
    </row>
    <row r="686" spans="1:36">
      <c r="A686" s="53">
        <v>45169</v>
      </c>
      <c r="B686" s="53">
        <v>45169</v>
      </c>
      <c r="N686" s="1" t="s">
        <v>1131</v>
      </c>
      <c r="U686" s="59">
        <v>13271642139.932699</v>
      </c>
      <c r="V686" s="60">
        <v>13271642139.932699</v>
      </c>
      <c r="W686" s="60">
        <v>17695522853.2435</v>
      </c>
      <c r="X686" s="59">
        <v>2.0805539396100001E-2</v>
      </c>
      <c r="AI686" s="2" t="str">
        <f>INDEX('ISO2-ISO3'!$D$1:$D$249, MATCH($N686, 'ISO2-ISO3'!$C$1:$C$249, 0))</f>
        <v>MYS</v>
      </c>
      <c r="AJ686" s="2" t="str">
        <f>INDEX('WB Country Groups'!$C$2:$C$219, MATCH($AI686, 'WB Country Groups'!$B$2:$B$219, 0))</f>
        <v>East Asia &amp; Pacific</v>
      </c>
    </row>
    <row r="687" spans="1:36">
      <c r="A687" s="53">
        <v>45169</v>
      </c>
      <c r="B687" s="53">
        <v>45169</v>
      </c>
      <c r="N687" s="1" t="s">
        <v>1131</v>
      </c>
      <c r="U687" s="59">
        <v>1644480037.2155199</v>
      </c>
      <c r="V687" s="60">
        <v>1644480037.2155199</v>
      </c>
      <c r="W687" s="60">
        <v>3288960074.4310298</v>
      </c>
      <c r="X687" s="59">
        <v>2.5780000575E-3</v>
      </c>
      <c r="AI687" s="2" t="str">
        <f>INDEX('ISO2-ISO3'!$D$1:$D$249, MATCH($N687, 'ISO2-ISO3'!$C$1:$C$249, 0))</f>
        <v>MYS</v>
      </c>
      <c r="AJ687" s="2" t="str">
        <f>INDEX('WB Country Groups'!$C$2:$C$219, MATCH($AI687, 'WB Country Groups'!$B$2:$B$219, 0))</f>
        <v>East Asia &amp; Pacific</v>
      </c>
    </row>
    <row r="688" spans="1:36">
      <c r="A688" s="53">
        <v>45169</v>
      </c>
      <c r="B688" s="53">
        <v>45169</v>
      </c>
      <c r="N688" s="1" t="s">
        <v>1131</v>
      </c>
      <c r="U688" s="59">
        <v>1260264027.0258601</v>
      </c>
      <c r="V688" s="60">
        <v>1260264027.0258601</v>
      </c>
      <c r="W688" s="60">
        <v>4200880090.0862098</v>
      </c>
      <c r="X688" s="59">
        <v>1.9756766032999998E-3</v>
      </c>
      <c r="AI688" s="2" t="str">
        <f>INDEX('ISO2-ISO3'!$D$1:$D$249, MATCH($N688, 'ISO2-ISO3'!$C$1:$C$249, 0))</f>
        <v>MYS</v>
      </c>
      <c r="AJ688" s="2" t="str">
        <f>INDEX('WB Country Groups'!$C$2:$C$219, MATCH($AI688, 'WB Country Groups'!$B$2:$B$219, 0))</f>
        <v>East Asia &amp; Pacific</v>
      </c>
    </row>
    <row r="689" spans="1:36">
      <c r="A689" s="53">
        <v>45169</v>
      </c>
      <c r="B689" s="53">
        <v>45169</v>
      </c>
      <c r="N689" s="1" t="s">
        <v>1072</v>
      </c>
      <c r="U689" s="59">
        <v>2513805383.0165801</v>
      </c>
      <c r="V689" s="60">
        <v>2513805383.0165801</v>
      </c>
      <c r="W689" s="60">
        <v>5586234184.4812899</v>
      </c>
      <c r="X689" s="59">
        <v>3.9408142850000001E-3</v>
      </c>
      <c r="AI689" s="2" t="str">
        <f>INDEX('ISO2-ISO3'!$D$1:$D$249, MATCH($N689, 'ISO2-ISO3'!$C$1:$C$249, 0))</f>
        <v>IDN</v>
      </c>
      <c r="AJ689" s="2" t="str">
        <f>INDEX('WB Country Groups'!$C$2:$C$219, MATCH($AI689, 'WB Country Groups'!$B$2:$B$219, 0))</f>
        <v>East Asia &amp; Pacific</v>
      </c>
    </row>
    <row r="690" spans="1:36">
      <c r="A690" s="53">
        <v>45169</v>
      </c>
      <c r="B690" s="53">
        <v>45169</v>
      </c>
      <c r="N690" s="1" t="s">
        <v>948</v>
      </c>
      <c r="U690" s="59">
        <v>1408802896.93589</v>
      </c>
      <c r="V690" s="60">
        <v>1408802896.93589</v>
      </c>
      <c r="W690" s="60">
        <v>3130673104.30197</v>
      </c>
      <c r="X690" s="59">
        <v>2.2085363563E-3</v>
      </c>
      <c r="AI690" s="2" t="str">
        <f>INDEX('ISO2-ISO3'!$D$1:$D$249, MATCH($N690, 'ISO2-ISO3'!$C$1:$C$249, 0))</f>
        <v>CHN</v>
      </c>
      <c r="AJ690" s="2" t="str">
        <f>INDEX('WB Country Groups'!$C$2:$C$219, MATCH($AI690, 'WB Country Groups'!$B$2:$B$219, 0))</f>
        <v>East Asia &amp; Pacific</v>
      </c>
    </row>
    <row r="691" spans="1:36">
      <c r="A691" s="53">
        <v>45169</v>
      </c>
      <c r="B691" s="53">
        <v>45169</v>
      </c>
      <c r="N691" s="1" t="s">
        <v>1072</v>
      </c>
      <c r="U691" s="59">
        <v>1507238102.6001301</v>
      </c>
      <c r="V691" s="60">
        <v>1507238102.6001301</v>
      </c>
      <c r="W691" s="60">
        <v>3014476205.2002602</v>
      </c>
      <c r="X691" s="59">
        <v>2.3628501576999999E-3</v>
      </c>
      <c r="AI691" s="2" t="str">
        <f>INDEX('ISO2-ISO3'!$D$1:$D$249, MATCH($N691, 'ISO2-ISO3'!$C$1:$C$249, 0))</f>
        <v>IDN</v>
      </c>
      <c r="AJ691" s="2" t="str">
        <f>INDEX('WB Country Groups'!$C$2:$C$219, MATCH($AI691, 'WB Country Groups'!$B$2:$B$219, 0))</f>
        <v>East Asia &amp; Pacific</v>
      </c>
    </row>
    <row r="692" spans="1:36">
      <c r="A692" s="53">
        <v>45169</v>
      </c>
      <c r="B692" s="53">
        <v>45169</v>
      </c>
      <c r="N692" s="1" t="s">
        <v>1212</v>
      </c>
      <c r="U692" s="59">
        <v>3235525316.28828</v>
      </c>
      <c r="V692" s="60">
        <v>3235525316.28828</v>
      </c>
      <c r="W692" s="60">
        <v>7190056258.4183998</v>
      </c>
      <c r="X692" s="59">
        <v>5.0722321114999996E-3</v>
      </c>
      <c r="AI692" s="2" t="str">
        <f>INDEX('ISO2-ISO3'!$D$1:$D$249, MATCH($N692, 'ISO2-ISO3'!$C$1:$C$249, 0))</f>
        <v>PHL</v>
      </c>
      <c r="AJ692" s="2" t="str">
        <f>INDEX('WB Country Groups'!$C$2:$C$219, MATCH($AI692, 'WB Country Groups'!$B$2:$B$219, 0))</f>
        <v>East Asia &amp; Pacific</v>
      </c>
    </row>
    <row r="693" spans="1:36">
      <c r="A693" s="53">
        <v>45169</v>
      </c>
      <c r="B693" s="53">
        <v>45169</v>
      </c>
      <c r="N693" s="1" t="s">
        <v>1212</v>
      </c>
      <c r="U693" s="59">
        <v>1753849089.62204</v>
      </c>
      <c r="V693" s="60">
        <v>1753849089.62204</v>
      </c>
      <c r="W693" s="60">
        <v>4384622724.0551004</v>
      </c>
      <c r="X693" s="59">
        <v>2.7494545094000002E-3</v>
      </c>
      <c r="AI693" s="2" t="str">
        <f>INDEX('ISO2-ISO3'!$D$1:$D$249, MATCH($N693, 'ISO2-ISO3'!$C$1:$C$249, 0))</f>
        <v>PHL</v>
      </c>
      <c r="AJ693" s="2" t="str">
        <f>INDEX('WB Country Groups'!$C$2:$C$219, MATCH($AI693, 'WB Country Groups'!$B$2:$B$219, 0))</f>
        <v>East Asia &amp; Pacific</v>
      </c>
    </row>
    <row r="694" spans="1:36">
      <c r="A694" s="53">
        <v>45169</v>
      </c>
      <c r="B694" s="53">
        <v>45169</v>
      </c>
      <c r="N694" s="1" t="s">
        <v>1102</v>
      </c>
      <c r="U694" s="59">
        <v>2210373457.6886702</v>
      </c>
      <c r="V694" s="60">
        <v>2210373457.6886702</v>
      </c>
      <c r="W694" s="60">
        <v>4420746915.3773403</v>
      </c>
      <c r="X694" s="59">
        <v>3.4651335207000001E-3</v>
      </c>
      <c r="AI694" s="2" t="str">
        <f>INDEX('ISO2-ISO3'!$D$1:$D$249, MATCH($N694, 'ISO2-ISO3'!$C$1:$C$249, 0))</f>
        <v>KOR</v>
      </c>
      <c r="AJ694" s="2" t="str">
        <f>INDEX('WB Country Groups'!$C$2:$C$219, MATCH($AI694, 'WB Country Groups'!$B$2:$B$219, 0))</f>
        <v>East Asia &amp; Pacific</v>
      </c>
    </row>
    <row r="695" spans="1:36">
      <c r="A695" s="53">
        <v>45169</v>
      </c>
      <c r="B695" s="53">
        <v>45169</v>
      </c>
      <c r="N695" s="1" t="s">
        <v>1102</v>
      </c>
      <c r="U695" s="59">
        <v>3462016221.5668602</v>
      </c>
      <c r="V695" s="60">
        <v>3462016221.5668602</v>
      </c>
      <c r="W695" s="60">
        <v>8655040553.91716</v>
      </c>
      <c r="X695" s="59">
        <v>5.4272948387000001E-3</v>
      </c>
      <c r="AI695" s="2" t="str">
        <f>INDEX('ISO2-ISO3'!$D$1:$D$249, MATCH($N695, 'ISO2-ISO3'!$C$1:$C$249, 0))</f>
        <v>KOR</v>
      </c>
      <c r="AJ695" s="2" t="str">
        <f>INDEX('WB Country Groups'!$C$2:$C$219, MATCH($AI695, 'WB Country Groups'!$B$2:$B$219, 0))</f>
        <v>East Asia &amp; Pacific</v>
      </c>
    </row>
    <row r="696" spans="1:36">
      <c r="A696" s="53">
        <v>45169</v>
      </c>
      <c r="B696" s="53">
        <v>45169</v>
      </c>
      <c r="N696" s="1" t="s">
        <v>1102</v>
      </c>
      <c r="U696" s="59">
        <v>5738713696.8413095</v>
      </c>
      <c r="V696" s="60">
        <v>5738713696.8413095</v>
      </c>
      <c r="W696" s="60">
        <v>7796335150.8227701</v>
      </c>
      <c r="X696" s="59">
        <v>8.9964024529999992E-3</v>
      </c>
      <c r="AI696" s="2" t="str">
        <f>INDEX('ISO2-ISO3'!$D$1:$D$249, MATCH($N696, 'ISO2-ISO3'!$C$1:$C$249, 0))</f>
        <v>KOR</v>
      </c>
      <c r="AJ696" s="2" t="str">
        <f>INDEX('WB Country Groups'!$C$2:$C$219, MATCH($AI696, 'WB Country Groups'!$B$2:$B$219, 0))</f>
        <v>East Asia &amp; Pacific</v>
      </c>
    </row>
    <row r="697" spans="1:36">
      <c r="A697" s="53">
        <v>45169</v>
      </c>
      <c r="B697" s="53">
        <v>45169</v>
      </c>
      <c r="N697" s="1" t="s">
        <v>1310</v>
      </c>
      <c r="U697" s="59">
        <v>1998599520.9573801</v>
      </c>
      <c r="V697" s="60">
        <v>1998599520.9573801</v>
      </c>
      <c r="W697" s="60">
        <v>6661998403.1912603</v>
      </c>
      <c r="X697" s="59">
        <v>3.1331421260000001E-3</v>
      </c>
      <c r="AI697" s="2" t="str">
        <f>INDEX('ISO2-ISO3'!$D$1:$D$249, MATCH($N697, 'ISO2-ISO3'!$C$1:$C$249, 0))</f>
        <v>THA</v>
      </c>
      <c r="AJ697" s="2" t="str">
        <f>INDEX('WB Country Groups'!$C$2:$C$219, MATCH($AI697, 'WB Country Groups'!$B$2:$B$219, 0))</f>
        <v>East Asia &amp; Pacific</v>
      </c>
    </row>
    <row r="698" spans="1:36">
      <c r="A698" s="53">
        <v>45169</v>
      </c>
      <c r="B698" s="53">
        <v>45169</v>
      </c>
      <c r="N698" s="1" t="s">
        <v>1310</v>
      </c>
      <c r="U698" s="59">
        <v>1868643082.5478699</v>
      </c>
      <c r="V698" s="60">
        <v>1868643082.5478699</v>
      </c>
      <c r="W698" s="60">
        <v>2076270091.7198501</v>
      </c>
      <c r="X698" s="59">
        <v>2.9294134713E-3</v>
      </c>
      <c r="AI698" s="2" t="str">
        <f>INDEX('ISO2-ISO3'!$D$1:$D$249, MATCH($N698, 'ISO2-ISO3'!$C$1:$C$249, 0))</f>
        <v>THA</v>
      </c>
      <c r="AJ698" s="2" t="str">
        <f>INDEX('WB Country Groups'!$C$2:$C$219, MATCH($AI698, 'WB Country Groups'!$B$2:$B$219, 0))</f>
        <v>East Asia &amp; Pacific</v>
      </c>
    </row>
    <row r="699" spans="1:36">
      <c r="A699" s="53">
        <v>45169</v>
      </c>
      <c r="B699" s="53">
        <v>45169</v>
      </c>
      <c r="N699" s="1" t="s">
        <v>1212</v>
      </c>
      <c r="U699" s="59">
        <v>1709957237.0098901</v>
      </c>
      <c r="V699" s="60">
        <v>1709957237.0098901</v>
      </c>
      <c r="W699" s="60">
        <v>6839828948.0395603</v>
      </c>
      <c r="X699" s="59">
        <v>2.6806466211999999E-3</v>
      </c>
      <c r="AI699" s="2" t="str">
        <f>INDEX('ISO2-ISO3'!$D$1:$D$249, MATCH($N699, 'ISO2-ISO3'!$C$1:$C$249, 0))</f>
        <v>PHL</v>
      </c>
      <c r="AJ699" s="2" t="str">
        <f>INDEX('WB Country Groups'!$C$2:$C$219, MATCH($AI699, 'WB Country Groups'!$B$2:$B$219, 0))</f>
        <v>East Asia &amp; Pacific</v>
      </c>
    </row>
    <row r="700" spans="1:36">
      <c r="A700" s="53">
        <v>45169</v>
      </c>
      <c r="B700" s="53">
        <v>45169</v>
      </c>
      <c r="N700" s="1" t="s">
        <v>918</v>
      </c>
      <c r="U700" s="59">
        <v>1971427027.78335</v>
      </c>
      <c r="V700" s="60">
        <v>1971427027.78335</v>
      </c>
      <c r="W700" s="60">
        <v>16587310252.254601</v>
      </c>
      <c r="X700" s="59">
        <v>3.0905446561E-3</v>
      </c>
      <c r="AI700" s="2" t="str">
        <f>INDEX('ISO2-ISO3'!$D$1:$D$249, MATCH($N700, 'ISO2-ISO3'!$C$1:$C$249, 0))</f>
        <v>BRA</v>
      </c>
      <c r="AJ700" s="2" t="str">
        <f>INDEX('WB Country Groups'!$C$2:$C$219, MATCH($AI700, 'WB Country Groups'!$B$2:$B$219, 0))</f>
        <v>Latin America &amp; Caribbean</v>
      </c>
    </row>
    <row r="701" spans="1:36">
      <c r="A701" s="53">
        <v>45169</v>
      </c>
      <c r="B701" s="53">
        <v>45169</v>
      </c>
      <c r="N701" s="1" t="s">
        <v>918</v>
      </c>
      <c r="U701" s="59">
        <v>8636570052.2897606</v>
      </c>
      <c r="V701" s="60">
        <v>8636570052.2897606</v>
      </c>
      <c r="W701" s="60">
        <v>16587310252.254601</v>
      </c>
      <c r="X701" s="59">
        <v>1.3539281467600001E-2</v>
      </c>
      <c r="AI701" s="2" t="str">
        <f>INDEX('ISO2-ISO3'!$D$1:$D$249, MATCH($N701, 'ISO2-ISO3'!$C$1:$C$249, 0))</f>
        <v>BRA</v>
      </c>
      <c r="AJ701" s="2" t="str">
        <f>INDEX('WB Country Groups'!$C$2:$C$219, MATCH($AI701, 'WB Country Groups'!$B$2:$B$219, 0))</f>
        <v>Latin America &amp; Caribbean</v>
      </c>
    </row>
    <row r="702" spans="1:36">
      <c r="A702" s="53">
        <v>45169</v>
      </c>
      <c r="B702" s="53">
        <v>45169</v>
      </c>
      <c r="N702" s="1" t="s">
        <v>1131</v>
      </c>
      <c r="U702" s="59">
        <v>5490221249.7387896</v>
      </c>
      <c r="V702" s="60">
        <v>5490221249.7387896</v>
      </c>
      <c r="W702" s="60">
        <v>12200491666.086201</v>
      </c>
      <c r="X702" s="59">
        <v>8.6068485948999993E-3</v>
      </c>
      <c r="AI702" s="2" t="str">
        <f>INDEX('ISO2-ISO3'!$D$1:$D$249, MATCH($N702, 'ISO2-ISO3'!$C$1:$C$249, 0))</f>
        <v>MYS</v>
      </c>
      <c r="AJ702" s="2" t="str">
        <f>INDEX('WB Country Groups'!$C$2:$C$219, MATCH($AI702, 'WB Country Groups'!$B$2:$B$219, 0))</f>
        <v>East Asia &amp; Pacific</v>
      </c>
    </row>
    <row r="703" spans="1:36">
      <c r="A703" s="53">
        <v>45169</v>
      </c>
      <c r="B703" s="53">
        <v>45169</v>
      </c>
      <c r="N703" s="1" t="s">
        <v>946</v>
      </c>
      <c r="U703" s="59">
        <v>1909371667.2614801</v>
      </c>
      <c r="V703" s="60">
        <v>1909371667.2614801</v>
      </c>
      <c r="W703" s="60">
        <v>5455347620.7470999</v>
      </c>
      <c r="X703" s="59">
        <v>2.9932624031E-3</v>
      </c>
      <c r="AI703" s="2" t="str">
        <f>INDEX('ISO2-ISO3'!$D$1:$D$249, MATCH($N703, 'ISO2-ISO3'!$C$1:$C$249, 0))</f>
        <v>CHL</v>
      </c>
      <c r="AJ703" s="2" t="str">
        <f>INDEX('WB Country Groups'!$C$2:$C$219, MATCH($AI703, 'WB Country Groups'!$B$2:$B$219, 0))</f>
        <v>Latin America &amp; Caribbean</v>
      </c>
    </row>
    <row r="704" spans="1:36">
      <c r="A704" s="53">
        <v>45169</v>
      </c>
      <c r="B704" s="53">
        <v>45169</v>
      </c>
      <c r="N704" s="1" t="s">
        <v>946</v>
      </c>
      <c r="U704" s="59">
        <v>3141318730.6581702</v>
      </c>
      <c r="V704" s="60">
        <v>3141318730.6581702</v>
      </c>
      <c r="W704" s="60">
        <v>8975196373.3090496</v>
      </c>
      <c r="X704" s="59">
        <v>4.9245473858999999E-3</v>
      </c>
      <c r="AI704" s="2" t="str">
        <f>INDEX('ISO2-ISO3'!$D$1:$D$249, MATCH($N704, 'ISO2-ISO3'!$C$1:$C$249, 0))</f>
        <v>CHL</v>
      </c>
      <c r="AJ704" s="2" t="str">
        <f>INDEX('WB Country Groups'!$C$2:$C$219, MATCH($AI704, 'WB Country Groups'!$B$2:$B$219, 0))</f>
        <v>Latin America &amp; Caribbean</v>
      </c>
    </row>
    <row r="705" spans="1:36">
      <c r="A705" s="53">
        <v>45169</v>
      </c>
      <c r="B705" s="53">
        <v>45169</v>
      </c>
      <c r="N705" s="1" t="s">
        <v>1218</v>
      </c>
      <c r="U705" s="59">
        <v>7222760916.1580296</v>
      </c>
      <c r="V705" s="60">
        <v>7222760916.1580296</v>
      </c>
      <c r="W705" s="60">
        <v>16050579813.6845</v>
      </c>
      <c r="X705" s="59">
        <v>1.1322896986300001E-2</v>
      </c>
      <c r="AI705" s="2" t="str">
        <f>INDEX('ISO2-ISO3'!$D$1:$D$249, MATCH($N705, 'ISO2-ISO3'!$C$1:$C$249, 0))</f>
        <v>PRT</v>
      </c>
      <c r="AJ705" s="2" t="str">
        <f>INDEX('WB Country Groups'!$C$2:$C$219, MATCH($AI705, 'WB Country Groups'!$B$2:$B$219, 0))</f>
        <v>Europe &amp; Central Asia</v>
      </c>
    </row>
    <row r="706" spans="1:36">
      <c r="A706" s="53">
        <v>45169</v>
      </c>
      <c r="B706" s="53">
        <v>45169</v>
      </c>
      <c r="N706" s="1" t="s">
        <v>1332</v>
      </c>
      <c r="U706" s="59">
        <v>3368411575.7074499</v>
      </c>
      <c r="V706" s="60">
        <v>3368411575.7074499</v>
      </c>
      <c r="W706" s="60">
        <v>5614019292.8457403</v>
      </c>
      <c r="X706" s="59">
        <v>5.2805537553E-3</v>
      </c>
      <c r="AI706" s="2" t="str">
        <f>INDEX('ISO2-ISO3'!$D$1:$D$249, MATCH($N706, 'ISO2-ISO3'!$C$1:$C$249, 0))</f>
        <v>TUR</v>
      </c>
      <c r="AJ706" s="2" t="str">
        <f>INDEX('WB Country Groups'!$C$2:$C$219, MATCH($AI706, 'WB Country Groups'!$B$2:$B$219, 0))</f>
        <v>Europe &amp; Central Asia</v>
      </c>
    </row>
    <row r="707" spans="1:36">
      <c r="A707" s="53">
        <v>45169</v>
      </c>
      <c r="B707" s="53">
        <v>45169</v>
      </c>
      <c r="N707" s="1" t="s">
        <v>1332</v>
      </c>
      <c r="U707" s="59">
        <v>1976751802.02232</v>
      </c>
      <c r="V707" s="60">
        <v>1976751802.02232</v>
      </c>
      <c r="W707" s="60">
        <v>6589172673.4077196</v>
      </c>
      <c r="X707" s="59">
        <v>3.0988921386000002E-3</v>
      </c>
      <c r="AI707" s="2" t="str">
        <f>INDEX('ISO2-ISO3'!$D$1:$D$249, MATCH($N707, 'ISO2-ISO3'!$C$1:$C$249, 0))</f>
        <v>TUR</v>
      </c>
      <c r="AJ707" s="2" t="str">
        <f>INDEX('WB Country Groups'!$C$2:$C$219, MATCH($AI707, 'WB Country Groups'!$B$2:$B$219, 0))</f>
        <v>Europe &amp; Central Asia</v>
      </c>
    </row>
    <row r="708" spans="1:36">
      <c r="A708" s="53">
        <v>45169</v>
      </c>
      <c r="B708" s="53">
        <v>45169</v>
      </c>
      <c r="N708" s="1" t="s">
        <v>1149</v>
      </c>
      <c r="U708" s="59">
        <v>4537987096.2257299</v>
      </c>
      <c r="V708" s="60">
        <v>4537987096.2257299</v>
      </c>
      <c r="W708" s="60">
        <v>18151948384.902901</v>
      </c>
      <c r="X708" s="59">
        <v>7.1140608157999998E-3</v>
      </c>
      <c r="AI708" s="2" t="str">
        <f>INDEX('ISO2-ISO3'!$D$1:$D$249, MATCH($N708, 'ISO2-ISO3'!$C$1:$C$249, 0))</f>
        <v>MEX</v>
      </c>
      <c r="AJ708" s="2" t="str">
        <f>INDEX('WB Country Groups'!$C$2:$C$219, MATCH($AI708, 'WB Country Groups'!$B$2:$B$219, 0))</f>
        <v>Latin America &amp; Caribbean</v>
      </c>
    </row>
    <row r="709" spans="1:36">
      <c r="A709" s="53">
        <v>45169</v>
      </c>
      <c r="B709" s="53">
        <v>45169</v>
      </c>
      <c r="N709" s="1" t="s">
        <v>1149</v>
      </c>
      <c r="U709" s="59">
        <v>2274307644.1873298</v>
      </c>
      <c r="V709" s="60">
        <v>2274307644.1873202</v>
      </c>
      <c r="W709" s="60">
        <v>2933188379.0075302</v>
      </c>
      <c r="X709" s="59">
        <v>3.5653611505999999E-3</v>
      </c>
      <c r="AI709" s="2" t="str">
        <f>INDEX('ISO2-ISO3'!$D$1:$D$249, MATCH($N709, 'ISO2-ISO3'!$C$1:$C$249, 0))</f>
        <v>MEX</v>
      </c>
      <c r="AJ709" s="2" t="str">
        <f>INDEX('WB Country Groups'!$C$2:$C$219, MATCH($AI709, 'WB Country Groups'!$B$2:$B$219, 0))</f>
        <v>Latin America &amp; Caribbean</v>
      </c>
    </row>
    <row r="710" spans="1:36">
      <c r="A710" s="53">
        <v>45169</v>
      </c>
      <c r="B710" s="53">
        <v>45169</v>
      </c>
      <c r="N710" s="1" t="s">
        <v>955</v>
      </c>
      <c r="U710" s="59">
        <v>1810817164.4976201</v>
      </c>
      <c r="V710" s="60">
        <v>1810817164.4976201</v>
      </c>
      <c r="W710" s="60">
        <v>6624376293.3951902</v>
      </c>
      <c r="X710" s="59">
        <v>2.8387615834000002E-3</v>
      </c>
      <c r="AI710" s="2" t="str">
        <f>INDEX('ISO2-ISO3'!$D$1:$D$249, MATCH($N710, 'ISO2-ISO3'!$C$1:$C$249, 0))</f>
        <v>COL</v>
      </c>
      <c r="AJ710" s="2" t="str">
        <f>INDEX('WB Country Groups'!$C$2:$C$219, MATCH($AI710, 'WB Country Groups'!$B$2:$B$219, 0))</f>
        <v>Latin America &amp; Caribbean</v>
      </c>
    </row>
    <row r="711" spans="1:36">
      <c r="A711" s="53">
        <v>45169</v>
      </c>
      <c r="B711" s="53">
        <v>45169</v>
      </c>
      <c r="N711" s="1" t="s">
        <v>955</v>
      </c>
      <c r="U711" s="59">
        <v>3002741964.39995</v>
      </c>
      <c r="V711" s="60">
        <v>3002741964.39995</v>
      </c>
      <c r="W711" s="60">
        <v>6624376293.3951902</v>
      </c>
      <c r="X711" s="59">
        <v>4.7073049121000004E-3</v>
      </c>
      <c r="AI711" s="2" t="str">
        <f>INDEX('ISO2-ISO3'!$D$1:$D$249, MATCH($N711, 'ISO2-ISO3'!$C$1:$C$249, 0))</f>
        <v>COL</v>
      </c>
      <c r="AJ711" s="2" t="str">
        <f>INDEX('WB Country Groups'!$C$2:$C$219, MATCH($AI711, 'WB Country Groups'!$B$2:$B$219, 0))</f>
        <v>Latin America &amp; Caribbean</v>
      </c>
    </row>
    <row r="712" spans="1:36">
      <c r="A712" s="53">
        <v>45169</v>
      </c>
      <c r="B712" s="53">
        <v>45169</v>
      </c>
      <c r="N712" s="1" t="s">
        <v>1102</v>
      </c>
      <c r="U712" s="59">
        <v>3167886291.96141</v>
      </c>
      <c r="V712" s="60">
        <v>3167886291.96141</v>
      </c>
      <c r="W712" s="60">
        <v>7919715729.9035397</v>
      </c>
      <c r="X712" s="59">
        <v>4.9661965230000001E-3</v>
      </c>
      <c r="AI712" s="2" t="str">
        <f>INDEX('ISO2-ISO3'!$D$1:$D$249, MATCH($N712, 'ISO2-ISO3'!$C$1:$C$249, 0))</f>
        <v>KOR</v>
      </c>
      <c r="AJ712" s="2" t="str">
        <f>INDEX('WB Country Groups'!$C$2:$C$219, MATCH($AI712, 'WB Country Groups'!$B$2:$B$219, 0))</f>
        <v>East Asia &amp; Pacific</v>
      </c>
    </row>
    <row r="713" spans="1:36">
      <c r="A713" s="53">
        <v>45169</v>
      </c>
      <c r="B713" s="53">
        <v>45169</v>
      </c>
      <c r="N713" s="1" t="s">
        <v>1072</v>
      </c>
      <c r="U713" s="59">
        <v>2507343565.3315802</v>
      </c>
      <c r="V713" s="60">
        <v>2507343565.3315802</v>
      </c>
      <c r="W713" s="60">
        <v>5571874589.6257401</v>
      </c>
      <c r="X713" s="59">
        <v>3.9306842950000004E-3</v>
      </c>
      <c r="AI713" s="2" t="str">
        <f>INDEX('ISO2-ISO3'!$D$1:$D$249, MATCH($N713, 'ISO2-ISO3'!$C$1:$C$249, 0))</f>
        <v>IDN</v>
      </c>
      <c r="AJ713" s="2" t="str">
        <f>INDEX('WB Country Groups'!$C$2:$C$219, MATCH($AI713, 'WB Country Groups'!$B$2:$B$219, 0))</f>
        <v>East Asia &amp; Pacific</v>
      </c>
    </row>
    <row r="714" spans="1:36">
      <c r="A714" s="53">
        <v>45169</v>
      </c>
      <c r="B714" s="53">
        <v>45169</v>
      </c>
      <c r="N714" s="1" t="s">
        <v>1212</v>
      </c>
      <c r="U714" s="59">
        <v>3718405670.5192499</v>
      </c>
      <c r="V714" s="60">
        <v>3718405670.5192499</v>
      </c>
      <c r="W714" s="60">
        <v>7436811341.0384998</v>
      </c>
      <c r="X714" s="59">
        <v>5.8292285801999997E-3</v>
      </c>
      <c r="AI714" s="2" t="str">
        <f>INDEX('ISO2-ISO3'!$D$1:$D$249, MATCH($N714, 'ISO2-ISO3'!$C$1:$C$249, 0))</f>
        <v>PHL</v>
      </c>
      <c r="AJ714" s="2" t="str">
        <f>INDEX('WB Country Groups'!$C$2:$C$219, MATCH($AI714, 'WB Country Groups'!$B$2:$B$219, 0))</f>
        <v>East Asia &amp; Pacific</v>
      </c>
    </row>
    <row r="715" spans="1:36">
      <c r="A715" s="53">
        <v>45169</v>
      </c>
      <c r="B715" s="53">
        <v>45169</v>
      </c>
      <c r="N715" s="1" t="s">
        <v>1070</v>
      </c>
      <c r="U715" s="59">
        <v>15085013999.5427</v>
      </c>
      <c r="V715" s="60">
        <v>15085013999.5427</v>
      </c>
      <c r="W715" s="60">
        <v>37712534998.856697</v>
      </c>
      <c r="X715" s="59">
        <v>2.3648305895299999E-2</v>
      </c>
      <c r="AI715" s="2" t="str">
        <f>INDEX('ISO2-ISO3'!$D$1:$D$249, MATCH($N715, 'ISO2-ISO3'!$C$1:$C$249, 0))</f>
        <v>IND</v>
      </c>
      <c r="AJ715" s="2" t="str">
        <f>INDEX('WB Country Groups'!$C$2:$C$219, MATCH($AI715, 'WB Country Groups'!$B$2:$B$219, 0))</f>
        <v>South Asia</v>
      </c>
    </row>
    <row r="716" spans="1:36">
      <c r="A716" s="53">
        <v>45169</v>
      </c>
      <c r="B716" s="53">
        <v>45169</v>
      </c>
      <c r="N716" s="1" t="s">
        <v>1070</v>
      </c>
      <c r="U716" s="59">
        <v>1592402191.9918799</v>
      </c>
      <c r="V716" s="60">
        <v>1592402191.9918799</v>
      </c>
      <c r="W716" s="60">
        <v>4549720548.5482197</v>
      </c>
      <c r="X716" s="59">
        <v>2.4963592440999998E-3</v>
      </c>
      <c r="AI716" s="2" t="str">
        <f>INDEX('ISO2-ISO3'!$D$1:$D$249, MATCH($N716, 'ISO2-ISO3'!$C$1:$C$249, 0))</f>
        <v>IND</v>
      </c>
      <c r="AJ716" s="2" t="str">
        <f>INDEX('WB Country Groups'!$C$2:$C$219, MATCH($AI716, 'WB Country Groups'!$B$2:$B$219, 0))</f>
        <v>South Asia</v>
      </c>
    </row>
    <row r="717" spans="1:36">
      <c r="A717" s="53">
        <v>45169</v>
      </c>
      <c r="B717" s="53">
        <v>45169</v>
      </c>
      <c r="N717" s="1" t="s">
        <v>1070</v>
      </c>
      <c r="U717" s="59">
        <v>2399725285.7627902</v>
      </c>
      <c r="V717" s="60">
        <v>2399725285.7627902</v>
      </c>
      <c r="W717" s="60">
        <v>9998855357.3449707</v>
      </c>
      <c r="X717" s="59">
        <v>3.7619744751000001E-3</v>
      </c>
      <c r="AI717" s="2" t="str">
        <f>INDEX('ISO2-ISO3'!$D$1:$D$249, MATCH($N717, 'ISO2-ISO3'!$C$1:$C$249, 0))</f>
        <v>IND</v>
      </c>
      <c r="AJ717" s="2" t="str">
        <f>INDEX('WB Country Groups'!$C$2:$C$219, MATCH($AI717, 'WB Country Groups'!$B$2:$B$219, 0))</f>
        <v>South Asia</v>
      </c>
    </row>
    <row r="718" spans="1:36">
      <c r="A718" s="53">
        <v>45169</v>
      </c>
      <c r="B718" s="53">
        <v>45169</v>
      </c>
      <c r="N718" s="1" t="s">
        <v>1070</v>
      </c>
      <c r="U718" s="59">
        <v>5849554705.6944799</v>
      </c>
      <c r="V718" s="60">
        <v>5849554705.6944799</v>
      </c>
      <c r="W718" s="60">
        <v>12999010457.0989</v>
      </c>
      <c r="X718" s="59">
        <v>9.1701644450000001E-3</v>
      </c>
      <c r="AI718" s="2" t="str">
        <f>INDEX('ISO2-ISO3'!$D$1:$D$249, MATCH($N718, 'ISO2-ISO3'!$C$1:$C$249, 0))</f>
        <v>IND</v>
      </c>
      <c r="AJ718" s="2" t="str">
        <f>INDEX('WB Country Groups'!$C$2:$C$219, MATCH($AI718, 'WB Country Groups'!$B$2:$B$219, 0))</f>
        <v>South Asia</v>
      </c>
    </row>
    <row r="719" spans="1:36">
      <c r="A719" s="53">
        <v>45169</v>
      </c>
      <c r="B719" s="53">
        <v>45169</v>
      </c>
      <c r="N719" s="1" t="s">
        <v>1070</v>
      </c>
      <c r="U719" s="59">
        <v>2871181690.5508499</v>
      </c>
      <c r="V719" s="60">
        <v>2871181690.5508499</v>
      </c>
      <c r="W719" s="60">
        <v>6380403756.7796602</v>
      </c>
      <c r="X719" s="59">
        <v>4.5010619746000003E-3</v>
      </c>
      <c r="AI719" s="2" t="str">
        <f>INDEX('ISO2-ISO3'!$D$1:$D$249, MATCH($N719, 'ISO2-ISO3'!$C$1:$C$249, 0))</f>
        <v>IND</v>
      </c>
      <c r="AJ719" s="2" t="str">
        <f>INDEX('WB Country Groups'!$C$2:$C$219, MATCH($AI719, 'WB Country Groups'!$B$2:$B$219, 0))</f>
        <v>South Asia</v>
      </c>
    </row>
    <row r="720" spans="1:36">
      <c r="A720" s="53">
        <v>45169</v>
      </c>
      <c r="B720" s="53">
        <v>45169</v>
      </c>
      <c r="N720" s="1" t="s">
        <v>1070</v>
      </c>
      <c r="U720" s="59">
        <v>5697656391.2954102</v>
      </c>
      <c r="V720" s="60">
        <v>5697656391.2954102</v>
      </c>
      <c r="W720" s="60">
        <v>14244140978.238501</v>
      </c>
      <c r="X720" s="59">
        <v>8.9320381957999993E-3</v>
      </c>
      <c r="AI720" s="2" t="str">
        <f>INDEX('ISO2-ISO3'!$D$1:$D$249, MATCH($N720, 'ISO2-ISO3'!$C$1:$C$249, 0))</f>
        <v>IND</v>
      </c>
      <c r="AJ720" s="2" t="str">
        <f>INDEX('WB Country Groups'!$C$2:$C$219, MATCH($AI720, 'WB Country Groups'!$B$2:$B$219, 0))</f>
        <v>South Asia</v>
      </c>
    </row>
    <row r="721" spans="1:36">
      <c r="A721" s="53">
        <v>45169</v>
      </c>
      <c r="B721" s="53">
        <v>45169</v>
      </c>
      <c r="N721" s="1" t="s">
        <v>1070</v>
      </c>
      <c r="U721" s="59">
        <v>3082578626.65696</v>
      </c>
      <c r="V721" s="60">
        <v>3082578626.65696</v>
      </c>
      <c r="W721" s="60">
        <v>10275262088.856501</v>
      </c>
      <c r="X721" s="59">
        <v>4.8324623570999998E-3</v>
      </c>
      <c r="AI721" s="2" t="str">
        <f>INDEX('ISO2-ISO3'!$D$1:$D$249, MATCH($N721, 'ISO2-ISO3'!$C$1:$C$249, 0))</f>
        <v>IND</v>
      </c>
      <c r="AJ721" s="2" t="str">
        <f>INDEX('WB Country Groups'!$C$2:$C$219, MATCH($AI721, 'WB Country Groups'!$B$2:$B$219, 0))</f>
        <v>South Asia</v>
      </c>
    </row>
    <row r="722" spans="1:36">
      <c r="A722" s="53">
        <v>45169</v>
      </c>
      <c r="B722" s="53">
        <v>45169</v>
      </c>
      <c r="N722" s="1" t="s">
        <v>1070</v>
      </c>
      <c r="U722" s="59">
        <v>6836996039.4391298</v>
      </c>
      <c r="V722" s="60">
        <v>6836996039.4391298</v>
      </c>
      <c r="W722" s="60">
        <v>12430901889.889299</v>
      </c>
      <c r="X722" s="59">
        <v>1.07181454224E-2</v>
      </c>
      <c r="AI722" s="2" t="str">
        <f>INDEX('ISO2-ISO3'!$D$1:$D$249, MATCH($N722, 'ISO2-ISO3'!$C$1:$C$249, 0))</f>
        <v>IND</v>
      </c>
      <c r="AJ722" s="2" t="str">
        <f>INDEX('WB Country Groups'!$C$2:$C$219, MATCH($AI722, 'WB Country Groups'!$B$2:$B$219, 0))</f>
        <v>South Asia</v>
      </c>
    </row>
    <row r="723" spans="1:36">
      <c r="A723" s="53">
        <v>45169</v>
      </c>
      <c r="B723" s="53">
        <v>45169</v>
      </c>
      <c r="N723" s="1" t="s">
        <v>1070</v>
      </c>
      <c r="U723" s="59">
        <v>24883905924.058498</v>
      </c>
      <c r="V723" s="60">
        <v>24883905924.058498</v>
      </c>
      <c r="W723" s="60">
        <v>71096874068.738495</v>
      </c>
      <c r="X723" s="59">
        <v>3.9009723105300001E-2</v>
      </c>
      <c r="AI723" s="2" t="str">
        <f>INDEX('ISO2-ISO3'!$D$1:$D$249, MATCH($N723, 'ISO2-ISO3'!$C$1:$C$249, 0))</f>
        <v>IND</v>
      </c>
      <c r="AJ723" s="2" t="str">
        <f>INDEX('WB Country Groups'!$C$2:$C$219, MATCH($AI723, 'WB Country Groups'!$B$2:$B$219, 0))</f>
        <v>South Asia</v>
      </c>
    </row>
    <row r="724" spans="1:36">
      <c r="A724" s="53">
        <v>45169</v>
      </c>
      <c r="B724" s="53">
        <v>45169</v>
      </c>
      <c r="N724" s="1" t="s">
        <v>1070</v>
      </c>
      <c r="U724" s="59">
        <v>4332938325.9790096</v>
      </c>
      <c r="V724" s="60">
        <v>4332938325.9790096</v>
      </c>
      <c r="W724" s="60">
        <v>7221563876.63169</v>
      </c>
      <c r="X724" s="59">
        <v>6.7926122549000004E-3</v>
      </c>
      <c r="AI724" s="2" t="str">
        <f>INDEX('ISO2-ISO3'!$D$1:$D$249, MATCH($N724, 'ISO2-ISO3'!$C$1:$C$249, 0))</f>
        <v>IND</v>
      </c>
      <c r="AJ724" s="2" t="str">
        <f>INDEX('WB Country Groups'!$C$2:$C$219, MATCH($AI724, 'WB Country Groups'!$B$2:$B$219, 0))</f>
        <v>South Asia</v>
      </c>
    </row>
    <row r="725" spans="1:36">
      <c r="A725" s="53">
        <v>45169</v>
      </c>
      <c r="B725" s="53">
        <v>45169</v>
      </c>
      <c r="N725" s="1" t="s">
        <v>1070</v>
      </c>
      <c r="U725" s="59">
        <v>15842049327.904699</v>
      </c>
      <c r="V725" s="60">
        <v>15842049327.904699</v>
      </c>
      <c r="W725" s="60">
        <v>66008538866.269501</v>
      </c>
      <c r="X725" s="59">
        <v>2.4835086565100001E-2</v>
      </c>
      <c r="AI725" s="2" t="str">
        <f>INDEX('ISO2-ISO3'!$D$1:$D$249, MATCH($N725, 'ISO2-ISO3'!$C$1:$C$249, 0))</f>
        <v>IND</v>
      </c>
      <c r="AJ725" s="2" t="str">
        <f>INDEX('WB Country Groups'!$C$2:$C$219, MATCH($AI725, 'WB Country Groups'!$B$2:$B$219, 0))</f>
        <v>South Asia</v>
      </c>
    </row>
    <row r="726" spans="1:36">
      <c r="A726" s="53">
        <v>45169</v>
      </c>
      <c r="B726" s="53">
        <v>45169</v>
      </c>
      <c r="N726" s="1" t="s">
        <v>1070</v>
      </c>
      <c r="U726" s="59">
        <v>22483351888.838699</v>
      </c>
      <c r="V726" s="60">
        <v>22483351888.838699</v>
      </c>
      <c r="W726" s="60">
        <v>45884391609.874802</v>
      </c>
      <c r="X726" s="59">
        <v>3.5246449425599999E-2</v>
      </c>
      <c r="AI726" s="2" t="str">
        <f>INDEX('ISO2-ISO3'!$D$1:$D$249, MATCH($N726, 'ISO2-ISO3'!$C$1:$C$249, 0))</f>
        <v>IND</v>
      </c>
      <c r="AJ726" s="2" t="str">
        <f>INDEX('WB Country Groups'!$C$2:$C$219, MATCH($AI726, 'WB Country Groups'!$B$2:$B$219, 0))</f>
        <v>South Asia</v>
      </c>
    </row>
    <row r="727" spans="1:36">
      <c r="A727" s="53">
        <v>45169</v>
      </c>
      <c r="B727" s="53">
        <v>45169</v>
      </c>
      <c r="N727" s="1" t="s">
        <v>1070</v>
      </c>
      <c r="U727" s="59">
        <v>17748013592.451</v>
      </c>
      <c r="V727" s="60">
        <v>17748013592.451</v>
      </c>
      <c r="W727" s="60">
        <v>23664018123.268101</v>
      </c>
      <c r="X727" s="59">
        <v>2.7823007289300001E-2</v>
      </c>
      <c r="AI727" s="2" t="str">
        <f>INDEX('ISO2-ISO3'!$D$1:$D$249, MATCH($N727, 'ISO2-ISO3'!$C$1:$C$249, 0))</f>
        <v>IND</v>
      </c>
      <c r="AJ727" s="2" t="str">
        <f>INDEX('WB Country Groups'!$C$2:$C$219, MATCH($AI727, 'WB Country Groups'!$B$2:$B$219, 0))</f>
        <v>South Asia</v>
      </c>
    </row>
    <row r="728" spans="1:36">
      <c r="A728" s="53">
        <v>45169</v>
      </c>
      <c r="B728" s="53">
        <v>45169</v>
      </c>
      <c r="N728" s="1" t="s">
        <v>1070</v>
      </c>
      <c r="U728" s="59">
        <v>88518901175.095505</v>
      </c>
      <c r="V728" s="60">
        <v>88518901175.095505</v>
      </c>
      <c r="W728" s="60">
        <v>196708669277.98999</v>
      </c>
      <c r="X728" s="59">
        <v>0.13876832017320001</v>
      </c>
      <c r="AI728" s="2" t="str">
        <f>INDEX('ISO2-ISO3'!$D$1:$D$249, MATCH($N728, 'ISO2-ISO3'!$C$1:$C$249, 0))</f>
        <v>IND</v>
      </c>
      <c r="AJ728" s="2" t="str">
        <f>INDEX('WB Country Groups'!$C$2:$C$219, MATCH($AI728, 'WB Country Groups'!$B$2:$B$219, 0))</f>
        <v>South Asia</v>
      </c>
    </row>
    <row r="729" spans="1:36">
      <c r="A729" s="53">
        <v>45169</v>
      </c>
      <c r="B729" s="53">
        <v>45169</v>
      </c>
      <c r="N729" s="1" t="s">
        <v>1070</v>
      </c>
      <c r="U729" s="59">
        <v>4217908324.55722</v>
      </c>
      <c r="V729" s="60">
        <v>4217908324.55722</v>
      </c>
      <c r="W729" s="60">
        <v>16871633298.228901</v>
      </c>
      <c r="X729" s="59">
        <v>6.6122833097999999E-3</v>
      </c>
      <c r="AI729" s="2" t="str">
        <f>INDEX('ISO2-ISO3'!$D$1:$D$249, MATCH($N729, 'ISO2-ISO3'!$C$1:$C$249, 0))</f>
        <v>IND</v>
      </c>
      <c r="AJ729" s="2" t="str">
        <f>INDEX('WB Country Groups'!$C$2:$C$219, MATCH($AI729, 'WB Country Groups'!$B$2:$B$219, 0))</f>
        <v>South Asia</v>
      </c>
    </row>
    <row r="730" spans="1:36">
      <c r="A730" s="53">
        <v>45169</v>
      </c>
      <c r="B730" s="53">
        <v>45169</v>
      </c>
      <c r="N730" s="1" t="s">
        <v>1070</v>
      </c>
      <c r="U730" s="59">
        <v>12056204452.708</v>
      </c>
      <c r="V730" s="60">
        <v>12056204452.708</v>
      </c>
      <c r="W730" s="60">
        <v>26566281462.175201</v>
      </c>
      <c r="X730" s="59">
        <v>1.89001356474E-2</v>
      </c>
      <c r="AI730" s="2" t="str">
        <f>INDEX('ISO2-ISO3'!$D$1:$D$249, MATCH($N730, 'ISO2-ISO3'!$C$1:$C$249, 0))</f>
        <v>IND</v>
      </c>
      <c r="AJ730" s="2" t="str">
        <f>INDEX('WB Country Groups'!$C$2:$C$219, MATCH($AI730, 'WB Country Groups'!$B$2:$B$219, 0))</f>
        <v>South Asia</v>
      </c>
    </row>
    <row r="731" spans="1:36">
      <c r="A731" s="53">
        <v>45169</v>
      </c>
      <c r="B731" s="53">
        <v>45169</v>
      </c>
      <c r="N731" s="1" t="s">
        <v>1070</v>
      </c>
      <c r="U731" s="59">
        <v>10886057130.3447</v>
      </c>
      <c r="V731" s="60">
        <v>10886057130.3447</v>
      </c>
      <c r="W731" s="60">
        <v>18143428550.574501</v>
      </c>
      <c r="X731" s="59">
        <v>1.7065732190900001E-2</v>
      </c>
      <c r="AI731" s="2" t="str">
        <f>INDEX('ISO2-ISO3'!$D$1:$D$249, MATCH($N731, 'ISO2-ISO3'!$C$1:$C$249, 0))</f>
        <v>IND</v>
      </c>
      <c r="AJ731" s="2" t="str">
        <f>INDEX('WB Country Groups'!$C$2:$C$219, MATCH($AI731, 'WB Country Groups'!$B$2:$B$219, 0))</f>
        <v>South Asia</v>
      </c>
    </row>
    <row r="732" spans="1:36">
      <c r="A732" s="53">
        <v>45169</v>
      </c>
      <c r="B732" s="53">
        <v>45169</v>
      </c>
      <c r="N732" s="1" t="s">
        <v>1070</v>
      </c>
      <c r="U732" s="59">
        <v>4257107615.5323501</v>
      </c>
      <c r="V732" s="60">
        <v>4257107615.5323501</v>
      </c>
      <c r="W732" s="60">
        <v>9460239145.6274395</v>
      </c>
      <c r="X732" s="59">
        <v>6.6737348154999997E-3</v>
      </c>
      <c r="AI732" s="2" t="str">
        <f>INDEX('ISO2-ISO3'!$D$1:$D$249, MATCH($N732, 'ISO2-ISO3'!$C$1:$C$249, 0))</f>
        <v>IND</v>
      </c>
      <c r="AJ732" s="2" t="str">
        <f>INDEX('WB Country Groups'!$C$2:$C$219, MATCH($AI732, 'WB Country Groups'!$B$2:$B$219, 0))</f>
        <v>South Asia</v>
      </c>
    </row>
    <row r="733" spans="1:36">
      <c r="A733" s="53">
        <v>45169</v>
      </c>
      <c r="B733" s="53">
        <v>45169</v>
      </c>
      <c r="N733" s="1" t="s">
        <v>1070</v>
      </c>
      <c r="U733" s="59">
        <v>5617750799.2752399</v>
      </c>
      <c r="V733" s="60">
        <v>5617750799.2752399</v>
      </c>
      <c r="W733" s="60">
        <v>9362917998.7920704</v>
      </c>
      <c r="X733" s="59">
        <v>8.8067726917000003E-3</v>
      </c>
      <c r="AI733" s="2" t="str">
        <f>INDEX('ISO2-ISO3'!$D$1:$D$249, MATCH($N733, 'ISO2-ISO3'!$C$1:$C$249, 0))</f>
        <v>IND</v>
      </c>
      <c r="AJ733" s="2" t="str">
        <f>INDEX('WB Country Groups'!$C$2:$C$219, MATCH($AI733, 'WB Country Groups'!$B$2:$B$219, 0))</f>
        <v>South Asia</v>
      </c>
    </row>
    <row r="734" spans="1:36">
      <c r="A734" s="53">
        <v>45169</v>
      </c>
      <c r="B734" s="53">
        <v>45169</v>
      </c>
      <c r="N734" s="1" t="s">
        <v>1342</v>
      </c>
      <c r="U734" s="59">
        <v>209389842462.923</v>
      </c>
      <c r="V734" s="60">
        <v>209389842462.923</v>
      </c>
      <c r="W734" s="60">
        <v>209389842462.923</v>
      </c>
      <c r="X734" s="59">
        <v>0.32825392446329998</v>
      </c>
      <c r="AI734" s="2" t="str">
        <f>INDEX('ISO2-ISO3'!$D$1:$D$249, MATCH($N734, 'ISO2-ISO3'!$C$1:$C$249, 0))</f>
        <v>GBR</v>
      </c>
      <c r="AJ734" s="2" t="str">
        <f>INDEX('WB Country Groups'!$C$2:$C$219, MATCH($AI734, 'WB Country Groups'!$B$2:$B$219, 0))</f>
        <v>Europe &amp; Central Asia</v>
      </c>
    </row>
    <row r="735" spans="1:36">
      <c r="A735" s="53">
        <v>45169</v>
      </c>
      <c r="B735" s="53">
        <v>45169</v>
      </c>
      <c r="N735" s="1" t="s">
        <v>1348</v>
      </c>
      <c r="U735" s="59">
        <v>28371994919.349998</v>
      </c>
      <c r="V735" s="60">
        <v>28371994919.349998</v>
      </c>
      <c r="W735" s="60">
        <v>28371994919.349998</v>
      </c>
      <c r="X735" s="59">
        <v>4.4477891418200001E-2</v>
      </c>
      <c r="AI735" s="2" t="str">
        <f>INDEX('ISO2-ISO3'!$D$1:$D$249, MATCH($N735, 'ISO2-ISO3'!$C$1:$C$249, 0))</f>
        <v>USA</v>
      </c>
      <c r="AJ735" s="2" t="str">
        <f>INDEX('WB Country Groups'!$C$2:$C$219, MATCH($AI735, 'WB Country Groups'!$B$2:$B$219, 0))</f>
        <v>North America</v>
      </c>
    </row>
    <row r="736" spans="1:36">
      <c r="A736" s="53">
        <v>45169</v>
      </c>
      <c r="B736" s="53">
        <v>45169</v>
      </c>
      <c r="N736" s="1" t="s">
        <v>948</v>
      </c>
      <c r="U736" s="59">
        <v>2239075938.0734501</v>
      </c>
      <c r="V736" s="60">
        <v>2239075938.0734501</v>
      </c>
      <c r="W736" s="60">
        <v>3444732212.4207001</v>
      </c>
      <c r="X736" s="59">
        <v>3.5101295039000001E-3</v>
      </c>
      <c r="AI736" s="2" t="str">
        <f>INDEX('ISO2-ISO3'!$D$1:$D$249, MATCH($N736, 'ISO2-ISO3'!$C$1:$C$249, 0))</f>
        <v>CHN</v>
      </c>
      <c r="AJ736" s="2" t="str">
        <f>INDEX('WB Country Groups'!$C$2:$C$219, MATCH($AI736, 'WB Country Groups'!$B$2:$B$219, 0))</f>
        <v>East Asia &amp; Pacific</v>
      </c>
    </row>
    <row r="737" spans="1:36">
      <c r="A737" s="53">
        <v>45169</v>
      </c>
      <c r="B737" s="53">
        <v>45169</v>
      </c>
      <c r="N737" s="1" t="s">
        <v>1212</v>
      </c>
      <c r="U737" s="59">
        <v>1699261471.1047299</v>
      </c>
      <c r="V737" s="60">
        <v>1699261471.1047299</v>
      </c>
      <c r="W737" s="60">
        <v>4855032774.5849504</v>
      </c>
      <c r="X737" s="59">
        <v>2.6638792025999998E-3</v>
      </c>
      <c r="AI737" s="2" t="str">
        <f>INDEX('ISO2-ISO3'!$D$1:$D$249, MATCH($N737, 'ISO2-ISO3'!$C$1:$C$249, 0))</f>
        <v>PHL</v>
      </c>
      <c r="AJ737" s="2" t="str">
        <f>INDEX('WB Country Groups'!$C$2:$C$219, MATCH($AI737, 'WB Country Groups'!$B$2:$B$219, 0))</f>
        <v>East Asia &amp; Pacific</v>
      </c>
    </row>
    <row r="738" spans="1:36">
      <c r="A738" s="53">
        <v>45169</v>
      </c>
      <c r="B738" s="53">
        <v>45169</v>
      </c>
      <c r="N738" s="1" t="s">
        <v>1216</v>
      </c>
      <c r="U738" s="59">
        <v>3810627651.98107</v>
      </c>
      <c r="V738" s="60">
        <v>3810627651.98107</v>
      </c>
      <c r="W738" s="60">
        <v>8468061448.8468304</v>
      </c>
      <c r="X738" s="59">
        <v>5.9738021039E-3</v>
      </c>
      <c r="AI738" s="2" t="str">
        <f>INDEX('ISO2-ISO3'!$D$1:$D$249, MATCH($N738, 'ISO2-ISO3'!$C$1:$C$249, 0))</f>
        <v>POL</v>
      </c>
      <c r="AJ738" s="2" t="str">
        <f>INDEX('WB Country Groups'!$C$2:$C$219, MATCH($AI738, 'WB Country Groups'!$B$2:$B$219, 0))</f>
        <v>Europe &amp; Central Asia</v>
      </c>
    </row>
    <row r="739" spans="1:36">
      <c r="A739" s="53">
        <v>45169</v>
      </c>
      <c r="B739" s="53">
        <v>45169</v>
      </c>
      <c r="N739" s="1" t="s">
        <v>881</v>
      </c>
      <c r="U739" s="59">
        <v>30095708155.133099</v>
      </c>
      <c r="V739" s="60">
        <v>30095708155.133099</v>
      </c>
      <c r="W739" s="60">
        <v>30095708155.133099</v>
      </c>
      <c r="X739" s="59">
        <v>4.7180102889500003E-2</v>
      </c>
      <c r="AI739" s="2" t="str">
        <f>INDEX('ISO2-ISO3'!$D$1:$D$249, MATCH($N739, 'ISO2-ISO3'!$C$1:$C$249, 0))</f>
        <v>AUS</v>
      </c>
      <c r="AJ739" s="2" t="str">
        <f>INDEX('WB Country Groups'!$C$2:$C$219, MATCH($AI739, 'WB Country Groups'!$B$2:$B$219, 0))</f>
        <v>East Asia &amp; Pacific</v>
      </c>
    </row>
    <row r="740" spans="1:36">
      <c r="A740" s="53">
        <v>45169</v>
      </c>
      <c r="B740" s="53">
        <v>45169</v>
      </c>
      <c r="N740" s="1" t="s">
        <v>1102</v>
      </c>
      <c r="U740" s="59">
        <v>798388599.35691297</v>
      </c>
      <c r="V740" s="60">
        <v>798388599.35691297</v>
      </c>
      <c r="W740" s="60">
        <v>1774196887.45981</v>
      </c>
      <c r="X740" s="59">
        <v>1.2516089028000001E-3</v>
      </c>
      <c r="AI740" s="2" t="str">
        <f>INDEX('ISO2-ISO3'!$D$1:$D$249, MATCH($N740, 'ISO2-ISO3'!$C$1:$C$249, 0))</f>
        <v>KOR</v>
      </c>
      <c r="AJ740" s="2" t="str">
        <f>INDEX('WB Country Groups'!$C$2:$C$219, MATCH($AI740, 'WB Country Groups'!$B$2:$B$219, 0))</f>
        <v>East Asia &amp; Pacific</v>
      </c>
    </row>
    <row r="741" spans="1:36">
      <c r="A741" s="53">
        <v>45169</v>
      </c>
      <c r="B741" s="53">
        <v>45169</v>
      </c>
      <c r="N741" s="1" t="s">
        <v>1295</v>
      </c>
      <c r="U741" s="59">
        <v>4009064025.8316498</v>
      </c>
      <c r="V741" s="60">
        <v>4009064025.8316498</v>
      </c>
      <c r="W741" s="60">
        <v>4674108365.5120096</v>
      </c>
      <c r="X741" s="59">
        <v>6.2848846173000003E-3</v>
      </c>
      <c r="AI741" s="2" t="str">
        <f>INDEX('ISO2-ISO3'!$D$1:$D$249, MATCH($N741, 'ISO2-ISO3'!$C$1:$C$249, 0))</f>
        <v>SWE</v>
      </c>
      <c r="AJ741" s="2" t="str">
        <f>INDEX('WB Country Groups'!$C$2:$C$219, MATCH($AI741, 'WB Country Groups'!$B$2:$B$219, 0))</f>
        <v>Europe &amp; Central Asia</v>
      </c>
    </row>
    <row r="742" spans="1:36">
      <c r="A742" s="53">
        <v>45169</v>
      </c>
      <c r="B742" s="53">
        <v>45169</v>
      </c>
      <c r="N742" s="1" t="s">
        <v>1209</v>
      </c>
      <c r="U742" s="59">
        <v>1841718564.21</v>
      </c>
      <c r="V742" s="60">
        <v>1841718564.21</v>
      </c>
      <c r="W742" s="60">
        <v>2167830039.4059701</v>
      </c>
      <c r="X742" s="59">
        <v>2.8872047437999999E-3</v>
      </c>
      <c r="AI742" s="2" t="str">
        <f>INDEX('ISO2-ISO3'!$D$1:$D$249, MATCH($N742, 'ISO2-ISO3'!$C$1:$C$249, 0))</f>
        <v>PER</v>
      </c>
      <c r="AJ742" s="2" t="str">
        <f>INDEX('WB Country Groups'!$C$2:$C$219, MATCH($AI742, 'WB Country Groups'!$B$2:$B$219, 0))</f>
        <v>Latin America &amp; Caribbean</v>
      </c>
    </row>
    <row r="743" spans="1:36">
      <c r="A743" s="53">
        <v>45169</v>
      </c>
      <c r="B743" s="53">
        <v>45169</v>
      </c>
      <c r="N743" s="1" t="s">
        <v>1209</v>
      </c>
      <c r="U743" s="59">
        <v>6859421868.3694</v>
      </c>
      <c r="V743" s="60">
        <v>6859421868.3694</v>
      </c>
      <c r="W743" s="60">
        <v>62358380621.540001</v>
      </c>
      <c r="X743" s="59">
        <v>1.07533016949E-2</v>
      </c>
      <c r="AI743" s="2" t="str">
        <f>INDEX('ISO2-ISO3'!$D$1:$D$249, MATCH($N743, 'ISO2-ISO3'!$C$1:$C$249, 0))</f>
        <v>PER</v>
      </c>
      <c r="AJ743" s="2" t="str">
        <f>INDEX('WB Country Groups'!$C$2:$C$219, MATCH($AI743, 'WB Country Groups'!$B$2:$B$219, 0))</f>
        <v>Latin America &amp; Caribbean</v>
      </c>
    </row>
    <row r="744" spans="1:36">
      <c r="A744" s="53">
        <v>45169</v>
      </c>
      <c r="B744" s="53">
        <v>45169</v>
      </c>
      <c r="N744" s="1" t="s">
        <v>936</v>
      </c>
      <c r="U744" s="59">
        <v>3601285865.2130499</v>
      </c>
      <c r="V744" s="60">
        <v>3601285865.2130499</v>
      </c>
      <c r="W744" s="60">
        <v>10087728012.949499</v>
      </c>
      <c r="X744" s="59">
        <v>5.6456235148000002E-3</v>
      </c>
      <c r="AI744" s="2" t="str">
        <f>INDEX('ISO2-ISO3'!$D$1:$D$249, MATCH($N744, 'ISO2-ISO3'!$C$1:$C$249, 0))</f>
        <v>CAN</v>
      </c>
      <c r="AJ744" s="2" t="str">
        <f>INDEX('WB Country Groups'!$C$2:$C$219, MATCH($AI744, 'WB Country Groups'!$B$2:$B$219, 0))</f>
        <v>North America</v>
      </c>
    </row>
    <row r="745" spans="1:36">
      <c r="A745" s="53">
        <v>45169</v>
      </c>
      <c r="B745" s="53">
        <v>45169</v>
      </c>
      <c r="N745" s="1" t="s">
        <v>1149</v>
      </c>
      <c r="U745" s="59">
        <v>4507957232.6436596</v>
      </c>
      <c r="V745" s="60">
        <v>4507957232.6436596</v>
      </c>
      <c r="W745" s="60">
        <v>18031828947.741001</v>
      </c>
      <c r="X745" s="59">
        <v>7.0669839354000003E-3</v>
      </c>
      <c r="AI745" s="2" t="str">
        <f>INDEX('ISO2-ISO3'!$D$1:$D$249, MATCH($N745, 'ISO2-ISO3'!$C$1:$C$249, 0))</f>
        <v>MEX</v>
      </c>
      <c r="AJ745" s="2" t="str">
        <f>INDEX('WB Country Groups'!$C$2:$C$219, MATCH($AI745, 'WB Country Groups'!$B$2:$B$219, 0))</f>
        <v>Latin America &amp; Caribbean</v>
      </c>
    </row>
    <row r="746" spans="1:36">
      <c r="A746" s="53">
        <v>45169</v>
      </c>
      <c r="B746" s="53">
        <v>45169</v>
      </c>
      <c r="N746" s="1" t="s">
        <v>1310</v>
      </c>
      <c r="U746" s="59">
        <v>6289282217.8910503</v>
      </c>
      <c r="V746" s="60">
        <v>6289282217.8910503</v>
      </c>
      <c r="W746" s="60">
        <v>17969377765.403</v>
      </c>
      <c r="X746" s="59">
        <v>9.8595115494000008E-3</v>
      </c>
      <c r="AI746" s="2" t="str">
        <f>INDEX('ISO2-ISO3'!$D$1:$D$249, MATCH($N746, 'ISO2-ISO3'!$C$1:$C$249, 0))</f>
        <v>THA</v>
      </c>
      <c r="AJ746" s="2" t="str">
        <f>INDEX('WB Country Groups'!$C$2:$C$219, MATCH($AI746, 'WB Country Groups'!$B$2:$B$219, 0))</f>
        <v>East Asia &amp; Pacific</v>
      </c>
    </row>
    <row r="747" spans="1:36">
      <c r="A747" s="53">
        <v>45169</v>
      </c>
      <c r="B747" s="53">
        <v>45169</v>
      </c>
      <c r="N747" s="1" t="s">
        <v>1310</v>
      </c>
      <c r="U747" s="59">
        <v>7338379986.8751297</v>
      </c>
      <c r="V747" s="60">
        <v>7338379986.8751297</v>
      </c>
      <c r="W747" s="60">
        <v>18345949967.187801</v>
      </c>
      <c r="X747" s="59">
        <v>1.1504149396900001E-2</v>
      </c>
      <c r="AI747" s="2" t="str">
        <f>INDEX('ISO2-ISO3'!$D$1:$D$249, MATCH($N747, 'ISO2-ISO3'!$C$1:$C$249, 0))</f>
        <v>THA</v>
      </c>
      <c r="AJ747" s="2" t="str">
        <f>INDEX('WB Country Groups'!$C$2:$C$219, MATCH($AI747, 'WB Country Groups'!$B$2:$B$219, 0))</f>
        <v>East Asia &amp; Pacific</v>
      </c>
    </row>
    <row r="748" spans="1:36">
      <c r="A748" s="53">
        <v>45169</v>
      </c>
      <c r="B748" s="53">
        <v>45169</v>
      </c>
      <c r="N748" s="1" t="s">
        <v>1348</v>
      </c>
      <c r="U748" s="59">
        <v>7373163795.9840002</v>
      </c>
      <c r="V748" s="60">
        <v>7373163795.9840002</v>
      </c>
      <c r="W748" s="60">
        <v>9963792376.0200005</v>
      </c>
      <c r="X748" s="59">
        <v>1.1558678889500001E-2</v>
      </c>
      <c r="AI748" s="2" t="str">
        <f>INDEX('ISO2-ISO3'!$D$1:$D$249, MATCH($N748, 'ISO2-ISO3'!$C$1:$C$249, 0))</f>
        <v>USA</v>
      </c>
      <c r="AJ748" s="2" t="str">
        <f>INDEX('WB Country Groups'!$C$2:$C$219, MATCH($AI748, 'WB Country Groups'!$B$2:$B$219, 0))</f>
        <v>North America</v>
      </c>
    </row>
    <row r="749" spans="1:36">
      <c r="A749" s="53">
        <v>45169</v>
      </c>
      <c r="B749" s="53">
        <v>45169</v>
      </c>
      <c r="N749" s="1" t="s">
        <v>948</v>
      </c>
      <c r="U749" s="59">
        <v>424997357.529733</v>
      </c>
      <c r="V749" s="60">
        <v>424997357.529733</v>
      </c>
      <c r="W749" s="60">
        <v>26519705107.371498</v>
      </c>
      <c r="X749" s="59">
        <v>6.6625510030000001E-4</v>
      </c>
      <c r="AI749" s="2" t="str">
        <f>INDEX('ISO2-ISO3'!$D$1:$D$249, MATCH($N749, 'ISO2-ISO3'!$C$1:$C$249, 0))</f>
        <v>CHN</v>
      </c>
      <c r="AJ749" s="2" t="str">
        <f>INDEX('WB Country Groups'!$C$2:$C$219, MATCH($AI749, 'WB Country Groups'!$B$2:$B$219, 0))</f>
        <v>East Asia &amp; Pacific</v>
      </c>
    </row>
    <row r="750" spans="1:36">
      <c r="A750" s="53">
        <v>45169</v>
      </c>
      <c r="B750" s="53">
        <v>45169</v>
      </c>
      <c r="N750" s="1" t="s">
        <v>1102</v>
      </c>
      <c r="U750" s="59">
        <v>3554967730.5655398</v>
      </c>
      <c r="V750" s="60">
        <v>3554967730.5655398</v>
      </c>
      <c r="W750" s="60">
        <v>7899928290.1456404</v>
      </c>
      <c r="X750" s="59">
        <v>5.5730120198999996E-3</v>
      </c>
      <c r="AI750" s="2" t="str">
        <f>INDEX('ISO2-ISO3'!$D$1:$D$249, MATCH($N750, 'ISO2-ISO3'!$C$1:$C$249, 0))</f>
        <v>KOR</v>
      </c>
      <c r="AJ750" s="2" t="str">
        <f>INDEX('WB Country Groups'!$C$2:$C$219, MATCH($AI750, 'WB Country Groups'!$B$2:$B$219, 0))</f>
        <v>East Asia &amp; Pacific</v>
      </c>
    </row>
    <row r="751" spans="1:36">
      <c r="A751" s="53">
        <v>45169</v>
      </c>
      <c r="B751" s="53">
        <v>45169</v>
      </c>
      <c r="N751" s="1" t="s">
        <v>948</v>
      </c>
      <c r="U751" s="59">
        <v>2454717211.1700001</v>
      </c>
      <c r="V751" s="60">
        <v>2454717211.1700001</v>
      </c>
      <c r="W751" s="60">
        <v>8182390703.8999996</v>
      </c>
      <c r="X751" s="59">
        <v>3.8481836012000002E-3</v>
      </c>
      <c r="AI751" s="2" t="str">
        <f>INDEX('ISO2-ISO3'!$D$1:$D$249, MATCH($N751, 'ISO2-ISO3'!$C$1:$C$249, 0))</f>
        <v>CHN</v>
      </c>
      <c r="AJ751" s="2" t="str">
        <f>INDEX('WB Country Groups'!$C$2:$C$219, MATCH($AI751, 'WB Country Groups'!$B$2:$B$219, 0))</f>
        <v>East Asia &amp; Pacific</v>
      </c>
    </row>
    <row r="752" spans="1:36">
      <c r="A752" s="53">
        <v>45169</v>
      </c>
      <c r="B752" s="53">
        <v>45169</v>
      </c>
      <c r="N752" s="1" t="s">
        <v>1348</v>
      </c>
      <c r="U752" s="59">
        <v>11265834278.450001</v>
      </c>
      <c r="V752" s="60">
        <v>11265834278.450001</v>
      </c>
      <c r="W752" s="60">
        <v>11265834278.450001</v>
      </c>
      <c r="X752" s="59">
        <v>1.76610969795E-2</v>
      </c>
      <c r="AI752" s="2" t="str">
        <f>INDEX('ISO2-ISO3'!$D$1:$D$249, MATCH($N752, 'ISO2-ISO3'!$C$1:$C$249, 0))</f>
        <v>USA</v>
      </c>
      <c r="AJ752" s="2" t="str">
        <f>INDEX('WB Country Groups'!$C$2:$C$219, MATCH($AI752, 'WB Country Groups'!$B$2:$B$219, 0))</f>
        <v>North America</v>
      </c>
    </row>
    <row r="753" spans="1:36">
      <c r="A753" s="53">
        <v>45169</v>
      </c>
      <c r="B753" s="53">
        <v>45169</v>
      </c>
      <c r="N753" s="1" t="s">
        <v>918</v>
      </c>
      <c r="U753" s="59">
        <v>1621809723.2016101</v>
      </c>
      <c r="V753" s="60">
        <v>1621809723.2016101</v>
      </c>
      <c r="W753" s="60">
        <v>3243619446.4032102</v>
      </c>
      <c r="X753" s="59">
        <v>2.5424605133999999E-3</v>
      </c>
      <c r="AI753" s="2" t="str">
        <f>INDEX('ISO2-ISO3'!$D$1:$D$249, MATCH($N753, 'ISO2-ISO3'!$C$1:$C$249, 0))</f>
        <v>BRA</v>
      </c>
      <c r="AJ753" s="2" t="str">
        <f>INDEX('WB Country Groups'!$C$2:$C$219, MATCH($AI753, 'WB Country Groups'!$B$2:$B$219, 0))</f>
        <v>Latin America &amp; Caribbean</v>
      </c>
    </row>
    <row r="754" spans="1:36">
      <c r="A754" s="53">
        <v>45169</v>
      </c>
      <c r="B754" s="53">
        <v>45169</v>
      </c>
      <c r="N754" s="1" t="s">
        <v>1088</v>
      </c>
      <c r="U754" s="59">
        <v>17095934426.2115</v>
      </c>
      <c r="V754" s="60">
        <v>17095934426.2115</v>
      </c>
      <c r="W754" s="60">
        <v>21369918032.7644</v>
      </c>
      <c r="X754" s="59">
        <v>2.68007631209E-2</v>
      </c>
      <c r="AI754" s="2" t="str">
        <f>INDEX('ISO2-ISO3'!$D$1:$D$249, MATCH($N754, 'ISO2-ISO3'!$C$1:$C$249, 0))</f>
        <v>JPN</v>
      </c>
      <c r="AJ754" s="2" t="str">
        <f>INDEX('WB Country Groups'!$C$2:$C$219, MATCH($AI754, 'WB Country Groups'!$B$2:$B$219, 0))</f>
        <v>East Asia &amp; Pacific</v>
      </c>
    </row>
    <row r="755" spans="1:36">
      <c r="A755" s="53">
        <v>45169</v>
      </c>
      <c r="B755" s="53">
        <v>45169</v>
      </c>
      <c r="N755" s="1" t="s">
        <v>1348</v>
      </c>
      <c r="U755" s="59">
        <v>243596454842.39999</v>
      </c>
      <c r="V755" s="60">
        <v>243596454842.39999</v>
      </c>
      <c r="W755" s="60">
        <v>243596454842.39999</v>
      </c>
      <c r="X755" s="59">
        <v>0.38187856367259998</v>
      </c>
      <c r="AI755" s="2" t="str">
        <f>INDEX('ISO2-ISO3'!$D$1:$D$249, MATCH($N755, 'ISO2-ISO3'!$C$1:$C$249, 0))</f>
        <v>USA</v>
      </c>
      <c r="AJ755" s="2" t="str">
        <f>INDEX('WB Country Groups'!$C$2:$C$219, MATCH($AI755, 'WB Country Groups'!$B$2:$B$219, 0))</f>
        <v>North America</v>
      </c>
    </row>
    <row r="756" spans="1:36">
      <c r="A756" s="53">
        <v>45169</v>
      </c>
      <c r="B756" s="53">
        <v>45169</v>
      </c>
      <c r="N756" s="1" t="s">
        <v>948</v>
      </c>
      <c r="U756" s="59">
        <v>11089270550.2675</v>
      </c>
      <c r="V756" s="60">
        <v>11089270550.2675</v>
      </c>
      <c r="W756" s="60">
        <v>22261340238.716499</v>
      </c>
      <c r="X756" s="59">
        <v>1.7384303530399998E-2</v>
      </c>
      <c r="AI756" s="2" t="str">
        <f>INDEX('ISO2-ISO3'!$D$1:$D$249, MATCH($N756, 'ISO2-ISO3'!$C$1:$C$249, 0))</f>
        <v>CHN</v>
      </c>
      <c r="AJ756" s="2" t="str">
        <f>INDEX('WB Country Groups'!$C$2:$C$219, MATCH($AI756, 'WB Country Groups'!$B$2:$B$219, 0))</f>
        <v>East Asia &amp; Pacific</v>
      </c>
    </row>
    <row r="757" spans="1:36">
      <c r="A757" s="53">
        <v>45169</v>
      </c>
      <c r="B757" s="53">
        <v>45169</v>
      </c>
      <c r="N757" s="1" t="s">
        <v>1266</v>
      </c>
      <c r="U757" s="59">
        <v>14551955096.9641</v>
      </c>
      <c r="V757" s="60">
        <v>14551955096.9641</v>
      </c>
      <c r="W757" s="60">
        <v>29103910193.9282</v>
      </c>
      <c r="X757" s="59">
        <v>2.28126460816E-2</v>
      </c>
      <c r="AI757" s="2" t="str">
        <f>INDEX('ISO2-ISO3'!$D$1:$D$249, MATCH($N757, 'ISO2-ISO3'!$C$1:$C$249, 0))</f>
        <v>SGP</v>
      </c>
      <c r="AJ757" s="2" t="str">
        <f>INDEX('WB Country Groups'!$C$2:$C$219, MATCH($AI757, 'WB Country Groups'!$B$2:$B$219, 0))</f>
        <v>East Asia &amp; Pacific</v>
      </c>
    </row>
    <row r="758" spans="1:36">
      <c r="A758" s="53">
        <v>45169</v>
      </c>
      <c r="B758" s="53">
        <v>45169</v>
      </c>
      <c r="N758" s="1" t="s">
        <v>936</v>
      </c>
      <c r="U758" s="59">
        <v>71547801428.153305</v>
      </c>
      <c r="V758" s="60">
        <v>71547801428.153305</v>
      </c>
      <c r="W758" s="60">
        <v>71547801428.153305</v>
      </c>
      <c r="X758" s="59">
        <v>0.112163256485</v>
      </c>
      <c r="AI758" s="2" t="str">
        <f>INDEX('ISO2-ISO3'!$D$1:$D$249, MATCH($N758, 'ISO2-ISO3'!$C$1:$C$249, 0))</f>
        <v>CAN</v>
      </c>
      <c r="AJ758" s="2" t="str">
        <f>INDEX('WB Country Groups'!$C$2:$C$219, MATCH($AI758, 'WB Country Groups'!$B$2:$B$219, 0))</f>
        <v>North America</v>
      </c>
    </row>
    <row r="759" spans="1:36">
      <c r="A759" s="53">
        <v>45169</v>
      </c>
      <c r="B759" s="53">
        <v>45169</v>
      </c>
      <c r="N759" s="1" t="s">
        <v>936</v>
      </c>
      <c r="U759" s="59">
        <v>45045134391.884399</v>
      </c>
      <c r="V759" s="60">
        <v>45045134391.884399</v>
      </c>
      <c r="W759" s="60">
        <v>45045134391.884399</v>
      </c>
      <c r="X759" s="59">
        <v>7.0615852078599994E-2</v>
      </c>
      <c r="AI759" s="2" t="str">
        <f>INDEX('ISO2-ISO3'!$D$1:$D$249, MATCH($N759, 'ISO2-ISO3'!$C$1:$C$249, 0))</f>
        <v>CAN</v>
      </c>
      <c r="AJ759" s="2" t="str">
        <f>INDEX('WB Country Groups'!$C$2:$C$219, MATCH($AI759, 'WB Country Groups'!$B$2:$B$219, 0))</f>
        <v>North America</v>
      </c>
    </row>
    <row r="760" spans="1:36">
      <c r="A760" s="53">
        <v>45169</v>
      </c>
      <c r="B760" s="53">
        <v>45169</v>
      </c>
      <c r="N760" s="1" t="s">
        <v>881</v>
      </c>
      <c r="U760" s="59">
        <v>11627499668.9314</v>
      </c>
      <c r="V760" s="60">
        <v>11627499668.9314</v>
      </c>
      <c r="W760" s="60">
        <v>12239473335.717199</v>
      </c>
      <c r="X760" s="59">
        <v>1.8228068530600001E-2</v>
      </c>
      <c r="AI760" s="2" t="str">
        <f>INDEX('ISO2-ISO3'!$D$1:$D$249, MATCH($N760, 'ISO2-ISO3'!$C$1:$C$249, 0))</f>
        <v>AUS</v>
      </c>
      <c r="AJ760" s="2" t="str">
        <f>INDEX('WB Country Groups'!$C$2:$C$219, MATCH($AI760, 'WB Country Groups'!$B$2:$B$219, 0))</f>
        <v>East Asia &amp; Pacific</v>
      </c>
    </row>
    <row r="761" spans="1:36">
      <c r="A761" s="53">
        <v>45169</v>
      </c>
      <c r="B761" s="53">
        <v>45169</v>
      </c>
      <c r="N761" s="1" t="s">
        <v>1082</v>
      </c>
      <c r="U761" s="59">
        <v>10545855773.6511</v>
      </c>
      <c r="V761" s="60">
        <v>10545855773.6511</v>
      </c>
      <c r="W761" s="60">
        <v>11100900814.3696</v>
      </c>
      <c r="X761" s="59">
        <v>1.6532409136000001E-2</v>
      </c>
      <c r="AI761" s="2" t="str">
        <f>INDEX('ISO2-ISO3'!$D$1:$D$249, MATCH($N761, 'ISO2-ISO3'!$C$1:$C$249, 0))</f>
        <v>ISR</v>
      </c>
      <c r="AJ761" s="2" t="str">
        <f>INDEX('WB Country Groups'!$C$2:$C$219, MATCH($AI761, 'WB Country Groups'!$B$2:$B$219, 0))</f>
        <v>Middle East &amp; North Africa</v>
      </c>
    </row>
    <row r="762" spans="1:36">
      <c r="A762" s="53">
        <v>45169</v>
      </c>
      <c r="B762" s="53">
        <v>45169</v>
      </c>
      <c r="N762" s="1" t="s">
        <v>1082</v>
      </c>
      <c r="U762" s="59">
        <v>12018617991.8095</v>
      </c>
      <c r="V762" s="60">
        <v>12018617991.8095</v>
      </c>
      <c r="W762" s="60">
        <v>12018617991.8095</v>
      </c>
      <c r="X762" s="59">
        <v>1.8841212525100001E-2</v>
      </c>
      <c r="AI762" s="2" t="str">
        <f>INDEX('ISO2-ISO3'!$D$1:$D$249, MATCH($N762, 'ISO2-ISO3'!$C$1:$C$249, 0))</f>
        <v>ISR</v>
      </c>
      <c r="AJ762" s="2" t="str">
        <f>INDEX('WB Country Groups'!$C$2:$C$219, MATCH($AI762, 'WB Country Groups'!$B$2:$B$219, 0))</f>
        <v>Middle East &amp; North Africa</v>
      </c>
    </row>
    <row r="763" spans="1:36">
      <c r="A763" s="53">
        <v>45169</v>
      </c>
      <c r="B763" s="53">
        <v>45169</v>
      </c>
      <c r="N763" s="1" t="s">
        <v>1082</v>
      </c>
      <c r="U763" s="59">
        <v>4643399162.1514902</v>
      </c>
      <c r="V763" s="60">
        <v>4643399162.1514902</v>
      </c>
      <c r="W763" s="60">
        <v>7738998603.5858097</v>
      </c>
      <c r="X763" s="59">
        <v>7.2793120234000003E-3</v>
      </c>
      <c r="AI763" s="2" t="str">
        <f>INDEX('ISO2-ISO3'!$D$1:$D$249, MATCH($N763, 'ISO2-ISO3'!$C$1:$C$249, 0))</f>
        <v>ISR</v>
      </c>
      <c r="AJ763" s="2" t="str">
        <f>INDEX('WB Country Groups'!$C$2:$C$219, MATCH($AI763, 'WB Country Groups'!$B$2:$B$219, 0))</f>
        <v>Middle East &amp; North Africa</v>
      </c>
    </row>
    <row r="764" spans="1:36">
      <c r="A764" s="53">
        <v>45169</v>
      </c>
      <c r="B764" s="53">
        <v>45169</v>
      </c>
      <c r="N764" s="1" t="s">
        <v>1082</v>
      </c>
      <c r="U764" s="59">
        <v>10841333794.719999</v>
      </c>
      <c r="V764" s="60">
        <v>10841333794.719999</v>
      </c>
      <c r="W764" s="60">
        <v>10841333794.719999</v>
      </c>
      <c r="X764" s="59">
        <v>1.6995620812700001E-2</v>
      </c>
      <c r="AI764" s="2" t="str">
        <f>INDEX('ISO2-ISO3'!$D$1:$D$249, MATCH($N764, 'ISO2-ISO3'!$C$1:$C$249, 0))</f>
        <v>ISR</v>
      </c>
      <c r="AJ764" s="2" t="str">
        <f>INDEX('WB Country Groups'!$C$2:$C$219, MATCH($AI764, 'WB Country Groups'!$B$2:$B$219, 0))</f>
        <v>Middle East &amp; North Africa</v>
      </c>
    </row>
    <row r="765" spans="1:36">
      <c r="A765" s="53">
        <v>45169</v>
      </c>
      <c r="B765" s="53">
        <v>45169</v>
      </c>
      <c r="N765" s="1" t="s">
        <v>1310</v>
      </c>
      <c r="U765" s="59">
        <v>1507900862.7114999</v>
      </c>
      <c r="V765" s="60">
        <v>1507900862.7114999</v>
      </c>
      <c r="W765" s="60">
        <v>5026336209.0383396</v>
      </c>
      <c r="X765" s="59">
        <v>2.3638891459999999E-3</v>
      </c>
      <c r="AI765" s="2" t="str">
        <f>INDEX('ISO2-ISO3'!$D$1:$D$249, MATCH($N765, 'ISO2-ISO3'!$C$1:$C$249, 0))</f>
        <v>THA</v>
      </c>
      <c r="AJ765" s="2" t="str">
        <f>INDEX('WB Country Groups'!$C$2:$C$219, MATCH($AI765, 'WB Country Groups'!$B$2:$B$219, 0))</f>
        <v>East Asia &amp; Pacific</v>
      </c>
    </row>
    <row r="766" spans="1:36">
      <c r="A766" s="53">
        <v>45169</v>
      </c>
      <c r="B766" s="53">
        <v>45169</v>
      </c>
      <c r="N766" s="1" t="s">
        <v>948</v>
      </c>
      <c r="U766" s="59">
        <v>832074874.81799996</v>
      </c>
      <c r="V766" s="60">
        <v>832074874.81799996</v>
      </c>
      <c r="W766" s="60">
        <v>2773582916.0599999</v>
      </c>
      <c r="X766" s="59">
        <v>1.3044178261E-3</v>
      </c>
      <c r="AI766" s="2" t="str">
        <f>INDEX('ISO2-ISO3'!$D$1:$D$249, MATCH($N766, 'ISO2-ISO3'!$C$1:$C$249, 0))</f>
        <v>CHN</v>
      </c>
      <c r="AJ766" s="2" t="str">
        <f>INDEX('WB Country Groups'!$C$2:$C$219, MATCH($AI766, 'WB Country Groups'!$B$2:$B$219, 0))</f>
        <v>East Asia &amp; Pacific</v>
      </c>
    </row>
    <row r="767" spans="1:36">
      <c r="A767" s="53">
        <v>45169</v>
      </c>
      <c r="B767" s="53">
        <v>45169</v>
      </c>
      <c r="N767" s="1" t="s">
        <v>1297</v>
      </c>
      <c r="U767" s="59">
        <v>74229493348.429092</v>
      </c>
      <c r="V767" s="60">
        <v>74229493348.429092</v>
      </c>
      <c r="W767" s="60">
        <v>81652442683.272003</v>
      </c>
      <c r="X767" s="59">
        <v>0.11636726125749999</v>
      </c>
      <c r="AI767" s="2" t="str">
        <f>INDEX('ISO2-ISO3'!$D$1:$D$249, MATCH($N767, 'ISO2-ISO3'!$C$1:$C$249, 0))</f>
        <v>CHE</v>
      </c>
      <c r="AJ767" s="2" t="str">
        <f>INDEX('WB Country Groups'!$C$2:$C$219, MATCH($AI767, 'WB Country Groups'!$B$2:$B$219, 0))</f>
        <v>Europe &amp; Central Asia</v>
      </c>
    </row>
    <row r="768" spans="1:36">
      <c r="A768" s="53">
        <v>45169</v>
      </c>
      <c r="B768" s="53">
        <v>45169</v>
      </c>
      <c r="N768" s="1" t="s">
        <v>1310</v>
      </c>
      <c r="U768" s="59">
        <v>2042488717.3004899</v>
      </c>
      <c r="V768" s="60">
        <v>2042488717.3004899</v>
      </c>
      <c r="W768" s="60">
        <v>6808295724.33498</v>
      </c>
      <c r="X768" s="59">
        <v>3.2019458500999998E-3</v>
      </c>
      <c r="AI768" s="2" t="str">
        <f>INDEX('ISO2-ISO3'!$D$1:$D$249, MATCH($N768, 'ISO2-ISO3'!$C$1:$C$249, 0))</f>
        <v>THA</v>
      </c>
      <c r="AJ768" s="2" t="str">
        <f>INDEX('WB Country Groups'!$C$2:$C$219, MATCH($AI768, 'WB Country Groups'!$B$2:$B$219, 0))</f>
        <v>East Asia &amp; Pacific</v>
      </c>
    </row>
    <row r="769" spans="1:36">
      <c r="A769" s="53">
        <v>45169</v>
      </c>
      <c r="B769" s="53">
        <v>45169</v>
      </c>
      <c r="N769" s="1" t="s">
        <v>1348</v>
      </c>
      <c r="U769" s="59">
        <v>10127923505.25</v>
      </c>
      <c r="V769" s="60">
        <v>10127923505.25</v>
      </c>
      <c r="W769" s="60">
        <v>10127923505.25</v>
      </c>
      <c r="X769" s="59">
        <v>1.5877229755599999E-2</v>
      </c>
      <c r="AI769" s="2" t="str">
        <f>INDEX('ISO2-ISO3'!$D$1:$D$249, MATCH($N769, 'ISO2-ISO3'!$C$1:$C$249, 0))</f>
        <v>USA</v>
      </c>
      <c r="AJ769" s="2" t="str">
        <f>INDEX('WB Country Groups'!$C$2:$C$219, MATCH($AI769, 'WB Country Groups'!$B$2:$B$219, 0))</f>
        <v>North America</v>
      </c>
    </row>
    <row r="770" spans="1:36">
      <c r="A770" s="53">
        <v>45169</v>
      </c>
      <c r="B770" s="53">
        <v>45169</v>
      </c>
      <c r="N770" s="1" t="s">
        <v>948</v>
      </c>
      <c r="U770" s="59">
        <v>196809905.33763799</v>
      </c>
      <c r="V770" s="60">
        <v>196809905.33763799</v>
      </c>
      <c r="W770" s="60">
        <v>3274900770.8979201</v>
      </c>
      <c r="X770" s="59">
        <v>3.0853274939999999E-4</v>
      </c>
      <c r="AI770" s="2" t="str">
        <f>INDEX('ISO2-ISO3'!$D$1:$D$249, MATCH($N770, 'ISO2-ISO3'!$C$1:$C$249, 0))</f>
        <v>CHN</v>
      </c>
      <c r="AJ770" s="2" t="str">
        <f>INDEX('WB Country Groups'!$C$2:$C$219, MATCH($AI770, 'WB Country Groups'!$B$2:$B$219, 0))</f>
        <v>East Asia &amp; Pacific</v>
      </c>
    </row>
    <row r="771" spans="1:36">
      <c r="A771" s="53">
        <v>45169</v>
      </c>
      <c r="B771" s="53">
        <v>45169</v>
      </c>
      <c r="N771" s="1" t="s">
        <v>1348</v>
      </c>
      <c r="U771" s="59">
        <v>256569258000</v>
      </c>
      <c r="V771" s="60">
        <v>256569258000</v>
      </c>
      <c r="W771" s="60">
        <v>256569258000</v>
      </c>
      <c r="X771" s="59">
        <v>0.4022156225179</v>
      </c>
      <c r="AI771" s="2" t="str">
        <f>INDEX('ISO2-ISO3'!$D$1:$D$249, MATCH($N771, 'ISO2-ISO3'!$C$1:$C$249, 0))</f>
        <v>USA</v>
      </c>
      <c r="AJ771" s="2" t="str">
        <f>INDEX('WB Country Groups'!$C$2:$C$219, MATCH($AI771, 'WB Country Groups'!$B$2:$B$219, 0))</f>
        <v>North America</v>
      </c>
    </row>
    <row r="772" spans="1:36">
      <c r="A772" s="53">
        <v>45169</v>
      </c>
      <c r="B772" s="53">
        <v>45169</v>
      </c>
      <c r="N772" s="1" t="s">
        <v>1348</v>
      </c>
      <c r="U772" s="59">
        <v>47668872881.879997</v>
      </c>
      <c r="V772" s="60">
        <v>47668872881.879997</v>
      </c>
      <c r="W772" s="60">
        <v>47668872881.879997</v>
      </c>
      <c r="X772" s="59">
        <v>7.4729005066200005E-2</v>
      </c>
      <c r="AI772" s="2" t="str">
        <f>INDEX('ISO2-ISO3'!$D$1:$D$249, MATCH($N772, 'ISO2-ISO3'!$C$1:$C$249, 0))</f>
        <v>USA</v>
      </c>
      <c r="AJ772" s="2" t="str">
        <f>INDEX('WB Country Groups'!$C$2:$C$219, MATCH($AI772, 'WB Country Groups'!$B$2:$B$219, 0))</f>
        <v>North America</v>
      </c>
    </row>
    <row r="773" spans="1:36">
      <c r="A773" s="53">
        <v>45169</v>
      </c>
      <c r="B773" s="53">
        <v>45169</v>
      </c>
      <c r="N773" s="1" t="s">
        <v>1348</v>
      </c>
      <c r="U773" s="59">
        <v>129100290908.52</v>
      </c>
      <c r="V773" s="60">
        <v>129100290908.52</v>
      </c>
      <c r="W773" s="60">
        <v>129100290908.52</v>
      </c>
      <c r="X773" s="59">
        <v>0.20238649898969999</v>
      </c>
      <c r="AI773" s="2" t="str">
        <f>INDEX('ISO2-ISO3'!$D$1:$D$249, MATCH($N773, 'ISO2-ISO3'!$C$1:$C$249, 0))</f>
        <v>USA</v>
      </c>
      <c r="AJ773" s="2" t="str">
        <f>INDEX('WB Country Groups'!$C$2:$C$219, MATCH($AI773, 'WB Country Groups'!$B$2:$B$219, 0))</f>
        <v>North America</v>
      </c>
    </row>
    <row r="774" spans="1:36">
      <c r="A774" s="53">
        <v>45169</v>
      </c>
      <c r="B774" s="53">
        <v>45169</v>
      </c>
      <c r="N774" s="1" t="s">
        <v>1348</v>
      </c>
      <c r="U774" s="59">
        <v>234895467229.95001</v>
      </c>
      <c r="V774" s="60">
        <v>234895467229.95001</v>
      </c>
      <c r="W774" s="60">
        <v>234895467229.95001</v>
      </c>
      <c r="X774" s="59">
        <v>0.36823829680530001</v>
      </c>
      <c r="AI774" s="2" t="str">
        <f>INDEX('ISO2-ISO3'!$D$1:$D$249, MATCH($N774, 'ISO2-ISO3'!$C$1:$C$249, 0))</f>
        <v>USA</v>
      </c>
      <c r="AJ774" s="2" t="str">
        <f>INDEX('WB Country Groups'!$C$2:$C$219, MATCH($AI774, 'WB Country Groups'!$B$2:$B$219, 0))</f>
        <v>North America</v>
      </c>
    </row>
    <row r="775" spans="1:36">
      <c r="A775" s="53">
        <v>45169</v>
      </c>
      <c r="B775" s="53">
        <v>45169</v>
      </c>
      <c r="N775" s="1" t="s">
        <v>1348</v>
      </c>
      <c r="U775" s="59">
        <v>32901826968.080002</v>
      </c>
      <c r="V775" s="60">
        <v>32901826968.080002</v>
      </c>
      <c r="W775" s="60">
        <v>32901826968.080002</v>
      </c>
      <c r="X775" s="59">
        <v>5.15791678204E-2</v>
      </c>
      <c r="AI775" s="2" t="str">
        <f>INDEX('ISO2-ISO3'!$D$1:$D$249, MATCH($N775, 'ISO2-ISO3'!$C$1:$C$249, 0))</f>
        <v>USA</v>
      </c>
      <c r="AJ775" s="2" t="str">
        <f>INDEX('WB Country Groups'!$C$2:$C$219, MATCH($AI775, 'WB Country Groups'!$B$2:$B$219, 0))</f>
        <v>North America</v>
      </c>
    </row>
    <row r="776" spans="1:36">
      <c r="A776" s="53">
        <v>45169</v>
      </c>
      <c r="B776" s="53">
        <v>45169</v>
      </c>
      <c r="N776" s="1" t="s">
        <v>1348</v>
      </c>
      <c r="U776" s="59">
        <v>43358617915.199997</v>
      </c>
      <c r="V776" s="60">
        <v>43358617915.199997</v>
      </c>
      <c r="W776" s="60">
        <v>43358617915.199997</v>
      </c>
      <c r="X776" s="59">
        <v>6.7971952806099994E-2</v>
      </c>
      <c r="AI776" s="2" t="str">
        <f>INDEX('ISO2-ISO3'!$D$1:$D$249, MATCH($N776, 'ISO2-ISO3'!$C$1:$C$249, 0))</f>
        <v>USA</v>
      </c>
      <c r="AJ776" s="2" t="str">
        <f>INDEX('WB Country Groups'!$C$2:$C$219, MATCH($AI776, 'WB Country Groups'!$B$2:$B$219, 0))</f>
        <v>North America</v>
      </c>
    </row>
    <row r="777" spans="1:36">
      <c r="A777" s="53">
        <v>45169</v>
      </c>
      <c r="B777" s="53">
        <v>45169</v>
      </c>
      <c r="N777" s="1" t="s">
        <v>1348</v>
      </c>
      <c r="U777" s="59">
        <v>16534555806.234501</v>
      </c>
      <c r="V777" s="60">
        <v>16534555806.234501</v>
      </c>
      <c r="W777" s="60">
        <v>17404795585.509998</v>
      </c>
      <c r="X777" s="59">
        <v>2.5920707369600001E-2</v>
      </c>
      <c r="AI777" s="2" t="str">
        <f>INDEX('ISO2-ISO3'!$D$1:$D$249, MATCH($N777, 'ISO2-ISO3'!$C$1:$C$249, 0))</f>
        <v>USA</v>
      </c>
      <c r="AJ777" s="2" t="str">
        <f>INDEX('WB Country Groups'!$C$2:$C$219, MATCH($AI777, 'WB Country Groups'!$B$2:$B$219, 0))</f>
        <v>North America</v>
      </c>
    </row>
    <row r="778" spans="1:36">
      <c r="A778" s="53">
        <v>45169</v>
      </c>
      <c r="B778" s="53">
        <v>45169</v>
      </c>
      <c r="N778" s="1" t="s">
        <v>1348</v>
      </c>
      <c r="U778" s="59">
        <v>127700950000</v>
      </c>
      <c r="V778" s="60">
        <v>127700950000</v>
      </c>
      <c r="W778" s="60">
        <v>127700950000</v>
      </c>
      <c r="X778" s="59">
        <v>0.2001927958975</v>
      </c>
      <c r="AI778" s="2" t="str">
        <f>INDEX('ISO2-ISO3'!$D$1:$D$249, MATCH($N778, 'ISO2-ISO3'!$C$1:$C$249, 0))</f>
        <v>USA</v>
      </c>
      <c r="AJ778" s="2" t="str">
        <f>INDEX('WB Country Groups'!$C$2:$C$219, MATCH($AI778, 'WB Country Groups'!$B$2:$B$219, 0))</f>
        <v>North America</v>
      </c>
    </row>
    <row r="779" spans="1:36">
      <c r="A779" s="53">
        <v>45169</v>
      </c>
      <c r="B779" s="53">
        <v>45169</v>
      </c>
      <c r="N779" s="1" t="s">
        <v>1348</v>
      </c>
      <c r="U779" s="59">
        <v>88881460897.547501</v>
      </c>
      <c r="V779" s="60">
        <v>88881460897.547501</v>
      </c>
      <c r="W779" s="60">
        <v>107576786644.60001</v>
      </c>
      <c r="X779" s="59">
        <v>0.13933669374060001</v>
      </c>
      <c r="AI779" s="2" t="str">
        <f>INDEX('ISO2-ISO3'!$D$1:$D$249, MATCH($N779, 'ISO2-ISO3'!$C$1:$C$249, 0))</f>
        <v>USA</v>
      </c>
      <c r="AJ779" s="2" t="str">
        <f>INDEX('WB Country Groups'!$C$2:$C$219, MATCH($AI779, 'WB Country Groups'!$B$2:$B$219, 0))</f>
        <v>North America</v>
      </c>
    </row>
    <row r="780" spans="1:36">
      <c r="A780" s="53">
        <v>45169</v>
      </c>
      <c r="B780" s="53">
        <v>45169</v>
      </c>
      <c r="N780" s="1" t="s">
        <v>1348</v>
      </c>
      <c r="U780" s="59">
        <v>23128153096.860001</v>
      </c>
      <c r="V780" s="60">
        <v>23128153096.860001</v>
      </c>
      <c r="W780" s="60">
        <v>23128153096.860001</v>
      </c>
      <c r="X780" s="59">
        <v>3.6257284165900003E-2</v>
      </c>
      <c r="AI780" s="2" t="str">
        <f>INDEX('ISO2-ISO3'!$D$1:$D$249, MATCH($N780, 'ISO2-ISO3'!$C$1:$C$249, 0))</f>
        <v>USA</v>
      </c>
      <c r="AJ780" s="2" t="str">
        <f>INDEX('WB Country Groups'!$C$2:$C$219, MATCH($AI780, 'WB Country Groups'!$B$2:$B$219, 0))</f>
        <v>North America</v>
      </c>
    </row>
    <row r="781" spans="1:36">
      <c r="A781" s="53">
        <v>45169</v>
      </c>
      <c r="B781" s="53">
        <v>45169</v>
      </c>
      <c r="N781" s="1" t="s">
        <v>936</v>
      </c>
      <c r="U781" s="59">
        <v>2372020847.8642998</v>
      </c>
      <c r="V781" s="60">
        <v>2372020847.8642998</v>
      </c>
      <c r="W781" s="60">
        <v>6777202422.4694204</v>
      </c>
      <c r="X781" s="59">
        <v>3.718543092E-3</v>
      </c>
      <c r="AI781" s="2" t="str">
        <f>INDEX('ISO2-ISO3'!$D$1:$D$249, MATCH($N781, 'ISO2-ISO3'!$C$1:$C$249, 0))</f>
        <v>CAN</v>
      </c>
      <c r="AJ781" s="2" t="str">
        <f>INDEX('WB Country Groups'!$C$2:$C$219, MATCH($AI781, 'WB Country Groups'!$B$2:$B$219, 0))</f>
        <v>North America</v>
      </c>
    </row>
    <row r="782" spans="1:36">
      <c r="A782" s="53">
        <v>45169</v>
      </c>
      <c r="B782" s="53">
        <v>45169</v>
      </c>
      <c r="N782" s="1" t="s">
        <v>1088</v>
      </c>
      <c r="U782" s="59">
        <v>5834427997.3898401</v>
      </c>
      <c r="V782" s="60">
        <v>5834427997.3898401</v>
      </c>
      <c r="W782" s="60">
        <v>8334897139.1283503</v>
      </c>
      <c r="X782" s="59">
        <v>9.1464507763000004E-3</v>
      </c>
      <c r="AI782" s="2" t="str">
        <f>INDEX('ISO2-ISO3'!$D$1:$D$249, MATCH($N782, 'ISO2-ISO3'!$C$1:$C$249, 0))</f>
        <v>JPN</v>
      </c>
      <c r="AJ782" s="2" t="str">
        <f>INDEX('WB Country Groups'!$C$2:$C$219, MATCH($AI782, 'WB Country Groups'!$B$2:$B$219, 0))</f>
        <v>East Asia &amp; Pacific</v>
      </c>
    </row>
    <row r="783" spans="1:36">
      <c r="A783" s="53">
        <v>45169</v>
      </c>
      <c r="B783" s="53">
        <v>45169</v>
      </c>
      <c r="N783" s="1" t="s">
        <v>1088</v>
      </c>
      <c r="U783" s="59">
        <v>4082368991.3232799</v>
      </c>
      <c r="V783" s="60">
        <v>4082368991.3232799</v>
      </c>
      <c r="W783" s="60">
        <v>4535965545.9147596</v>
      </c>
      <c r="X783" s="59">
        <v>6.3998025249999996E-3</v>
      </c>
      <c r="AI783" s="2" t="str">
        <f>INDEX('ISO2-ISO3'!$D$1:$D$249, MATCH($N783, 'ISO2-ISO3'!$C$1:$C$249, 0))</f>
        <v>JPN</v>
      </c>
      <c r="AJ783" s="2" t="str">
        <f>INDEX('WB Country Groups'!$C$2:$C$219, MATCH($AI783, 'WB Country Groups'!$B$2:$B$219, 0))</f>
        <v>East Asia &amp; Pacific</v>
      </c>
    </row>
    <row r="784" spans="1:36">
      <c r="A784" s="53">
        <v>45169</v>
      </c>
      <c r="B784" s="53">
        <v>45169</v>
      </c>
      <c r="N784" s="1" t="s">
        <v>978</v>
      </c>
      <c r="U784" s="59">
        <v>6868356435.4324503</v>
      </c>
      <c r="V784" s="60">
        <v>6868356435.4324503</v>
      </c>
      <c r="W784" s="60">
        <v>22894521451.441502</v>
      </c>
      <c r="X784" s="59">
        <v>1.07673081369E-2</v>
      </c>
      <c r="AI784" s="2" t="str">
        <f>INDEX('ISO2-ISO3'!$D$1:$D$249, MATCH($N784, 'ISO2-ISO3'!$C$1:$C$249, 0))</f>
        <v>CZE</v>
      </c>
      <c r="AJ784" s="2" t="str">
        <f>INDEX('WB Country Groups'!$C$2:$C$219, MATCH($AI784, 'WB Country Groups'!$B$2:$B$219, 0))</f>
        <v>Europe &amp; Central Asia</v>
      </c>
    </row>
    <row r="785" spans="1:36">
      <c r="A785" s="53">
        <v>45169</v>
      </c>
      <c r="B785" s="53">
        <v>45169</v>
      </c>
      <c r="N785" s="1" t="s">
        <v>1303</v>
      </c>
      <c r="U785" s="59">
        <v>2048415185.10706</v>
      </c>
      <c r="V785" s="60">
        <v>2048415185.10706</v>
      </c>
      <c r="W785" s="60">
        <v>4267531635.6397099</v>
      </c>
      <c r="X785" s="59">
        <v>3.2112365888000002E-3</v>
      </c>
      <c r="AI785" s="2" t="str">
        <f>INDEX('ISO2-ISO3'!$D$1:$D$249, MATCH($N785, 'ISO2-ISO3'!$C$1:$C$249, 0))</f>
        <v>TWN</v>
      </c>
      <c r="AJ785" s="2" t="str">
        <f>INDEX('WB Country Groups'!$C$2:$C$219, MATCH($AI785, 'WB Country Groups'!$B$2:$B$219, 0))</f>
        <v>East Asia &amp; Pacific</v>
      </c>
    </row>
    <row r="786" spans="1:36">
      <c r="A786" s="53">
        <v>45169</v>
      </c>
      <c r="B786" s="53">
        <v>45169</v>
      </c>
      <c r="N786" s="1" t="s">
        <v>1303</v>
      </c>
      <c r="U786" s="59">
        <v>21165980829.918499</v>
      </c>
      <c r="V786" s="60">
        <v>21165980829.918499</v>
      </c>
      <c r="W786" s="60">
        <v>28221307773.224701</v>
      </c>
      <c r="X786" s="59">
        <v>3.31812479097E-2</v>
      </c>
      <c r="AI786" s="2" t="str">
        <f>INDEX('ISO2-ISO3'!$D$1:$D$249, MATCH($N786, 'ISO2-ISO3'!$C$1:$C$249, 0))</f>
        <v>TWN</v>
      </c>
      <c r="AJ786" s="2" t="str">
        <f>INDEX('WB Country Groups'!$C$2:$C$219, MATCH($AI786, 'WB Country Groups'!$B$2:$B$219, 0))</f>
        <v>East Asia &amp; Pacific</v>
      </c>
    </row>
    <row r="787" spans="1:36">
      <c r="A787" s="53">
        <v>45169</v>
      </c>
      <c r="B787" s="53">
        <v>45169</v>
      </c>
      <c r="N787" s="1" t="s">
        <v>1303</v>
      </c>
      <c r="U787" s="59">
        <v>2316446162.1763802</v>
      </c>
      <c r="V787" s="60">
        <v>2316446162.1763802</v>
      </c>
      <c r="W787" s="60">
        <v>4632892324.3527498</v>
      </c>
      <c r="X787" s="59">
        <v>3.6314203907999998E-3</v>
      </c>
      <c r="AI787" s="2" t="str">
        <f>INDEX('ISO2-ISO3'!$D$1:$D$249, MATCH($N787, 'ISO2-ISO3'!$C$1:$C$249, 0))</f>
        <v>TWN</v>
      </c>
      <c r="AJ787" s="2" t="str">
        <f>INDEX('WB Country Groups'!$C$2:$C$219, MATCH($AI787, 'WB Country Groups'!$B$2:$B$219, 0))</f>
        <v>East Asia &amp; Pacific</v>
      </c>
    </row>
    <row r="788" spans="1:36">
      <c r="A788" s="53">
        <v>45169</v>
      </c>
      <c r="B788" s="53">
        <v>45169</v>
      </c>
      <c r="N788" s="1" t="s">
        <v>1131</v>
      </c>
      <c r="U788" s="59">
        <v>1425949060.34483</v>
      </c>
      <c r="V788" s="60">
        <v>1425949060.34483</v>
      </c>
      <c r="W788" s="60">
        <v>4753163534.4827604</v>
      </c>
      <c r="X788" s="59">
        <v>2.2354158618E-3</v>
      </c>
      <c r="AI788" s="2" t="str">
        <f>INDEX('ISO2-ISO3'!$D$1:$D$249, MATCH($N788, 'ISO2-ISO3'!$C$1:$C$249, 0))</f>
        <v>MYS</v>
      </c>
      <c r="AJ788" s="2" t="str">
        <f>INDEX('WB Country Groups'!$C$2:$C$219, MATCH($AI788, 'WB Country Groups'!$B$2:$B$219, 0))</f>
        <v>East Asia &amp; Pacific</v>
      </c>
    </row>
    <row r="789" spans="1:36">
      <c r="A789" s="53">
        <v>45169</v>
      </c>
      <c r="B789" s="53">
        <v>45169</v>
      </c>
      <c r="N789" s="1" t="s">
        <v>1332</v>
      </c>
      <c r="U789" s="59">
        <v>1265588923.21312</v>
      </c>
      <c r="V789" s="60">
        <v>1265588923.21312</v>
      </c>
      <c r="W789" s="60">
        <v>5062355692.8524904</v>
      </c>
      <c r="X789" s="59">
        <v>1.9840242769999998E-3</v>
      </c>
      <c r="AI789" s="2" t="str">
        <f>INDEX('ISO2-ISO3'!$D$1:$D$249, MATCH($N789, 'ISO2-ISO3'!$C$1:$C$249, 0))</f>
        <v>TUR</v>
      </c>
      <c r="AJ789" s="2" t="str">
        <f>INDEX('WB Country Groups'!$C$2:$C$219, MATCH($AI789, 'WB Country Groups'!$B$2:$B$219, 0))</f>
        <v>Europe &amp; Central Asia</v>
      </c>
    </row>
    <row r="790" spans="1:36">
      <c r="A790" s="53">
        <v>45169</v>
      </c>
      <c r="B790" s="53">
        <v>45169</v>
      </c>
      <c r="N790" s="1" t="s">
        <v>1332</v>
      </c>
      <c r="U790" s="59">
        <v>5099321934.6451597</v>
      </c>
      <c r="V790" s="60">
        <v>5099321934.6451597</v>
      </c>
      <c r="W790" s="60">
        <v>10198643869.2903</v>
      </c>
      <c r="X790" s="59">
        <v>7.9940479321000003E-3</v>
      </c>
      <c r="AI790" s="2" t="str">
        <f>INDEX('ISO2-ISO3'!$D$1:$D$249, MATCH($N790, 'ISO2-ISO3'!$C$1:$C$249, 0))</f>
        <v>TUR</v>
      </c>
      <c r="AJ790" s="2" t="str">
        <f>INDEX('WB Country Groups'!$C$2:$C$219, MATCH($AI790, 'WB Country Groups'!$B$2:$B$219, 0))</f>
        <v>Europe &amp; Central Asia</v>
      </c>
    </row>
    <row r="791" spans="1:36">
      <c r="A791" s="53">
        <v>45169</v>
      </c>
      <c r="B791" s="53">
        <v>45169</v>
      </c>
      <c r="N791" s="1" t="s">
        <v>1212</v>
      </c>
      <c r="U791" s="59">
        <v>1719104916.50018</v>
      </c>
      <c r="V791" s="60">
        <v>1719104916.50018</v>
      </c>
      <c r="W791" s="60">
        <v>4297762291.2504396</v>
      </c>
      <c r="X791" s="59">
        <v>2.6949871530000001E-3</v>
      </c>
      <c r="AI791" s="2" t="str">
        <f>INDEX('ISO2-ISO3'!$D$1:$D$249, MATCH($N791, 'ISO2-ISO3'!$C$1:$C$249, 0))</f>
        <v>PHL</v>
      </c>
      <c r="AJ791" s="2" t="str">
        <f>INDEX('WB Country Groups'!$C$2:$C$219, MATCH($AI791, 'WB Country Groups'!$B$2:$B$219, 0))</f>
        <v>East Asia &amp; Pacific</v>
      </c>
    </row>
    <row r="792" spans="1:36">
      <c r="A792" s="53">
        <v>45169</v>
      </c>
      <c r="B792" s="53">
        <v>45169</v>
      </c>
      <c r="N792" s="1" t="s">
        <v>1088</v>
      </c>
      <c r="U792" s="59">
        <v>44465432399.388702</v>
      </c>
      <c r="V792" s="60">
        <v>44465432399.388702</v>
      </c>
      <c r="W792" s="60">
        <v>68408357537.521004</v>
      </c>
      <c r="X792" s="59">
        <v>6.9707071347800006E-2</v>
      </c>
      <c r="AI792" s="2" t="str">
        <f>INDEX('ISO2-ISO3'!$D$1:$D$249, MATCH($N792, 'ISO2-ISO3'!$C$1:$C$249, 0))</f>
        <v>JPN</v>
      </c>
      <c r="AJ792" s="2" t="str">
        <f>INDEX('WB Country Groups'!$C$2:$C$219, MATCH($AI792, 'WB Country Groups'!$B$2:$B$219, 0))</f>
        <v>East Asia &amp; Pacific</v>
      </c>
    </row>
    <row r="793" spans="1:36">
      <c r="A793" s="53">
        <v>45169</v>
      </c>
      <c r="B793" s="53">
        <v>45169</v>
      </c>
      <c r="N793" s="1" t="s">
        <v>1088</v>
      </c>
      <c r="U793" s="59">
        <v>80881569039.008102</v>
      </c>
      <c r="V793" s="60">
        <v>80881569039.008102</v>
      </c>
      <c r="W793" s="60">
        <v>101101961298.75999</v>
      </c>
      <c r="X793" s="59">
        <v>0.1267955128172</v>
      </c>
      <c r="AI793" s="2" t="str">
        <f>INDEX('ISO2-ISO3'!$D$1:$D$249, MATCH($N793, 'ISO2-ISO3'!$C$1:$C$249, 0))</f>
        <v>JPN</v>
      </c>
      <c r="AJ793" s="2" t="str">
        <f>INDEX('WB Country Groups'!$C$2:$C$219, MATCH($AI793, 'WB Country Groups'!$B$2:$B$219, 0))</f>
        <v>East Asia &amp; Pacific</v>
      </c>
    </row>
    <row r="794" spans="1:36">
      <c r="A794" s="53">
        <v>45169</v>
      </c>
      <c r="B794" s="53">
        <v>45169</v>
      </c>
      <c r="N794" s="1" t="s">
        <v>1072</v>
      </c>
      <c r="U794" s="59">
        <v>2046652270.1904099</v>
      </c>
      <c r="V794" s="60">
        <v>2046652270.1904099</v>
      </c>
      <c r="W794" s="60">
        <v>4093304540.3808298</v>
      </c>
      <c r="X794" s="59">
        <v>3.2084729221000001E-3</v>
      </c>
      <c r="AI794" s="2" t="str">
        <f>INDEX('ISO2-ISO3'!$D$1:$D$249, MATCH($N794, 'ISO2-ISO3'!$C$1:$C$249, 0))</f>
        <v>IDN</v>
      </c>
      <c r="AJ794" s="2" t="str">
        <f>INDEX('WB Country Groups'!$C$2:$C$219, MATCH($AI794, 'WB Country Groups'!$B$2:$B$219, 0))</f>
        <v>East Asia &amp; Pacific</v>
      </c>
    </row>
    <row r="795" spans="1:36">
      <c r="A795" s="53">
        <v>45169</v>
      </c>
      <c r="B795" s="53">
        <v>45169</v>
      </c>
      <c r="N795" s="1" t="s">
        <v>1216</v>
      </c>
      <c r="U795" s="59">
        <v>1545984658.5987301</v>
      </c>
      <c r="V795" s="60">
        <v>1545984658.5987301</v>
      </c>
      <c r="W795" s="60">
        <v>4417099024.56779</v>
      </c>
      <c r="X795" s="59">
        <v>2.4235919249E-3</v>
      </c>
      <c r="AI795" s="2" t="str">
        <f>INDEX('ISO2-ISO3'!$D$1:$D$249, MATCH($N795, 'ISO2-ISO3'!$C$1:$C$249, 0))</f>
        <v>POL</v>
      </c>
      <c r="AJ795" s="2" t="str">
        <f>INDEX('WB Country Groups'!$C$2:$C$219, MATCH($AI795, 'WB Country Groups'!$B$2:$B$219, 0))</f>
        <v>Europe &amp; Central Asia</v>
      </c>
    </row>
    <row r="796" spans="1:36">
      <c r="A796" s="53">
        <v>45169</v>
      </c>
      <c r="B796" s="53">
        <v>45169</v>
      </c>
      <c r="N796" s="1" t="s">
        <v>978</v>
      </c>
      <c r="U796" s="59">
        <v>2377519991.1736398</v>
      </c>
      <c r="V796" s="60">
        <v>2377519991.1736398</v>
      </c>
      <c r="W796" s="60">
        <v>5943799977.9340897</v>
      </c>
      <c r="X796" s="59">
        <v>3.7271639274E-3</v>
      </c>
      <c r="AI796" s="2" t="str">
        <f>INDEX('ISO2-ISO3'!$D$1:$D$249, MATCH($N796, 'ISO2-ISO3'!$C$1:$C$249, 0))</f>
        <v>CZE</v>
      </c>
      <c r="AJ796" s="2" t="str">
        <f>INDEX('WB Country Groups'!$C$2:$C$219, MATCH($AI796, 'WB Country Groups'!$B$2:$B$219, 0))</f>
        <v>Europe &amp; Central Asia</v>
      </c>
    </row>
    <row r="797" spans="1:36">
      <c r="A797" s="53">
        <v>45169</v>
      </c>
      <c r="B797" s="53">
        <v>45169</v>
      </c>
      <c r="N797" s="1" t="s">
        <v>1131</v>
      </c>
      <c r="U797" s="59">
        <v>1102905702.6206901</v>
      </c>
      <c r="V797" s="60">
        <v>1102905702.6206901</v>
      </c>
      <c r="W797" s="60">
        <v>3151159150.34483</v>
      </c>
      <c r="X797" s="59">
        <v>1.7289908667000001E-3</v>
      </c>
      <c r="AI797" s="2" t="str">
        <f>INDEX('ISO2-ISO3'!$D$1:$D$249, MATCH($N797, 'ISO2-ISO3'!$C$1:$C$249, 0))</f>
        <v>MYS</v>
      </c>
      <c r="AJ797" s="2" t="str">
        <f>INDEX('WB Country Groups'!$C$2:$C$219, MATCH($AI797, 'WB Country Groups'!$B$2:$B$219, 0))</f>
        <v>East Asia &amp; Pacific</v>
      </c>
    </row>
    <row r="798" spans="1:36">
      <c r="A798" s="53">
        <v>45169</v>
      </c>
      <c r="B798" s="53">
        <v>45169</v>
      </c>
      <c r="N798" s="1" t="s">
        <v>1149</v>
      </c>
      <c r="U798" s="59">
        <v>3129732006.46279</v>
      </c>
      <c r="V798" s="60">
        <v>3129732006.46279</v>
      </c>
      <c r="W798" s="60">
        <v>6259464012.9255695</v>
      </c>
      <c r="X798" s="59">
        <v>4.9063832397999996E-3</v>
      </c>
      <c r="AI798" s="2" t="str">
        <f>INDEX('ISO2-ISO3'!$D$1:$D$249, MATCH($N798, 'ISO2-ISO3'!$C$1:$C$249, 0))</f>
        <v>MEX</v>
      </c>
      <c r="AJ798" s="2" t="str">
        <f>INDEX('WB Country Groups'!$C$2:$C$219, MATCH($AI798, 'WB Country Groups'!$B$2:$B$219, 0))</f>
        <v>Latin America &amp; Caribbean</v>
      </c>
    </row>
    <row r="799" spans="1:36">
      <c r="A799" s="53">
        <v>45169</v>
      </c>
      <c r="B799" s="53">
        <v>45169</v>
      </c>
      <c r="N799" s="1" t="s">
        <v>1070</v>
      </c>
      <c r="U799" s="59">
        <v>2505600480.42625</v>
      </c>
      <c r="V799" s="60">
        <v>2505600480.42625</v>
      </c>
      <c r="W799" s="60">
        <v>5568001067.6138802</v>
      </c>
      <c r="X799" s="59">
        <v>3.9279517150999999E-3</v>
      </c>
      <c r="AI799" s="2" t="str">
        <f>INDEX('ISO2-ISO3'!$D$1:$D$249, MATCH($N799, 'ISO2-ISO3'!$C$1:$C$249, 0))</f>
        <v>IND</v>
      </c>
      <c r="AJ799" s="2" t="str">
        <f>INDEX('WB Country Groups'!$C$2:$C$219, MATCH($AI799, 'WB Country Groups'!$B$2:$B$219, 0))</f>
        <v>South Asia</v>
      </c>
    </row>
    <row r="800" spans="1:36">
      <c r="A800" s="53">
        <v>45169</v>
      </c>
      <c r="B800" s="53">
        <v>45169</v>
      </c>
      <c r="N800" s="1" t="s">
        <v>1070</v>
      </c>
      <c r="U800" s="59">
        <v>2803868820.2486801</v>
      </c>
      <c r="V800" s="60">
        <v>2803868820.2486801</v>
      </c>
      <c r="W800" s="60">
        <v>11215475280.994699</v>
      </c>
      <c r="X800" s="59">
        <v>4.3955376875000002E-3</v>
      </c>
      <c r="AI800" s="2" t="str">
        <f>INDEX('ISO2-ISO3'!$D$1:$D$249, MATCH($N800, 'ISO2-ISO3'!$C$1:$C$249, 0))</f>
        <v>IND</v>
      </c>
      <c r="AJ800" s="2" t="str">
        <f>INDEX('WB Country Groups'!$C$2:$C$219, MATCH($AI800, 'WB Country Groups'!$B$2:$B$219, 0))</f>
        <v>South Asia</v>
      </c>
    </row>
    <row r="801" spans="1:36">
      <c r="A801" s="53">
        <v>45169</v>
      </c>
      <c r="B801" s="53">
        <v>45169</v>
      </c>
      <c r="N801" s="1" t="s">
        <v>1212</v>
      </c>
      <c r="U801" s="59">
        <v>5212747225.58601</v>
      </c>
      <c r="V801" s="60">
        <v>5212747225.58601</v>
      </c>
      <c r="W801" s="60">
        <v>14893563501.674299</v>
      </c>
      <c r="X801" s="59">
        <v>8.1718612225999999E-3</v>
      </c>
      <c r="AI801" s="2" t="str">
        <f>INDEX('ISO2-ISO3'!$D$1:$D$249, MATCH($N801, 'ISO2-ISO3'!$C$1:$C$249, 0))</f>
        <v>PHL</v>
      </c>
      <c r="AJ801" s="2" t="str">
        <f>INDEX('WB Country Groups'!$C$2:$C$219, MATCH($AI801, 'WB Country Groups'!$B$2:$B$219, 0))</f>
        <v>East Asia &amp; Pacific</v>
      </c>
    </row>
    <row r="802" spans="1:36">
      <c r="A802" s="53">
        <v>45169</v>
      </c>
      <c r="B802" s="53">
        <v>45169</v>
      </c>
      <c r="N802" s="1" t="s">
        <v>1172</v>
      </c>
      <c r="U802" s="59">
        <v>11312325483.989799</v>
      </c>
      <c r="V802" s="60">
        <v>11312325483.989799</v>
      </c>
      <c r="W802" s="60">
        <v>14140406854.9872</v>
      </c>
      <c r="X802" s="59">
        <v>1.77339797922E-2</v>
      </c>
      <c r="AI802" s="2" t="str">
        <f>INDEX('ISO2-ISO3'!$D$1:$D$249, MATCH($N802, 'ISO2-ISO3'!$C$1:$C$249, 0))</f>
        <v>NLD</v>
      </c>
      <c r="AJ802" s="2" t="str">
        <f>INDEX('WB Country Groups'!$C$2:$C$219, MATCH($AI802, 'WB Country Groups'!$B$2:$B$219, 0))</f>
        <v>Europe &amp; Central Asia</v>
      </c>
    </row>
    <row r="803" spans="1:36">
      <c r="A803" s="53">
        <v>45169</v>
      </c>
      <c r="B803" s="53">
        <v>45169</v>
      </c>
      <c r="N803" s="1" t="s">
        <v>1193</v>
      </c>
      <c r="U803" s="59">
        <v>18416974852.621201</v>
      </c>
      <c r="V803" s="60">
        <v>18416974852.621201</v>
      </c>
      <c r="W803" s="60">
        <v>30694958087.702099</v>
      </c>
      <c r="X803" s="59">
        <v>2.8871716989700001E-2</v>
      </c>
      <c r="AI803" s="2" t="str">
        <f>INDEX('ISO2-ISO3'!$D$1:$D$249, MATCH($N803, 'ISO2-ISO3'!$C$1:$C$249, 0))</f>
        <v>NOR</v>
      </c>
      <c r="AJ803" s="2" t="str">
        <f>INDEX('WB Country Groups'!$C$2:$C$219, MATCH($AI803, 'WB Country Groups'!$B$2:$B$219, 0))</f>
        <v>Europe &amp; Central Asia</v>
      </c>
    </row>
    <row r="804" spans="1:36">
      <c r="A804" s="53">
        <v>45169</v>
      </c>
      <c r="B804" s="53">
        <v>45169</v>
      </c>
      <c r="N804" s="1" t="s">
        <v>881</v>
      </c>
      <c r="U804" s="59">
        <v>85452536784.555405</v>
      </c>
      <c r="V804" s="60">
        <v>85452536784.555405</v>
      </c>
      <c r="W804" s="60">
        <v>85452536784.555405</v>
      </c>
      <c r="X804" s="59">
        <v>0.13396127636819999</v>
      </c>
      <c r="AI804" s="2" t="str">
        <f>INDEX('ISO2-ISO3'!$D$1:$D$249, MATCH($N804, 'ISO2-ISO3'!$C$1:$C$249, 0))</f>
        <v>AUS</v>
      </c>
      <c r="AJ804" s="2" t="str">
        <f>INDEX('WB Country Groups'!$C$2:$C$219, MATCH($AI804, 'WB Country Groups'!$B$2:$B$219, 0))</f>
        <v>East Asia &amp; Pacific</v>
      </c>
    </row>
    <row r="805" spans="1:36">
      <c r="A805" s="53">
        <v>45169</v>
      </c>
      <c r="B805" s="53">
        <v>45169</v>
      </c>
      <c r="N805" s="1" t="s">
        <v>1342</v>
      </c>
      <c r="U805" s="59">
        <v>24586503414.051498</v>
      </c>
      <c r="V805" s="60">
        <v>24586503414.051498</v>
      </c>
      <c r="W805" s="60">
        <v>24586503414.051498</v>
      </c>
      <c r="X805" s="59">
        <v>3.8543494467399998E-2</v>
      </c>
      <c r="AI805" s="2" t="str">
        <f>INDEX('ISO2-ISO3'!$D$1:$D$249, MATCH($N805, 'ISO2-ISO3'!$C$1:$C$249, 0))</f>
        <v>GBR</v>
      </c>
      <c r="AJ805" s="2" t="str">
        <f>INDEX('WB Country Groups'!$C$2:$C$219, MATCH($AI805, 'WB Country Groups'!$B$2:$B$219, 0))</f>
        <v>Europe &amp; Central Asia</v>
      </c>
    </row>
    <row r="806" spans="1:36">
      <c r="A806" s="53">
        <v>45169</v>
      </c>
      <c r="B806" s="53">
        <v>45169</v>
      </c>
      <c r="N806" s="1" t="s">
        <v>1342</v>
      </c>
      <c r="U806" s="59">
        <v>8858911783.7473793</v>
      </c>
      <c r="V806" s="60">
        <v>8858911783.7473793</v>
      </c>
      <c r="W806" s="60">
        <v>19686470630.549702</v>
      </c>
      <c r="X806" s="59">
        <v>1.3887839664499999E-2</v>
      </c>
      <c r="AI806" s="2" t="str">
        <f>INDEX('ISO2-ISO3'!$D$1:$D$249, MATCH($N806, 'ISO2-ISO3'!$C$1:$C$249, 0))</f>
        <v>GBR</v>
      </c>
      <c r="AJ806" s="2" t="str">
        <f>INDEX('WB Country Groups'!$C$2:$C$219, MATCH($AI806, 'WB Country Groups'!$B$2:$B$219, 0))</f>
        <v>Europe &amp; Central Asia</v>
      </c>
    </row>
    <row r="807" spans="1:36">
      <c r="A807" s="53">
        <v>45169</v>
      </c>
      <c r="B807" s="53">
        <v>45169</v>
      </c>
      <c r="N807" s="1" t="s">
        <v>936</v>
      </c>
      <c r="U807" s="59">
        <v>1127838505.93887</v>
      </c>
      <c r="V807" s="60">
        <v>1127838505.93887</v>
      </c>
      <c r="W807" s="60">
        <v>2499076214.2133899</v>
      </c>
      <c r="X807" s="59">
        <v>1.7680772446999999E-3</v>
      </c>
      <c r="AI807" s="2" t="str">
        <f>INDEX('ISO2-ISO3'!$D$1:$D$249, MATCH($N807, 'ISO2-ISO3'!$C$1:$C$249, 0))</f>
        <v>CAN</v>
      </c>
      <c r="AJ807" s="2" t="str">
        <f>INDEX('WB Country Groups'!$C$2:$C$219, MATCH($AI807, 'WB Country Groups'!$B$2:$B$219, 0))</f>
        <v>North America</v>
      </c>
    </row>
    <row r="808" spans="1:36">
      <c r="A808" s="53">
        <v>45169</v>
      </c>
      <c r="B808" s="53">
        <v>45169</v>
      </c>
      <c r="N808" s="1" t="s">
        <v>1278</v>
      </c>
      <c r="U808" s="59">
        <v>1826200779.4032199</v>
      </c>
      <c r="V808" s="60">
        <v>1826200779.4032199</v>
      </c>
      <c r="W808" s="60">
        <v>1826200779.4032199</v>
      </c>
      <c r="X808" s="59">
        <v>2.8628779965999998E-3</v>
      </c>
      <c r="AI808" s="2" t="str">
        <f>INDEX('ISO2-ISO3'!$D$1:$D$249, MATCH($N808, 'ISO2-ISO3'!$C$1:$C$249, 0))</f>
        <v>ZAF</v>
      </c>
      <c r="AJ808" s="2" t="str">
        <f>INDEX('WB Country Groups'!$C$2:$C$219, MATCH($AI808, 'WB Country Groups'!$B$2:$B$219, 0))</f>
        <v>Sub-Saharan Africa</v>
      </c>
    </row>
    <row r="809" spans="1:36">
      <c r="A809" s="53">
        <v>45169</v>
      </c>
      <c r="B809" s="53">
        <v>45169</v>
      </c>
      <c r="N809" s="1" t="s">
        <v>1278</v>
      </c>
      <c r="U809" s="59">
        <v>7364598810.6686001</v>
      </c>
      <c r="V809" s="60">
        <v>7364598810.6686001</v>
      </c>
      <c r="W809" s="60">
        <v>8233043471.8193798</v>
      </c>
      <c r="X809" s="59">
        <v>1.15452518291E-2</v>
      </c>
      <c r="AI809" s="2" t="str">
        <f>INDEX('ISO2-ISO3'!$D$1:$D$249, MATCH($N809, 'ISO2-ISO3'!$C$1:$C$249, 0))</f>
        <v>ZAF</v>
      </c>
      <c r="AJ809" s="2" t="str">
        <f>INDEX('WB Country Groups'!$C$2:$C$219, MATCH($AI809, 'WB Country Groups'!$B$2:$B$219, 0))</f>
        <v>Sub-Saharan Africa</v>
      </c>
    </row>
    <row r="810" spans="1:36">
      <c r="A810" s="53">
        <v>45169</v>
      </c>
      <c r="B810" s="53">
        <v>45169</v>
      </c>
      <c r="N810" s="1" t="s">
        <v>1278</v>
      </c>
      <c r="U810" s="59">
        <v>13701180477.210699</v>
      </c>
      <c r="V810" s="60">
        <v>13701180477.210699</v>
      </c>
      <c r="W810" s="60">
        <v>17367393027.3451</v>
      </c>
      <c r="X810" s="59">
        <v>2.14789132487E-2</v>
      </c>
      <c r="AI810" s="2" t="str">
        <f>INDEX('ISO2-ISO3'!$D$1:$D$249, MATCH($N810, 'ISO2-ISO3'!$C$1:$C$249, 0))</f>
        <v>ZAF</v>
      </c>
      <c r="AJ810" s="2" t="str">
        <f>INDEX('WB Country Groups'!$C$2:$C$219, MATCH($AI810, 'WB Country Groups'!$B$2:$B$219, 0))</f>
        <v>Sub-Saharan Africa</v>
      </c>
    </row>
    <row r="811" spans="1:36">
      <c r="A811" s="53">
        <v>45169</v>
      </c>
      <c r="B811" s="53">
        <v>45169</v>
      </c>
      <c r="N811" s="1" t="s">
        <v>1278</v>
      </c>
      <c r="U811" s="59">
        <v>4417361920.06073</v>
      </c>
      <c r="V811" s="60">
        <v>4417361920.06073</v>
      </c>
      <c r="W811" s="60">
        <v>4743369672.65382</v>
      </c>
      <c r="X811" s="59">
        <v>6.9249604898999999E-3</v>
      </c>
      <c r="AI811" s="2" t="str">
        <f>INDEX('ISO2-ISO3'!$D$1:$D$249, MATCH($N811, 'ISO2-ISO3'!$C$1:$C$249, 0))</f>
        <v>ZAF</v>
      </c>
      <c r="AJ811" s="2" t="str">
        <f>INDEX('WB Country Groups'!$C$2:$C$219, MATCH($AI811, 'WB Country Groups'!$B$2:$B$219, 0))</f>
        <v>Sub-Saharan Africa</v>
      </c>
    </row>
    <row r="812" spans="1:36">
      <c r="A812" s="53">
        <v>45169</v>
      </c>
      <c r="B812" s="53">
        <v>45169</v>
      </c>
      <c r="N812" s="1" t="s">
        <v>881</v>
      </c>
      <c r="U812" s="59">
        <v>7265266058.9776697</v>
      </c>
      <c r="V812" s="60">
        <v>7265266058.9776697</v>
      </c>
      <c r="W812" s="60">
        <v>7265266058.9776697</v>
      </c>
      <c r="X812" s="59">
        <v>1.13895309728E-2</v>
      </c>
      <c r="AI812" s="2" t="str">
        <f>INDEX('ISO2-ISO3'!$D$1:$D$249, MATCH($N812, 'ISO2-ISO3'!$C$1:$C$249, 0))</f>
        <v>AUS</v>
      </c>
      <c r="AJ812" s="2" t="str">
        <f>INDEX('WB Country Groups'!$C$2:$C$219, MATCH($AI812, 'WB Country Groups'!$B$2:$B$219, 0))</f>
        <v>East Asia &amp; Pacific</v>
      </c>
    </row>
    <row r="813" spans="1:36">
      <c r="A813" s="53">
        <v>45169</v>
      </c>
      <c r="B813" s="53">
        <v>45169</v>
      </c>
      <c r="N813" s="1" t="s">
        <v>1310</v>
      </c>
      <c r="U813" s="59">
        <v>2190543167.70186</v>
      </c>
      <c r="V813" s="60">
        <v>2190543167.70186</v>
      </c>
      <c r="W813" s="60">
        <v>10952715838.5093</v>
      </c>
      <c r="X813" s="59">
        <v>3.4340461937000001E-3</v>
      </c>
      <c r="AI813" s="2" t="str">
        <f>INDEX('ISO2-ISO3'!$D$1:$D$249, MATCH($N813, 'ISO2-ISO3'!$C$1:$C$249, 0))</f>
        <v>THA</v>
      </c>
      <c r="AJ813" s="2" t="str">
        <f>INDEX('WB Country Groups'!$C$2:$C$219, MATCH($AI813, 'WB Country Groups'!$B$2:$B$219, 0))</f>
        <v>East Asia &amp; Pacific</v>
      </c>
    </row>
    <row r="814" spans="1:36">
      <c r="A814" s="53">
        <v>45169</v>
      </c>
      <c r="B814" s="53">
        <v>45169</v>
      </c>
      <c r="N814" s="1" t="s">
        <v>1278</v>
      </c>
      <c r="U814" s="59">
        <v>8161419132.5539999</v>
      </c>
      <c r="V814" s="60">
        <v>8161419132.5539999</v>
      </c>
      <c r="W814" s="60">
        <v>8161419132.5539999</v>
      </c>
      <c r="X814" s="59">
        <v>1.27944021923E-2</v>
      </c>
      <c r="AI814" s="2" t="str">
        <f>INDEX('ISO2-ISO3'!$D$1:$D$249, MATCH($N814, 'ISO2-ISO3'!$C$1:$C$249, 0))</f>
        <v>ZAF</v>
      </c>
      <c r="AJ814" s="2" t="str">
        <f>INDEX('WB Country Groups'!$C$2:$C$219, MATCH($AI814, 'WB Country Groups'!$B$2:$B$219, 0))</f>
        <v>Sub-Saharan Africa</v>
      </c>
    </row>
    <row r="815" spans="1:36">
      <c r="A815" s="53">
        <v>45169</v>
      </c>
      <c r="B815" s="53">
        <v>45169</v>
      </c>
      <c r="N815" s="1" t="s">
        <v>1278</v>
      </c>
      <c r="U815" s="59">
        <v>5246806809.6598902</v>
      </c>
      <c r="V815" s="60">
        <v>5246806809.6598902</v>
      </c>
      <c r="W815" s="60">
        <v>5829785344.0665398</v>
      </c>
      <c r="X815" s="59">
        <v>8.2252553701E-3</v>
      </c>
      <c r="AI815" s="2" t="str">
        <f>INDEX('ISO2-ISO3'!$D$1:$D$249, MATCH($N815, 'ISO2-ISO3'!$C$1:$C$249, 0))</f>
        <v>ZAF</v>
      </c>
      <c r="AJ815" s="2" t="str">
        <f>INDEX('WB Country Groups'!$C$2:$C$219, MATCH($AI815, 'WB Country Groups'!$B$2:$B$219, 0))</f>
        <v>Sub-Saharan Africa</v>
      </c>
    </row>
    <row r="816" spans="1:36">
      <c r="A816" s="53">
        <v>45169</v>
      </c>
      <c r="B816" s="53">
        <v>45169</v>
      </c>
      <c r="N816" s="1" t="s">
        <v>1278</v>
      </c>
      <c r="U816" s="59">
        <v>2315544910.7800398</v>
      </c>
      <c r="V816" s="60">
        <v>2315544910.7800398</v>
      </c>
      <c r="W816" s="60">
        <v>9262179643.1201496</v>
      </c>
      <c r="X816" s="59">
        <v>3.6300075271000001E-3</v>
      </c>
      <c r="AI816" s="2" t="str">
        <f>INDEX('ISO2-ISO3'!$D$1:$D$249, MATCH($N816, 'ISO2-ISO3'!$C$1:$C$249, 0))</f>
        <v>ZAF</v>
      </c>
      <c r="AJ816" s="2" t="str">
        <f>INDEX('WB Country Groups'!$C$2:$C$219, MATCH($AI816, 'WB Country Groups'!$B$2:$B$219, 0))</f>
        <v>Sub-Saharan Africa</v>
      </c>
    </row>
    <row r="817" spans="1:36">
      <c r="A817" s="53">
        <v>45169</v>
      </c>
      <c r="B817" s="53">
        <v>45169</v>
      </c>
      <c r="N817" s="1" t="s">
        <v>1278</v>
      </c>
      <c r="U817" s="59">
        <v>4405955590.2212801</v>
      </c>
      <c r="V817" s="60">
        <v>4405955590.2212801</v>
      </c>
      <c r="W817" s="60">
        <v>4405955590.2212801</v>
      </c>
      <c r="X817" s="59">
        <v>6.9070791423999998E-3</v>
      </c>
      <c r="AI817" s="2" t="str">
        <f>INDEX('ISO2-ISO3'!$D$1:$D$249, MATCH($N817, 'ISO2-ISO3'!$C$1:$C$249, 0))</f>
        <v>ZAF</v>
      </c>
      <c r="AJ817" s="2" t="str">
        <f>INDEX('WB Country Groups'!$C$2:$C$219, MATCH($AI817, 'WB Country Groups'!$B$2:$B$219, 0))</f>
        <v>Sub-Saharan Africa</v>
      </c>
    </row>
    <row r="818" spans="1:36">
      <c r="A818" s="53">
        <v>45169</v>
      </c>
      <c r="B818" s="53">
        <v>45169</v>
      </c>
      <c r="N818" s="1" t="s">
        <v>948</v>
      </c>
      <c r="U818" s="59">
        <v>183056714.19935399</v>
      </c>
      <c r="V818" s="60">
        <v>183056714.19935399</v>
      </c>
      <c r="W818" s="60">
        <v>3532868596.4670801</v>
      </c>
      <c r="X818" s="59">
        <v>2.8697230069999998E-4</v>
      </c>
      <c r="AI818" s="2" t="str">
        <f>INDEX('ISO2-ISO3'!$D$1:$D$249, MATCH($N818, 'ISO2-ISO3'!$C$1:$C$249, 0))</f>
        <v>CHN</v>
      </c>
      <c r="AJ818" s="2" t="str">
        <f>INDEX('WB Country Groups'!$C$2:$C$219, MATCH($AI818, 'WB Country Groups'!$B$2:$B$219, 0))</f>
        <v>East Asia &amp; Pacific</v>
      </c>
    </row>
    <row r="819" spans="1:36">
      <c r="A819" s="53">
        <v>45169</v>
      </c>
      <c r="B819" s="53">
        <v>45169</v>
      </c>
      <c r="N819" s="1" t="s">
        <v>948</v>
      </c>
      <c r="U819" s="59">
        <v>301193307.20340699</v>
      </c>
      <c r="V819" s="60">
        <v>301193307.20340699</v>
      </c>
      <c r="W819" s="60">
        <v>5011832063.3178797</v>
      </c>
      <c r="X819" s="59">
        <v>4.7217135250000002E-4</v>
      </c>
      <c r="AI819" s="2" t="str">
        <f>INDEX('ISO2-ISO3'!$D$1:$D$249, MATCH($N819, 'ISO2-ISO3'!$C$1:$C$249, 0))</f>
        <v>CHN</v>
      </c>
      <c r="AJ819" s="2" t="str">
        <f>INDEX('WB Country Groups'!$C$2:$C$219, MATCH($AI819, 'WB Country Groups'!$B$2:$B$219, 0))</f>
        <v>East Asia &amp; Pacific</v>
      </c>
    </row>
    <row r="820" spans="1:36">
      <c r="A820" s="53">
        <v>45169</v>
      </c>
      <c r="B820" s="53">
        <v>45169</v>
      </c>
      <c r="N820" s="1" t="s">
        <v>948</v>
      </c>
      <c r="U820" s="59">
        <v>6003588895.12609</v>
      </c>
      <c r="V820" s="60">
        <v>6003588895.12609</v>
      </c>
      <c r="W820" s="60">
        <v>17153111128.9317</v>
      </c>
      <c r="X820" s="59">
        <v>9.4116390390000006E-3</v>
      </c>
      <c r="AI820" s="2" t="str">
        <f>INDEX('ISO2-ISO3'!$D$1:$D$249, MATCH($N820, 'ISO2-ISO3'!$C$1:$C$249, 0))</f>
        <v>CHN</v>
      </c>
      <c r="AJ820" s="2" t="str">
        <f>INDEX('WB Country Groups'!$C$2:$C$219, MATCH($AI820, 'WB Country Groups'!$B$2:$B$219, 0))</f>
        <v>East Asia &amp; Pacific</v>
      </c>
    </row>
    <row r="821" spans="1:36">
      <c r="A821" s="53">
        <v>45169</v>
      </c>
      <c r="B821" s="53">
        <v>45169</v>
      </c>
      <c r="N821" s="1" t="s">
        <v>1348</v>
      </c>
      <c r="U821" s="59">
        <v>21431185701.359001</v>
      </c>
      <c r="V821" s="60">
        <v>21431185701.359001</v>
      </c>
      <c r="W821" s="60">
        <v>32983354782.939999</v>
      </c>
      <c r="X821" s="59">
        <v>3.3597001314000001E-2</v>
      </c>
      <c r="AI821" s="2" t="str">
        <f>INDEX('ISO2-ISO3'!$D$1:$D$249, MATCH($N821, 'ISO2-ISO3'!$C$1:$C$249, 0))</f>
        <v>USA</v>
      </c>
      <c r="AJ821" s="2" t="str">
        <f>INDEX('WB Country Groups'!$C$2:$C$219, MATCH($AI821, 'WB Country Groups'!$B$2:$B$219, 0))</f>
        <v>North America</v>
      </c>
    </row>
    <row r="822" spans="1:36">
      <c r="A822" s="53">
        <v>45169</v>
      </c>
      <c r="B822" s="53">
        <v>45169</v>
      </c>
      <c r="N822" s="1" t="s">
        <v>918</v>
      </c>
      <c r="U822" s="59">
        <v>3313057374.3119998</v>
      </c>
      <c r="V822" s="60">
        <v>3313057374.3119998</v>
      </c>
      <c r="W822" s="60">
        <v>13252229497.247999</v>
      </c>
      <c r="X822" s="59">
        <v>5.1937767003999999E-3</v>
      </c>
      <c r="AI822" s="2" t="str">
        <f>INDEX('ISO2-ISO3'!$D$1:$D$249, MATCH($N822, 'ISO2-ISO3'!$C$1:$C$249, 0))</f>
        <v>BRA</v>
      </c>
      <c r="AJ822" s="2" t="str">
        <f>INDEX('WB Country Groups'!$C$2:$C$219, MATCH($AI822, 'WB Country Groups'!$B$2:$B$219, 0))</f>
        <v>Latin America &amp; Caribbean</v>
      </c>
    </row>
    <row r="823" spans="1:36">
      <c r="A823" s="53">
        <v>45169</v>
      </c>
      <c r="B823" s="53">
        <v>45169</v>
      </c>
      <c r="N823" s="1" t="s">
        <v>948</v>
      </c>
      <c r="U823" s="59">
        <v>2955818216.5970602</v>
      </c>
      <c r="V823" s="60">
        <v>2955818216.5970602</v>
      </c>
      <c r="W823" s="60">
        <v>9852727388.6568699</v>
      </c>
      <c r="X823" s="59">
        <v>4.6337440163999998E-3</v>
      </c>
      <c r="AI823" s="2" t="str">
        <f>INDEX('ISO2-ISO3'!$D$1:$D$249, MATCH($N823, 'ISO2-ISO3'!$C$1:$C$249, 0))</f>
        <v>CHN</v>
      </c>
      <c r="AJ823" s="2" t="str">
        <f>INDEX('WB Country Groups'!$C$2:$C$219, MATCH($AI823, 'WB Country Groups'!$B$2:$B$219, 0))</f>
        <v>East Asia &amp; Pacific</v>
      </c>
    </row>
    <row r="824" spans="1:36">
      <c r="A824" s="53">
        <v>45169</v>
      </c>
      <c r="B824" s="53">
        <v>45169</v>
      </c>
      <c r="N824" s="1" t="s">
        <v>1348</v>
      </c>
      <c r="U824" s="59">
        <v>54382572938.099998</v>
      </c>
      <c r="V824" s="60">
        <v>54382572938.099998</v>
      </c>
      <c r="W824" s="60">
        <v>84261523385.699997</v>
      </c>
      <c r="X824" s="59">
        <v>8.5253863221700005E-2</v>
      </c>
      <c r="AI824" s="2" t="str">
        <f>INDEX('ISO2-ISO3'!$D$1:$D$249, MATCH($N824, 'ISO2-ISO3'!$C$1:$C$249, 0))</f>
        <v>USA</v>
      </c>
      <c r="AJ824" s="2" t="str">
        <f>INDEX('WB Country Groups'!$C$2:$C$219, MATCH($AI824, 'WB Country Groups'!$B$2:$B$219, 0))</f>
        <v>North America</v>
      </c>
    </row>
    <row r="825" spans="1:36">
      <c r="A825" s="53">
        <v>45169</v>
      </c>
      <c r="B825" s="53">
        <v>45169</v>
      </c>
      <c r="N825" s="1" t="s">
        <v>948</v>
      </c>
      <c r="U825" s="59">
        <v>1556507423.56617</v>
      </c>
      <c r="V825" s="60">
        <v>1556507423.56617</v>
      </c>
      <c r="W825" s="60">
        <v>4447164067.3319101</v>
      </c>
      <c r="X825" s="59">
        <v>2.4400881352999999E-3</v>
      </c>
      <c r="AI825" s="2" t="str">
        <f>INDEX('ISO2-ISO3'!$D$1:$D$249, MATCH($N825, 'ISO2-ISO3'!$C$1:$C$249, 0))</f>
        <v>CHN</v>
      </c>
      <c r="AJ825" s="2" t="str">
        <f>INDEX('WB Country Groups'!$C$2:$C$219, MATCH($AI825, 'WB Country Groups'!$B$2:$B$219, 0))</f>
        <v>East Asia &amp; Pacific</v>
      </c>
    </row>
    <row r="826" spans="1:36">
      <c r="A826" s="53">
        <v>45169</v>
      </c>
      <c r="B826" s="53">
        <v>45169</v>
      </c>
      <c r="N826" s="1" t="s">
        <v>1088</v>
      </c>
      <c r="U826" s="59">
        <v>26302160250.025799</v>
      </c>
      <c r="V826" s="60">
        <v>26302160250.025799</v>
      </c>
      <c r="W826" s="60">
        <v>43836933750.0429</v>
      </c>
      <c r="X826" s="59">
        <v>4.1233076172100001E-2</v>
      </c>
      <c r="AI826" s="2" t="str">
        <f>INDEX('ISO2-ISO3'!$D$1:$D$249, MATCH($N826, 'ISO2-ISO3'!$C$1:$C$249, 0))</f>
        <v>JPN</v>
      </c>
      <c r="AJ826" s="2" t="str">
        <f>INDEX('WB Country Groups'!$C$2:$C$219, MATCH($AI826, 'WB Country Groups'!$B$2:$B$219, 0))</f>
        <v>East Asia &amp; Pacific</v>
      </c>
    </row>
    <row r="827" spans="1:36">
      <c r="A827" s="53">
        <v>45169</v>
      </c>
      <c r="B827" s="53">
        <v>45169</v>
      </c>
      <c r="N827" s="1" t="s">
        <v>1015</v>
      </c>
      <c r="U827" s="59">
        <v>65337963091.809402</v>
      </c>
      <c r="V827" s="60">
        <v>65337963091.809402</v>
      </c>
      <c r="W827" s="60">
        <v>217793210306.03101</v>
      </c>
      <c r="X827" s="59">
        <v>0.1024282866306</v>
      </c>
      <c r="AI827" s="2" t="str">
        <f>INDEX('ISO2-ISO3'!$D$1:$D$249, MATCH($N827, 'ISO2-ISO3'!$C$1:$C$249, 0))</f>
        <v>FRA</v>
      </c>
      <c r="AJ827" s="2" t="str">
        <f>INDEX('WB Country Groups'!$C$2:$C$219, MATCH($AI827, 'WB Country Groups'!$B$2:$B$219, 0))</f>
        <v>Europe &amp; Central Asia</v>
      </c>
    </row>
    <row r="828" spans="1:36">
      <c r="A828" s="53">
        <v>45169</v>
      </c>
      <c r="B828" s="53">
        <v>45169</v>
      </c>
      <c r="N828" s="1" t="s">
        <v>1295</v>
      </c>
      <c r="U828" s="59">
        <v>22599963320.448101</v>
      </c>
      <c r="V828" s="60">
        <v>22599963320.448101</v>
      </c>
      <c r="W828" s="60">
        <v>25086539113.827499</v>
      </c>
      <c r="X828" s="59">
        <v>3.5429257529400002E-2</v>
      </c>
      <c r="AI828" s="2" t="str">
        <f>INDEX('ISO2-ISO3'!$D$1:$D$249, MATCH($N828, 'ISO2-ISO3'!$C$1:$C$249, 0))</f>
        <v>SWE</v>
      </c>
      <c r="AJ828" s="2" t="str">
        <f>INDEX('WB Country Groups'!$C$2:$C$219, MATCH($AI828, 'WB Country Groups'!$B$2:$B$219, 0))</f>
        <v>Europe &amp; Central Asia</v>
      </c>
    </row>
    <row r="829" spans="1:36">
      <c r="A829" s="53">
        <v>45169</v>
      </c>
      <c r="B829" s="53">
        <v>45169</v>
      </c>
      <c r="N829" s="1" t="s">
        <v>1212</v>
      </c>
      <c r="U829" s="59">
        <v>3836928752.4549599</v>
      </c>
      <c r="V829" s="60">
        <v>3836928752.4549599</v>
      </c>
      <c r="W829" s="60">
        <v>9592321881.1374092</v>
      </c>
      <c r="X829" s="59">
        <v>6.0150335187E-3</v>
      </c>
      <c r="AI829" s="2" t="str">
        <f>INDEX('ISO2-ISO3'!$D$1:$D$249, MATCH($N829, 'ISO2-ISO3'!$C$1:$C$249, 0))</f>
        <v>PHL</v>
      </c>
      <c r="AJ829" s="2" t="str">
        <f>INDEX('WB Country Groups'!$C$2:$C$219, MATCH($AI829, 'WB Country Groups'!$B$2:$B$219, 0))</f>
        <v>East Asia &amp; Pacific</v>
      </c>
    </row>
    <row r="830" spans="1:36">
      <c r="A830" s="53">
        <v>45169</v>
      </c>
      <c r="B830" s="53">
        <v>45169</v>
      </c>
      <c r="N830" s="1" t="s">
        <v>1015</v>
      </c>
      <c r="U830" s="59">
        <v>7789029966.4921198</v>
      </c>
      <c r="V830" s="60">
        <v>7789029966.4921198</v>
      </c>
      <c r="W830" s="60">
        <v>11983123025.372499</v>
      </c>
      <c r="X830" s="59">
        <v>1.22106193127E-2</v>
      </c>
      <c r="AI830" s="2" t="str">
        <f>INDEX('ISO2-ISO3'!$D$1:$D$249, MATCH($N830, 'ISO2-ISO3'!$C$1:$C$249, 0))</f>
        <v>FRA</v>
      </c>
      <c r="AJ830" s="2" t="str">
        <f>INDEX('WB Country Groups'!$C$2:$C$219, MATCH($AI830, 'WB Country Groups'!$B$2:$B$219, 0))</f>
        <v>Europe &amp; Central Asia</v>
      </c>
    </row>
    <row r="831" spans="1:36">
      <c r="A831" s="53">
        <v>45169</v>
      </c>
      <c r="B831" s="53">
        <v>45169</v>
      </c>
      <c r="N831" s="1" t="s">
        <v>948</v>
      </c>
      <c r="U831" s="59">
        <v>184014224.46784401</v>
      </c>
      <c r="V831" s="60">
        <v>184014224.46784401</v>
      </c>
      <c r="W831" s="60">
        <v>3061981684.9770899</v>
      </c>
      <c r="X831" s="59">
        <v>2.8847335970000001E-4</v>
      </c>
      <c r="AI831" s="2" t="str">
        <f>INDEX('ISO2-ISO3'!$D$1:$D$249, MATCH($N831, 'ISO2-ISO3'!$C$1:$C$249, 0))</f>
        <v>CHN</v>
      </c>
      <c r="AJ831" s="2" t="str">
        <f>INDEX('WB Country Groups'!$C$2:$C$219, MATCH($AI831, 'WB Country Groups'!$B$2:$B$219, 0))</f>
        <v>East Asia &amp; Pacific</v>
      </c>
    </row>
    <row r="832" spans="1:36">
      <c r="A832" s="53">
        <v>45169</v>
      </c>
      <c r="B832" s="53">
        <v>45169</v>
      </c>
      <c r="N832" s="1" t="s">
        <v>1193</v>
      </c>
      <c r="U832" s="59">
        <v>3673897714.03054</v>
      </c>
      <c r="V832" s="60">
        <v>3673897714.03054</v>
      </c>
      <c r="W832" s="60">
        <v>7347795428.0610905</v>
      </c>
      <c r="X832" s="59">
        <v>5.7594548452000001E-3</v>
      </c>
      <c r="AI832" s="2" t="str">
        <f>INDEX('ISO2-ISO3'!$D$1:$D$249, MATCH($N832, 'ISO2-ISO3'!$C$1:$C$249, 0))</f>
        <v>NOR</v>
      </c>
      <c r="AJ832" s="2" t="str">
        <f>INDEX('WB Country Groups'!$C$2:$C$219, MATCH($AI832, 'WB Country Groups'!$B$2:$B$219, 0))</f>
        <v>Europe &amp; Central Asia</v>
      </c>
    </row>
    <row r="833" spans="1:36">
      <c r="A833" s="53">
        <v>45169</v>
      </c>
      <c r="B833" s="53">
        <v>45169</v>
      </c>
      <c r="N833" s="1" t="s">
        <v>1295</v>
      </c>
      <c r="U833" s="59">
        <v>3976295747.0209799</v>
      </c>
      <c r="V833" s="60">
        <v>3976295747.0209799</v>
      </c>
      <c r="W833" s="60">
        <v>4734789096.8365002</v>
      </c>
      <c r="X833" s="59">
        <v>6.2335148087000001E-3</v>
      </c>
      <c r="AI833" s="2" t="str">
        <f>INDEX('ISO2-ISO3'!$D$1:$D$249, MATCH($N833, 'ISO2-ISO3'!$C$1:$C$249, 0))</f>
        <v>SWE</v>
      </c>
      <c r="AJ833" s="2" t="str">
        <f>INDEX('WB Country Groups'!$C$2:$C$219, MATCH($AI833, 'WB Country Groups'!$B$2:$B$219, 0))</f>
        <v>Europe &amp; Central Asia</v>
      </c>
    </row>
    <row r="834" spans="1:36">
      <c r="A834" s="53">
        <v>45169</v>
      </c>
      <c r="B834" s="53">
        <v>45169</v>
      </c>
      <c r="N834" s="1" t="s">
        <v>1348</v>
      </c>
      <c r="U834" s="59">
        <v>56462782076.639999</v>
      </c>
      <c r="V834" s="60">
        <v>56462782076.639999</v>
      </c>
      <c r="W834" s="60">
        <v>56462782076.639999</v>
      </c>
      <c r="X834" s="59">
        <v>8.8514942199499999E-2</v>
      </c>
      <c r="AI834" s="2" t="str">
        <f>INDEX('ISO2-ISO3'!$D$1:$D$249, MATCH($N834, 'ISO2-ISO3'!$C$1:$C$249, 0))</f>
        <v>USA</v>
      </c>
      <c r="AJ834" s="2" t="str">
        <f>INDEX('WB Country Groups'!$C$2:$C$219, MATCH($AI834, 'WB Country Groups'!$B$2:$B$219, 0))</f>
        <v>North America</v>
      </c>
    </row>
    <row r="835" spans="1:36">
      <c r="A835" s="53">
        <v>45169</v>
      </c>
      <c r="B835" s="53">
        <v>45169</v>
      </c>
      <c r="N835" s="1" t="s">
        <v>1348</v>
      </c>
      <c r="U835" s="59">
        <v>39158531365.589996</v>
      </c>
      <c r="V835" s="60">
        <v>39158531365.589996</v>
      </c>
      <c r="W835" s="60">
        <v>39158531365.589996</v>
      </c>
      <c r="X835" s="59">
        <v>6.1387608136999998E-2</v>
      </c>
      <c r="AI835" s="2" t="str">
        <f>INDEX('ISO2-ISO3'!$D$1:$D$249, MATCH($N835, 'ISO2-ISO3'!$C$1:$C$249, 0))</f>
        <v>USA</v>
      </c>
      <c r="AJ835" s="2" t="str">
        <f>INDEX('WB Country Groups'!$C$2:$C$219, MATCH($AI835, 'WB Country Groups'!$B$2:$B$219, 0))</f>
        <v>North America</v>
      </c>
    </row>
    <row r="836" spans="1:36">
      <c r="A836" s="53">
        <v>45169</v>
      </c>
      <c r="B836" s="53">
        <v>45169</v>
      </c>
      <c r="N836" s="1" t="s">
        <v>1015</v>
      </c>
      <c r="U836" s="59">
        <v>32390473169.0182</v>
      </c>
      <c r="V836" s="60">
        <v>32390473169.0182</v>
      </c>
      <c r="W836" s="60">
        <v>43187297558.690903</v>
      </c>
      <c r="X836" s="59">
        <v>5.0777534420500002E-2</v>
      </c>
      <c r="AI836" s="2" t="str">
        <f>INDEX('ISO2-ISO3'!$D$1:$D$249, MATCH($N836, 'ISO2-ISO3'!$C$1:$C$249, 0))</f>
        <v>FRA</v>
      </c>
      <c r="AJ836" s="2" t="str">
        <f>INDEX('WB Country Groups'!$C$2:$C$219, MATCH($AI836, 'WB Country Groups'!$B$2:$B$219, 0))</f>
        <v>Europe &amp; Central Asia</v>
      </c>
    </row>
    <row r="837" spans="1:36">
      <c r="A837" s="53">
        <v>45169</v>
      </c>
      <c r="B837" s="53">
        <v>45169</v>
      </c>
      <c r="N837" s="1" t="s">
        <v>948</v>
      </c>
      <c r="U837" s="59">
        <v>2114700516.63468</v>
      </c>
      <c r="V837" s="60">
        <v>2114700516.63468</v>
      </c>
      <c r="W837" s="60">
        <v>14644437732.5779</v>
      </c>
      <c r="X837" s="59">
        <v>3.3151500354E-3</v>
      </c>
      <c r="AI837" s="2" t="str">
        <f>INDEX('ISO2-ISO3'!$D$1:$D$249, MATCH($N837, 'ISO2-ISO3'!$C$1:$C$249, 0))</f>
        <v>CHN</v>
      </c>
      <c r="AJ837" s="2" t="str">
        <f>INDEX('WB Country Groups'!$C$2:$C$219, MATCH($AI837, 'WB Country Groups'!$B$2:$B$219, 0))</f>
        <v>East Asia &amp; Pacific</v>
      </c>
    </row>
    <row r="838" spans="1:36">
      <c r="A838" s="53">
        <v>45169</v>
      </c>
      <c r="B838" s="53">
        <v>45169</v>
      </c>
      <c r="N838" s="1" t="s">
        <v>948</v>
      </c>
      <c r="U838" s="59">
        <v>615726700.83018506</v>
      </c>
      <c r="V838" s="60">
        <v>615726700.83018506</v>
      </c>
      <c r="W838" s="60">
        <v>14644437732.5779</v>
      </c>
      <c r="X838" s="59">
        <v>9.6525554229999998E-4</v>
      </c>
      <c r="AI838" s="2" t="str">
        <f>INDEX('ISO2-ISO3'!$D$1:$D$249, MATCH($N838, 'ISO2-ISO3'!$C$1:$C$249, 0))</f>
        <v>CHN</v>
      </c>
      <c r="AJ838" s="2" t="str">
        <f>INDEX('WB Country Groups'!$C$2:$C$219, MATCH($AI838, 'WB Country Groups'!$B$2:$B$219, 0))</f>
        <v>East Asia &amp; Pacific</v>
      </c>
    </row>
    <row r="839" spans="1:36">
      <c r="A839" s="53">
        <v>45169</v>
      </c>
      <c r="B839" s="53">
        <v>45169</v>
      </c>
      <c r="N839" s="1" t="s">
        <v>1284</v>
      </c>
      <c r="U839" s="59">
        <v>7700752611.24366</v>
      </c>
      <c r="V839" s="60">
        <v>7700752611.24366</v>
      </c>
      <c r="W839" s="60">
        <v>10267670148.3249</v>
      </c>
      <c r="X839" s="59">
        <v>1.20722296566E-2</v>
      </c>
      <c r="AI839" s="2" t="str">
        <f>INDEX('ISO2-ISO3'!$D$1:$D$249, MATCH($N839, 'ISO2-ISO3'!$C$1:$C$249, 0))</f>
        <v>ESP</v>
      </c>
      <c r="AJ839" s="2" t="str">
        <f>INDEX('WB Country Groups'!$C$2:$C$219, MATCH($AI839, 'WB Country Groups'!$B$2:$B$219, 0))</f>
        <v>Europe &amp; Central Asia</v>
      </c>
    </row>
    <row r="840" spans="1:36">
      <c r="A840" s="53">
        <v>45169</v>
      </c>
      <c r="B840" s="53">
        <v>45169</v>
      </c>
      <c r="N840" s="1" t="s">
        <v>1342</v>
      </c>
      <c r="U840" s="59">
        <v>5541991780.4025297</v>
      </c>
      <c r="V840" s="60">
        <v>5541991780.4025297</v>
      </c>
      <c r="W840" s="60">
        <v>5541991780.4025297</v>
      </c>
      <c r="X840" s="59">
        <v>8.6880076410000007E-3</v>
      </c>
      <c r="AI840" s="2" t="str">
        <f>INDEX('ISO2-ISO3'!$D$1:$D$249, MATCH($N840, 'ISO2-ISO3'!$C$1:$C$249, 0))</f>
        <v>GBR</v>
      </c>
      <c r="AJ840" s="2" t="str">
        <f>INDEX('WB Country Groups'!$C$2:$C$219, MATCH($AI840, 'WB Country Groups'!$B$2:$B$219, 0))</f>
        <v>Europe &amp; Central Asia</v>
      </c>
    </row>
    <row r="841" spans="1:36">
      <c r="A841" s="53">
        <v>45169</v>
      </c>
      <c r="B841" s="53">
        <v>45169</v>
      </c>
      <c r="N841" s="1" t="s">
        <v>1342</v>
      </c>
      <c r="U841" s="59">
        <v>12603158399.4923</v>
      </c>
      <c r="V841" s="60">
        <v>12603158399.4923</v>
      </c>
      <c r="W841" s="60">
        <v>12603158399.4923</v>
      </c>
      <c r="X841" s="59">
        <v>1.97575782884E-2</v>
      </c>
      <c r="AI841" s="2" t="str">
        <f>INDEX('ISO2-ISO3'!$D$1:$D$249, MATCH($N841, 'ISO2-ISO3'!$C$1:$C$249, 0))</f>
        <v>GBR</v>
      </c>
      <c r="AJ841" s="2" t="str">
        <f>INDEX('WB Country Groups'!$C$2:$C$219, MATCH($AI841, 'WB Country Groups'!$B$2:$B$219, 0))</f>
        <v>Europe &amp; Central Asia</v>
      </c>
    </row>
    <row r="842" spans="1:36">
      <c r="A842" s="53">
        <v>45169</v>
      </c>
      <c r="B842" s="53">
        <v>45169</v>
      </c>
      <c r="N842" s="1" t="s">
        <v>1348</v>
      </c>
      <c r="U842" s="59">
        <v>77529473614.559998</v>
      </c>
      <c r="V842" s="60">
        <v>77529473614.559998</v>
      </c>
      <c r="W842" s="60">
        <v>77529473614.559998</v>
      </c>
      <c r="X842" s="59">
        <v>0.12154053738330001</v>
      </c>
      <c r="AI842" s="2" t="str">
        <f>INDEX('ISO2-ISO3'!$D$1:$D$249, MATCH($N842, 'ISO2-ISO3'!$C$1:$C$249, 0))</f>
        <v>USA</v>
      </c>
      <c r="AJ842" s="2" t="str">
        <f>INDEX('WB Country Groups'!$C$2:$C$219, MATCH($AI842, 'WB Country Groups'!$B$2:$B$219, 0))</f>
        <v>North America</v>
      </c>
    </row>
    <row r="843" spans="1:36">
      <c r="A843" s="53">
        <v>45169</v>
      </c>
      <c r="B843" s="53">
        <v>45169</v>
      </c>
      <c r="N843" s="1" t="s">
        <v>1348</v>
      </c>
      <c r="U843" s="59">
        <v>102191203923.795</v>
      </c>
      <c r="V843" s="60">
        <v>102191203923.795</v>
      </c>
      <c r="W843" s="60">
        <v>113545782137.55</v>
      </c>
      <c r="X843" s="59">
        <v>0.16020196270770001</v>
      </c>
      <c r="AI843" s="2" t="str">
        <f>INDEX('ISO2-ISO3'!$D$1:$D$249, MATCH($N843, 'ISO2-ISO3'!$C$1:$C$249, 0))</f>
        <v>USA</v>
      </c>
      <c r="AJ843" s="2" t="str">
        <f>INDEX('WB Country Groups'!$C$2:$C$219, MATCH($AI843, 'WB Country Groups'!$B$2:$B$219, 0))</f>
        <v>North America</v>
      </c>
    </row>
    <row r="844" spans="1:36">
      <c r="A844" s="53">
        <v>45169</v>
      </c>
      <c r="B844" s="53">
        <v>45169</v>
      </c>
      <c r="N844" s="1" t="s">
        <v>1172</v>
      </c>
      <c r="U844" s="59">
        <v>265984136734.509</v>
      </c>
      <c r="V844" s="60">
        <v>265984136734.509</v>
      </c>
      <c r="W844" s="60">
        <v>265984136734.509</v>
      </c>
      <c r="X844" s="59">
        <v>0.41697503422859999</v>
      </c>
      <c r="AI844" s="2" t="str">
        <f>INDEX('ISO2-ISO3'!$D$1:$D$249, MATCH($N844, 'ISO2-ISO3'!$C$1:$C$249, 0))</f>
        <v>NLD</v>
      </c>
      <c r="AJ844" s="2" t="str">
        <f>INDEX('WB Country Groups'!$C$2:$C$219, MATCH($AI844, 'WB Country Groups'!$B$2:$B$219, 0))</f>
        <v>Europe &amp; Central Asia</v>
      </c>
    </row>
    <row r="845" spans="1:36">
      <c r="A845" s="53">
        <v>45169</v>
      </c>
      <c r="B845" s="53">
        <v>45169</v>
      </c>
      <c r="N845" s="1" t="s">
        <v>948</v>
      </c>
      <c r="U845" s="59">
        <v>252829364.91639799</v>
      </c>
      <c r="V845" s="60">
        <v>252829364.91639799</v>
      </c>
      <c r="W845" s="60">
        <v>5048472010.4907999</v>
      </c>
      <c r="X845" s="59">
        <v>3.9635270880000002E-4</v>
      </c>
      <c r="AI845" s="2" t="str">
        <f>INDEX('ISO2-ISO3'!$D$1:$D$249, MATCH($N845, 'ISO2-ISO3'!$C$1:$C$249, 0))</f>
        <v>CHN</v>
      </c>
      <c r="AJ845" s="2" t="str">
        <f>INDEX('WB Country Groups'!$C$2:$C$219, MATCH($AI845, 'WB Country Groups'!$B$2:$B$219, 0))</f>
        <v>East Asia &amp; Pacific</v>
      </c>
    </row>
    <row r="846" spans="1:36">
      <c r="A846" s="53">
        <v>45169</v>
      </c>
      <c r="B846" s="53">
        <v>45169</v>
      </c>
      <c r="N846" s="1" t="s">
        <v>1066</v>
      </c>
      <c r="U846" s="59">
        <v>3507377250.7558498</v>
      </c>
      <c r="V846" s="60">
        <v>3507377250.7558498</v>
      </c>
      <c r="W846" s="60">
        <v>4676503001.0078001</v>
      </c>
      <c r="X846" s="59">
        <v>5.4984059091999996E-3</v>
      </c>
      <c r="AI846" s="2" t="str">
        <f>INDEX('ISO2-ISO3'!$D$1:$D$249, MATCH($N846, 'ISO2-ISO3'!$C$1:$C$249, 0))</f>
        <v>HUN</v>
      </c>
      <c r="AJ846" s="2" t="str">
        <f>INDEX('WB Country Groups'!$C$2:$C$219, MATCH($AI846, 'WB Country Groups'!$B$2:$B$219, 0))</f>
        <v>Europe &amp; Central Asia</v>
      </c>
    </row>
    <row r="847" spans="1:36">
      <c r="A847" s="53">
        <v>45169</v>
      </c>
      <c r="B847" s="53">
        <v>45169</v>
      </c>
      <c r="N847" s="1" t="s">
        <v>948</v>
      </c>
      <c r="U847" s="59">
        <v>200371102.45682499</v>
      </c>
      <c r="V847" s="60">
        <v>200371102.45682499</v>
      </c>
      <c r="W847" s="60">
        <v>3334158800.4718699</v>
      </c>
      <c r="X847" s="59">
        <v>3.141155271E-4</v>
      </c>
      <c r="AI847" s="2" t="str">
        <f>INDEX('ISO2-ISO3'!$D$1:$D$249, MATCH($N847, 'ISO2-ISO3'!$C$1:$C$249, 0))</f>
        <v>CHN</v>
      </c>
      <c r="AJ847" s="2" t="str">
        <f>INDEX('WB Country Groups'!$C$2:$C$219, MATCH($AI847, 'WB Country Groups'!$B$2:$B$219, 0))</f>
        <v>East Asia &amp; Pacific</v>
      </c>
    </row>
    <row r="848" spans="1:36">
      <c r="A848" s="53">
        <v>45169</v>
      </c>
      <c r="B848" s="53">
        <v>45169</v>
      </c>
      <c r="N848" s="1" t="s">
        <v>1088</v>
      </c>
      <c r="U848" s="59">
        <v>8501123913.8647499</v>
      </c>
      <c r="V848" s="60">
        <v>8501123913.8647499</v>
      </c>
      <c r="W848" s="60">
        <v>18891386475.255001</v>
      </c>
      <c r="X848" s="59">
        <v>1.3326946781399999E-2</v>
      </c>
      <c r="AI848" s="2" t="str">
        <f>INDEX('ISO2-ISO3'!$D$1:$D$249, MATCH($N848, 'ISO2-ISO3'!$C$1:$C$249, 0))</f>
        <v>JPN</v>
      </c>
      <c r="AJ848" s="2" t="str">
        <f>INDEX('WB Country Groups'!$C$2:$C$219, MATCH($AI848, 'WB Country Groups'!$B$2:$B$219, 0))</f>
        <v>East Asia &amp; Pacific</v>
      </c>
    </row>
    <row r="849" spans="1:36">
      <c r="A849" s="53">
        <v>45169</v>
      </c>
      <c r="B849" s="53">
        <v>45169</v>
      </c>
      <c r="N849" s="1" t="s">
        <v>1102</v>
      </c>
      <c r="U849" s="59">
        <v>4105889918.6684299</v>
      </c>
      <c r="V849" s="60">
        <v>4105889918.6684299</v>
      </c>
      <c r="W849" s="60">
        <v>5865557026.6691904</v>
      </c>
      <c r="X849" s="59">
        <v>6.4366755491000001E-3</v>
      </c>
      <c r="AI849" s="2" t="str">
        <f>INDEX('ISO2-ISO3'!$D$1:$D$249, MATCH($N849, 'ISO2-ISO3'!$C$1:$C$249, 0))</f>
        <v>KOR</v>
      </c>
      <c r="AJ849" s="2" t="str">
        <f>INDEX('WB Country Groups'!$C$2:$C$219, MATCH($AI849, 'WB Country Groups'!$B$2:$B$219, 0))</f>
        <v>East Asia &amp; Pacific</v>
      </c>
    </row>
    <row r="850" spans="1:36">
      <c r="A850" s="53">
        <v>45169</v>
      </c>
      <c r="B850" s="53">
        <v>45169</v>
      </c>
      <c r="N850" s="1" t="s">
        <v>1348</v>
      </c>
      <c r="U850" s="59">
        <v>18805739547.049999</v>
      </c>
      <c r="V850" s="60">
        <v>18805739547.049999</v>
      </c>
      <c r="W850" s="60">
        <v>18805739547.049999</v>
      </c>
      <c r="X850" s="59">
        <v>2.94811712743E-2</v>
      </c>
      <c r="AI850" s="2" t="str">
        <f>INDEX('ISO2-ISO3'!$D$1:$D$249, MATCH($N850, 'ISO2-ISO3'!$C$1:$C$249, 0))</f>
        <v>USA</v>
      </c>
      <c r="AJ850" s="2" t="str">
        <f>INDEX('WB Country Groups'!$C$2:$C$219, MATCH($AI850, 'WB Country Groups'!$B$2:$B$219, 0))</f>
        <v>North America</v>
      </c>
    </row>
    <row r="851" spans="1:36">
      <c r="A851" s="53">
        <v>45169</v>
      </c>
      <c r="B851" s="53">
        <v>45169</v>
      </c>
      <c r="N851" s="1" t="s">
        <v>1295</v>
      </c>
      <c r="U851" s="59">
        <v>15053487538.217199</v>
      </c>
      <c r="V851" s="60">
        <v>15053487538.217199</v>
      </c>
      <c r="W851" s="60">
        <v>20071316717.623001</v>
      </c>
      <c r="X851" s="59">
        <v>2.3598882845300002E-2</v>
      </c>
      <c r="AI851" s="2" t="str">
        <f>INDEX('ISO2-ISO3'!$D$1:$D$249, MATCH($N851, 'ISO2-ISO3'!$C$1:$C$249, 0))</f>
        <v>SWE</v>
      </c>
      <c r="AJ851" s="2" t="str">
        <f>INDEX('WB Country Groups'!$C$2:$C$219, MATCH($AI851, 'WB Country Groups'!$B$2:$B$219, 0))</f>
        <v>Europe &amp; Central Asia</v>
      </c>
    </row>
    <row r="852" spans="1:36">
      <c r="A852" s="53">
        <v>45169</v>
      </c>
      <c r="B852" s="53">
        <v>45169</v>
      </c>
      <c r="N852" s="1" t="s">
        <v>948</v>
      </c>
      <c r="U852" s="59">
        <v>451301760</v>
      </c>
      <c r="V852" s="60">
        <v>451301760</v>
      </c>
      <c r="W852" s="60">
        <v>4471120116.91751</v>
      </c>
      <c r="X852" s="59">
        <v>7.0749169150000004E-4</v>
      </c>
      <c r="AI852" s="2" t="str">
        <f>INDEX('ISO2-ISO3'!$D$1:$D$249, MATCH($N852, 'ISO2-ISO3'!$C$1:$C$249, 0))</f>
        <v>CHN</v>
      </c>
      <c r="AJ852" s="2" t="str">
        <f>INDEX('WB Country Groups'!$C$2:$C$219, MATCH($AI852, 'WB Country Groups'!$B$2:$B$219, 0))</f>
        <v>East Asia &amp; Pacific</v>
      </c>
    </row>
    <row r="853" spans="1:36">
      <c r="A853" s="53">
        <v>45169</v>
      </c>
      <c r="B853" s="53">
        <v>45169</v>
      </c>
      <c r="N853" s="1" t="s">
        <v>948</v>
      </c>
      <c r="U853" s="59">
        <v>1358513087.00226</v>
      </c>
      <c r="V853" s="60">
        <v>1358513087.00226</v>
      </c>
      <c r="W853" s="60">
        <v>7673948498.0677996</v>
      </c>
      <c r="X853" s="59">
        <v>2.12969859E-3</v>
      </c>
      <c r="AI853" s="2" t="str">
        <f>INDEX('ISO2-ISO3'!$D$1:$D$249, MATCH($N853, 'ISO2-ISO3'!$C$1:$C$249, 0))</f>
        <v>CHN</v>
      </c>
      <c r="AJ853" s="2" t="str">
        <f>INDEX('WB Country Groups'!$C$2:$C$219, MATCH($AI853, 'WB Country Groups'!$B$2:$B$219, 0))</f>
        <v>East Asia &amp; Pacific</v>
      </c>
    </row>
    <row r="854" spans="1:36">
      <c r="A854" s="53">
        <v>45169</v>
      </c>
      <c r="B854" s="53">
        <v>45169</v>
      </c>
      <c r="N854" s="1" t="s">
        <v>948</v>
      </c>
      <c r="U854" s="59">
        <v>379535238.58281201</v>
      </c>
      <c r="V854" s="60">
        <v>379535238.58281201</v>
      </c>
      <c r="W854" s="60">
        <v>7673948498.0677996</v>
      </c>
      <c r="X854" s="59">
        <v>5.9498555459999995E-4</v>
      </c>
      <c r="AI854" s="2" t="str">
        <f>INDEX('ISO2-ISO3'!$D$1:$D$249, MATCH($N854, 'ISO2-ISO3'!$C$1:$C$249, 0))</f>
        <v>CHN</v>
      </c>
      <c r="AJ854" s="2" t="str">
        <f>INDEX('WB Country Groups'!$C$2:$C$219, MATCH($AI854, 'WB Country Groups'!$B$2:$B$219, 0))</f>
        <v>East Asia &amp; Pacific</v>
      </c>
    </row>
    <row r="855" spans="1:36">
      <c r="A855" s="53">
        <v>45169</v>
      </c>
      <c r="B855" s="53">
        <v>45169</v>
      </c>
      <c r="N855" s="1" t="s">
        <v>948</v>
      </c>
      <c r="U855" s="59">
        <v>5186129657.68929</v>
      </c>
      <c r="V855" s="60">
        <v>5186129657.68929</v>
      </c>
      <c r="W855" s="60">
        <v>14320953902.2143</v>
      </c>
      <c r="X855" s="59">
        <v>8.1301336917000006E-3</v>
      </c>
      <c r="AI855" s="2" t="str">
        <f>INDEX('ISO2-ISO3'!$D$1:$D$249, MATCH($N855, 'ISO2-ISO3'!$C$1:$C$249, 0))</f>
        <v>CHN</v>
      </c>
      <c r="AJ855" s="2" t="str">
        <f>INDEX('WB Country Groups'!$C$2:$C$219, MATCH($AI855, 'WB Country Groups'!$B$2:$B$219, 0))</f>
        <v>East Asia &amp; Pacific</v>
      </c>
    </row>
    <row r="856" spans="1:36">
      <c r="A856" s="53">
        <v>45169</v>
      </c>
      <c r="B856" s="53">
        <v>45169</v>
      </c>
      <c r="N856" s="1" t="s">
        <v>948</v>
      </c>
      <c r="U856" s="59">
        <v>532566916.69876999</v>
      </c>
      <c r="V856" s="60">
        <v>532566916.69876999</v>
      </c>
      <c r="W856" s="60">
        <v>14320953902.2143</v>
      </c>
      <c r="X856" s="59">
        <v>8.3488854280000004E-4</v>
      </c>
      <c r="AI856" s="2" t="str">
        <f>INDEX('ISO2-ISO3'!$D$1:$D$249, MATCH($N856, 'ISO2-ISO3'!$C$1:$C$249, 0))</f>
        <v>CHN</v>
      </c>
      <c r="AJ856" s="2" t="str">
        <f>INDEX('WB Country Groups'!$C$2:$C$219, MATCH($AI856, 'WB Country Groups'!$B$2:$B$219, 0))</f>
        <v>East Asia &amp; Pacific</v>
      </c>
    </row>
    <row r="857" spans="1:36">
      <c r="A857" s="53">
        <v>45169</v>
      </c>
      <c r="B857" s="53">
        <v>45169</v>
      </c>
      <c r="N857" s="1" t="s">
        <v>1297</v>
      </c>
      <c r="U857" s="59">
        <v>3600690026.1749201</v>
      </c>
      <c r="V857" s="60">
        <v>3600690026.1749201</v>
      </c>
      <c r="W857" s="60">
        <v>5539523117.1921902</v>
      </c>
      <c r="X857" s="59">
        <v>5.6446894364999998E-3</v>
      </c>
      <c r="AI857" s="2" t="str">
        <f>INDEX('ISO2-ISO3'!$D$1:$D$249, MATCH($N857, 'ISO2-ISO3'!$C$1:$C$249, 0))</f>
        <v>CHE</v>
      </c>
      <c r="AJ857" s="2" t="str">
        <f>INDEX('WB Country Groups'!$C$2:$C$219, MATCH($AI857, 'WB Country Groups'!$B$2:$B$219, 0))</f>
        <v>Europe &amp; Central Asia</v>
      </c>
    </row>
    <row r="858" spans="1:36">
      <c r="A858" s="53">
        <v>45169</v>
      </c>
      <c r="B858" s="53">
        <v>45169</v>
      </c>
      <c r="N858" s="1" t="s">
        <v>1303</v>
      </c>
      <c r="U858" s="59">
        <v>424696289964.98499</v>
      </c>
      <c r="V858" s="60">
        <v>424696289964.98499</v>
      </c>
      <c r="W858" s="60">
        <v>447048726278.93201</v>
      </c>
      <c r="X858" s="59">
        <v>0.66578312608790002</v>
      </c>
      <c r="AI858" s="2" t="str">
        <f>INDEX('ISO2-ISO3'!$D$1:$D$249, MATCH($N858, 'ISO2-ISO3'!$C$1:$C$249, 0))</f>
        <v>TWN</v>
      </c>
      <c r="AJ858" s="2" t="str">
        <f>INDEX('WB Country Groups'!$C$2:$C$219, MATCH($AI858, 'WB Country Groups'!$B$2:$B$219, 0))</f>
        <v>East Asia &amp; Pacific</v>
      </c>
    </row>
    <row r="859" spans="1:36">
      <c r="A859" s="53">
        <v>45169</v>
      </c>
      <c r="B859" s="53">
        <v>45169</v>
      </c>
      <c r="N859" s="1" t="s">
        <v>881</v>
      </c>
      <c r="U859" s="59">
        <v>3407567594.9941902</v>
      </c>
      <c r="V859" s="60">
        <v>3407567594.9941902</v>
      </c>
      <c r="W859" s="60">
        <v>6954219581.6207895</v>
      </c>
      <c r="X859" s="59">
        <v>5.3419374252999998E-3</v>
      </c>
      <c r="AI859" s="2" t="str">
        <f>INDEX('ISO2-ISO3'!$D$1:$D$249, MATCH($N859, 'ISO2-ISO3'!$C$1:$C$249, 0))</f>
        <v>AUS</v>
      </c>
      <c r="AJ859" s="2" t="str">
        <f>INDEX('WB Country Groups'!$C$2:$C$219, MATCH($AI859, 'WB Country Groups'!$B$2:$B$219, 0))</f>
        <v>East Asia &amp; Pacific</v>
      </c>
    </row>
    <row r="860" spans="1:36">
      <c r="A860" s="53">
        <v>45169</v>
      </c>
      <c r="B860" s="53">
        <v>45169</v>
      </c>
      <c r="N860" s="1" t="s">
        <v>1278</v>
      </c>
      <c r="U860" s="59">
        <v>10776012862.6514</v>
      </c>
      <c r="V860" s="60">
        <v>10776012862.6514</v>
      </c>
      <c r="W860" s="60">
        <v>11973347625.1682</v>
      </c>
      <c r="X860" s="59">
        <v>1.6893219225099999E-2</v>
      </c>
      <c r="AI860" s="2" t="str">
        <f>INDEX('ISO2-ISO3'!$D$1:$D$249, MATCH($N860, 'ISO2-ISO3'!$C$1:$C$249, 0))</f>
        <v>ZAF</v>
      </c>
      <c r="AJ860" s="2" t="str">
        <f>INDEX('WB Country Groups'!$C$2:$C$219, MATCH($AI860, 'WB Country Groups'!$B$2:$B$219, 0))</f>
        <v>Sub-Saharan Africa</v>
      </c>
    </row>
    <row r="861" spans="1:36">
      <c r="A861" s="53">
        <v>45169</v>
      </c>
      <c r="B861" s="53">
        <v>45169</v>
      </c>
      <c r="N861" s="1" t="s">
        <v>1332</v>
      </c>
      <c r="U861" s="59">
        <v>5073234412.0146103</v>
      </c>
      <c r="V861" s="60">
        <v>5073234412.0146103</v>
      </c>
      <c r="W861" s="60">
        <v>12683086030.036501</v>
      </c>
      <c r="X861" s="59">
        <v>7.9531513366999998E-3</v>
      </c>
      <c r="AI861" s="2" t="str">
        <f>INDEX('ISO2-ISO3'!$D$1:$D$249, MATCH($N861, 'ISO2-ISO3'!$C$1:$C$249, 0))</f>
        <v>TUR</v>
      </c>
      <c r="AJ861" s="2" t="str">
        <f>INDEX('WB Country Groups'!$C$2:$C$219, MATCH($AI861, 'WB Country Groups'!$B$2:$B$219, 0))</f>
        <v>Europe &amp; Central Asia</v>
      </c>
    </row>
    <row r="862" spans="1:36">
      <c r="A862" s="53">
        <v>45169</v>
      </c>
      <c r="B862" s="53">
        <v>45169</v>
      </c>
      <c r="N862" s="1" t="s">
        <v>1131</v>
      </c>
      <c r="U862" s="59">
        <v>2920335378</v>
      </c>
      <c r="V862" s="60">
        <v>2920335378</v>
      </c>
      <c r="W862" s="60">
        <v>7300838445</v>
      </c>
      <c r="X862" s="59">
        <v>4.5781186771000001E-3</v>
      </c>
      <c r="AI862" s="2" t="str">
        <f>INDEX('ISO2-ISO3'!$D$1:$D$249, MATCH($N862, 'ISO2-ISO3'!$C$1:$C$249, 0))</f>
        <v>MYS</v>
      </c>
      <c r="AJ862" s="2" t="str">
        <f>INDEX('WB Country Groups'!$C$2:$C$219, MATCH($AI862, 'WB Country Groups'!$B$2:$B$219, 0))</f>
        <v>East Asia &amp; Pacific</v>
      </c>
    </row>
    <row r="863" spans="1:36">
      <c r="A863" s="53">
        <v>45169</v>
      </c>
      <c r="B863" s="53">
        <v>45169</v>
      </c>
      <c r="N863" s="1" t="s">
        <v>1303</v>
      </c>
      <c r="U863" s="59">
        <v>3914640009.0128698</v>
      </c>
      <c r="V863" s="60">
        <v>3914640009.0128698</v>
      </c>
      <c r="W863" s="60">
        <v>4605458834.1327896</v>
      </c>
      <c r="X863" s="59">
        <v>6.1368590315000002E-3</v>
      </c>
      <c r="AI863" s="2" t="str">
        <f>INDEX('ISO2-ISO3'!$D$1:$D$249, MATCH($N863, 'ISO2-ISO3'!$C$1:$C$249, 0))</f>
        <v>TWN</v>
      </c>
      <c r="AJ863" s="2" t="str">
        <f>INDEX('WB Country Groups'!$C$2:$C$219, MATCH($AI863, 'WB Country Groups'!$B$2:$B$219, 0))</f>
        <v>East Asia &amp; Pacific</v>
      </c>
    </row>
    <row r="864" spans="1:36">
      <c r="A864" s="53">
        <v>45169</v>
      </c>
      <c r="B864" s="53">
        <v>45169</v>
      </c>
      <c r="N864" s="1" t="s">
        <v>883</v>
      </c>
      <c r="U864" s="59">
        <v>3398466014.4461699</v>
      </c>
      <c r="V864" s="60">
        <v>3398466014.4461699</v>
      </c>
      <c r="W864" s="60">
        <v>5228409252.9941101</v>
      </c>
      <c r="X864" s="59">
        <v>5.3276691614000003E-3</v>
      </c>
      <c r="AI864" s="2" t="str">
        <f>INDEX('ISO2-ISO3'!$D$1:$D$249, MATCH($N864, 'ISO2-ISO3'!$C$1:$C$249, 0))</f>
        <v>AUT</v>
      </c>
      <c r="AJ864" s="2" t="str">
        <f>INDEX('WB Country Groups'!$C$2:$C$219, MATCH($AI864, 'WB Country Groups'!$B$2:$B$219, 0))</f>
        <v>Europe &amp; Central Asia</v>
      </c>
    </row>
    <row r="865" spans="1:36">
      <c r="A865" s="53">
        <v>45169</v>
      </c>
      <c r="B865" s="53">
        <v>45169</v>
      </c>
      <c r="N865" s="1" t="s">
        <v>1209</v>
      </c>
      <c r="U865" s="59">
        <v>9561099361.5</v>
      </c>
      <c r="V865" s="60">
        <v>9561099361.5</v>
      </c>
      <c r="W865" s="60">
        <v>11248352190</v>
      </c>
      <c r="X865" s="59">
        <v>1.49886372265E-2</v>
      </c>
      <c r="AI865" s="2" t="str">
        <f>INDEX('ISO2-ISO3'!$D$1:$D$249, MATCH($N865, 'ISO2-ISO3'!$C$1:$C$249, 0))</f>
        <v>PER</v>
      </c>
      <c r="AJ865" s="2" t="str">
        <f>INDEX('WB Country Groups'!$C$2:$C$219, MATCH($AI865, 'WB Country Groups'!$B$2:$B$219, 0))</f>
        <v>Latin America &amp; Caribbean</v>
      </c>
    </row>
    <row r="866" spans="1:36">
      <c r="A866" s="53">
        <v>45169</v>
      </c>
      <c r="B866" s="53">
        <v>45169</v>
      </c>
      <c r="N866" s="1" t="s">
        <v>1031</v>
      </c>
      <c r="U866" s="59">
        <v>23285330982.561199</v>
      </c>
      <c r="V866" s="60">
        <v>23285330982.561199</v>
      </c>
      <c r="W866" s="60">
        <v>78333104201.291794</v>
      </c>
      <c r="X866" s="59">
        <v>3.6503687034399997E-2</v>
      </c>
      <c r="AI866" s="2" t="str">
        <f>INDEX('ISO2-ISO3'!$D$1:$D$249, MATCH($N866, 'ISO2-ISO3'!$C$1:$C$249, 0))</f>
        <v>DEU</v>
      </c>
      <c r="AJ866" s="2" t="str">
        <f>INDEX('WB Country Groups'!$C$2:$C$219, MATCH($AI866, 'WB Country Groups'!$B$2:$B$219, 0))</f>
        <v>Europe &amp; Central Asia</v>
      </c>
    </row>
    <row r="867" spans="1:36">
      <c r="A867" s="53">
        <v>45169</v>
      </c>
      <c r="B867" s="53">
        <v>45169</v>
      </c>
      <c r="N867" s="1" t="s">
        <v>1072</v>
      </c>
      <c r="U867" s="59">
        <v>12130731054.431999</v>
      </c>
      <c r="V867" s="60">
        <v>12130731054.431999</v>
      </c>
      <c r="W867" s="60">
        <v>24261462108.864101</v>
      </c>
      <c r="X867" s="59">
        <v>1.9016968676200001E-2</v>
      </c>
      <c r="AI867" s="2" t="str">
        <f>INDEX('ISO2-ISO3'!$D$1:$D$249, MATCH($N867, 'ISO2-ISO3'!$C$1:$C$249, 0))</f>
        <v>IDN</v>
      </c>
      <c r="AJ867" s="2" t="str">
        <f>INDEX('WB Country Groups'!$C$2:$C$219, MATCH($AI867, 'WB Country Groups'!$B$2:$B$219, 0))</f>
        <v>East Asia &amp; Pacific</v>
      </c>
    </row>
    <row r="868" spans="1:36">
      <c r="A868" s="53">
        <v>45169</v>
      </c>
      <c r="B868" s="53">
        <v>45169</v>
      </c>
      <c r="N868" s="1" t="s">
        <v>1031</v>
      </c>
      <c r="U868" s="59">
        <v>32425960014</v>
      </c>
      <c r="V868" s="60">
        <v>32425960014</v>
      </c>
      <c r="W868" s="60">
        <v>36028844460</v>
      </c>
      <c r="X868" s="59">
        <v>5.0833166040400002E-2</v>
      </c>
      <c r="AI868" s="2" t="str">
        <f>INDEX('ISO2-ISO3'!$D$1:$D$249, MATCH($N868, 'ISO2-ISO3'!$C$1:$C$249, 0))</f>
        <v>DEU</v>
      </c>
      <c r="AJ868" s="2" t="str">
        <f>INDEX('WB Country Groups'!$C$2:$C$219, MATCH($AI868, 'WB Country Groups'!$B$2:$B$219, 0))</f>
        <v>Europe &amp; Central Asia</v>
      </c>
    </row>
    <row r="869" spans="1:36">
      <c r="A869" s="53">
        <v>45169</v>
      </c>
      <c r="B869" s="53">
        <v>45169</v>
      </c>
      <c r="N869" s="1" t="s">
        <v>936</v>
      </c>
      <c r="U869" s="59">
        <v>63922425071.1408</v>
      </c>
      <c r="V869" s="60">
        <v>63922425071.1408</v>
      </c>
      <c r="W869" s="60">
        <v>75202853024.871597</v>
      </c>
      <c r="X869" s="59">
        <v>0.1002091918309</v>
      </c>
      <c r="AI869" s="2" t="str">
        <f>INDEX('ISO2-ISO3'!$D$1:$D$249, MATCH($N869, 'ISO2-ISO3'!$C$1:$C$249, 0))</f>
        <v>CAN</v>
      </c>
      <c r="AJ869" s="2" t="str">
        <f>INDEX('WB Country Groups'!$C$2:$C$219, MATCH($AI869, 'WB Country Groups'!$B$2:$B$219, 0))</f>
        <v>North America</v>
      </c>
    </row>
    <row r="870" spans="1:36">
      <c r="A870" s="53">
        <v>45169</v>
      </c>
      <c r="B870" s="53">
        <v>45169</v>
      </c>
      <c r="N870" s="1" t="s">
        <v>1348</v>
      </c>
      <c r="U870" s="59">
        <v>37191296469.57</v>
      </c>
      <c r="V870" s="60">
        <v>37191296469.57</v>
      </c>
      <c r="W870" s="60">
        <v>57344558384.940002</v>
      </c>
      <c r="X870" s="59">
        <v>5.8303635355099998E-2</v>
      </c>
      <c r="AI870" s="2" t="str">
        <f>INDEX('ISO2-ISO3'!$D$1:$D$249, MATCH($N870, 'ISO2-ISO3'!$C$1:$C$249, 0))</f>
        <v>USA</v>
      </c>
      <c r="AJ870" s="2" t="str">
        <f>INDEX('WB Country Groups'!$C$2:$C$219, MATCH($AI870, 'WB Country Groups'!$B$2:$B$219, 0))</f>
        <v>North America</v>
      </c>
    </row>
    <row r="871" spans="1:36">
      <c r="A871" s="53">
        <v>45169</v>
      </c>
      <c r="B871" s="53">
        <v>45169</v>
      </c>
      <c r="N871" s="1" t="s">
        <v>1066</v>
      </c>
      <c r="U871" s="59">
        <v>3411135963.9950099</v>
      </c>
      <c r="V871" s="60">
        <v>3411135963.9950099</v>
      </c>
      <c r="W871" s="60">
        <v>6202100422.2268896</v>
      </c>
      <c r="X871" s="59">
        <v>5.3475314460999998E-3</v>
      </c>
      <c r="AI871" s="2" t="str">
        <f>INDEX('ISO2-ISO3'!$D$1:$D$249, MATCH($N871, 'ISO2-ISO3'!$C$1:$C$249, 0))</f>
        <v>HUN</v>
      </c>
      <c r="AJ871" s="2" t="str">
        <f>INDEX('WB Country Groups'!$C$2:$C$219, MATCH($AI871, 'WB Country Groups'!$B$2:$B$219, 0))</f>
        <v>Europe &amp; Central Asia</v>
      </c>
    </row>
    <row r="872" spans="1:36">
      <c r="A872" s="53">
        <v>45169</v>
      </c>
      <c r="B872" s="53">
        <v>45169</v>
      </c>
      <c r="N872" s="1" t="s">
        <v>1084</v>
      </c>
      <c r="U872" s="59">
        <v>35990029382.355797</v>
      </c>
      <c r="V872" s="60">
        <v>35990029382.355797</v>
      </c>
      <c r="W872" s="60">
        <v>55369275972.855003</v>
      </c>
      <c r="X872" s="59">
        <v>5.6420446414E-2</v>
      </c>
      <c r="AI872" s="2" t="str">
        <f>INDEX('ISO2-ISO3'!$D$1:$D$249, MATCH($N872, 'ISO2-ISO3'!$C$1:$C$249, 0))</f>
        <v>ITA</v>
      </c>
      <c r="AJ872" s="2" t="str">
        <f>INDEX('WB Country Groups'!$C$2:$C$219, MATCH($AI872, 'WB Country Groups'!$B$2:$B$219, 0))</f>
        <v>Europe &amp; Central Asia</v>
      </c>
    </row>
    <row r="873" spans="1:36">
      <c r="A873" s="53">
        <v>45169</v>
      </c>
      <c r="B873" s="53">
        <v>45169</v>
      </c>
      <c r="N873" s="1" t="s">
        <v>1342</v>
      </c>
      <c r="U873" s="59">
        <v>46141258073.719299</v>
      </c>
      <c r="V873" s="60">
        <v>46141258073.719299</v>
      </c>
      <c r="W873" s="60">
        <v>46141258073.719299</v>
      </c>
      <c r="X873" s="59">
        <v>7.2334210982800004E-2</v>
      </c>
      <c r="AI873" s="2" t="str">
        <f>INDEX('ISO2-ISO3'!$D$1:$D$249, MATCH($N873, 'ISO2-ISO3'!$C$1:$C$249, 0))</f>
        <v>GBR</v>
      </c>
      <c r="AJ873" s="2" t="str">
        <f>INDEX('WB Country Groups'!$C$2:$C$219, MATCH($AI873, 'WB Country Groups'!$B$2:$B$219, 0))</f>
        <v>Europe &amp; Central Asia</v>
      </c>
    </row>
    <row r="874" spans="1:36">
      <c r="A874" s="53">
        <v>45169</v>
      </c>
      <c r="B874" s="53">
        <v>45169</v>
      </c>
      <c r="N874" s="1" t="s">
        <v>1348</v>
      </c>
      <c r="U874" s="59">
        <v>22436085872.34</v>
      </c>
      <c r="V874" s="60">
        <v>22436085872.34</v>
      </c>
      <c r="W874" s="60">
        <v>22436085872.34</v>
      </c>
      <c r="X874" s="59">
        <v>3.5172351965900003E-2</v>
      </c>
      <c r="AI874" s="2" t="str">
        <f>INDEX('ISO2-ISO3'!$D$1:$D$249, MATCH($N874, 'ISO2-ISO3'!$C$1:$C$249, 0))</f>
        <v>USA</v>
      </c>
      <c r="AJ874" s="2" t="str">
        <f>INDEX('WB Country Groups'!$C$2:$C$219, MATCH($AI874, 'WB Country Groups'!$B$2:$B$219, 0))</f>
        <v>North America</v>
      </c>
    </row>
    <row r="875" spans="1:36">
      <c r="A875" s="53">
        <v>45169</v>
      </c>
      <c r="B875" s="53">
        <v>45169</v>
      </c>
      <c r="N875" s="1" t="s">
        <v>1342</v>
      </c>
      <c r="U875" s="59">
        <v>35562045560.170097</v>
      </c>
      <c r="V875" s="60">
        <v>35562045560.170097</v>
      </c>
      <c r="W875" s="60">
        <v>35562045560.170097</v>
      </c>
      <c r="X875" s="59">
        <v>5.5749509526200003E-2</v>
      </c>
      <c r="AI875" s="2" t="str">
        <f>INDEX('ISO2-ISO3'!$D$1:$D$249, MATCH($N875, 'ISO2-ISO3'!$C$1:$C$249, 0))</f>
        <v>GBR</v>
      </c>
      <c r="AJ875" s="2" t="str">
        <f>INDEX('WB Country Groups'!$C$2:$C$219, MATCH($AI875, 'WB Country Groups'!$B$2:$B$219, 0))</f>
        <v>Europe &amp; Central Asia</v>
      </c>
    </row>
    <row r="876" spans="1:36">
      <c r="A876" s="53">
        <v>45169</v>
      </c>
      <c r="B876" s="53">
        <v>45169</v>
      </c>
      <c r="N876" s="1" t="s">
        <v>948</v>
      </c>
      <c r="U876" s="59">
        <v>18983883105.213799</v>
      </c>
      <c r="V876" s="60">
        <v>18983883105.213799</v>
      </c>
      <c r="W876" s="60">
        <v>35479116541.792297</v>
      </c>
      <c r="X876" s="59">
        <v>2.97604413736E-2</v>
      </c>
      <c r="AI876" s="2" t="str">
        <f>INDEX('ISO2-ISO3'!$D$1:$D$249, MATCH($N876, 'ISO2-ISO3'!$C$1:$C$249, 0))</f>
        <v>CHN</v>
      </c>
      <c r="AJ876" s="2" t="str">
        <f>INDEX('WB Country Groups'!$C$2:$C$219, MATCH($AI876, 'WB Country Groups'!$B$2:$B$219, 0))</f>
        <v>East Asia &amp; Pacific</v>
      </c>
    </row>
    <row r="877" spans="1:36">
      <c r="A877" s="53">
        <v>45169</v>
      </c>
      <c r="B877" s="53">
        <v>45169</v>
      </c>
      <c r="N877" s="1" t="s">
        <v>1310</v>
      </c>
      <c r="U877" s="59">
        <v>1747697579.7815399</v>
      </c>
      <c r="V877" s="60">
        <v>1747697579.7815399</v>
      </c>
      <c r="W877" s="60">
        <v>6990790319.1261501</v>
      </c>
      <c r="X877" s="59">
        <v>2.7398109793000001E-3</v>
      </c>
      <c r="AI877" s="2" t="str">
        <f>INDEX('ISO2-ISO3'!$D$1:$D$249, MATCH($N877, 'ISO2-ISO3'!$C$1:$C$249, 0))</f>
        <v>THA</v>
      </c>
      <c r="AJ877" s="2" t="str">
        <f>INDEX('WB Country Groups'!$C$2:$C$219, MATCH($AI877, 'WB Country Groups'!$B$2:$B$219, 0))</f>
        <v>East Asia &amp; Pacific</v>
      </c>
    </row>
    <row r="878" spans="1:36">
      <c r="A878" s="53">
        <v>45169</v>
      </c>
      <c r="B878" s="53">
        <v>45169</v>
      </c>
      <c r="N878" s="1" t="s">
        <v>1066</v>
      </c>
      <c r="U878" s="59">
        <v>9720794462.7748909</v>
      </c>
      <c r="V878" s="60">
        <v>9720794462.7748909</v>
      </c>
      <c r="W878" s="60">
        <v>11436228779.735201</v>
      </c>
      <c r="X878" s="59">
        <v>1.5238986255399999E-2</v>
      </c>
      <c r="AI878" s="2" t="str">
        <f>INDEX('ISO2-ISO3'!$D$1:$D$249, MATCH($N878, 'ISO2-ISO3'!$C$1:$C$249, 0))</f>
        <v>HUN</v>
      </c>
      <c r="AJ878" s="2" t="str">
        <f>INDEX('WB Country Groups'!$C$2:$C$219, MATCH($AI878, 'WB Country Groups'!$B$2:$B$219, 0))</f>
        <v>Europe &amp; Central Asia</v>
      </c>
    </row>
    <row r="879" spans="1:36">
      <c r="A879" s="53">
        <v>45169</v>
      </c>
      <c r="B879" s="53">
        <v>45169</v>
      </c>
      <c r="N879" s="1" t="s">
        <v>1303</v>
      </c>
      <c r="U879" s="59">
        <v>13199763988.8682</v>
      </c>
      <c r="V879" s="60">
        <v>13199763988.8682</v>
      </c>
      <c r="W879" s="60">
        <v>14666404432.075701</v>
      </c>
      <c r="X879" s="59">
        <v>2.0692858260800001E-2</v>
      </c>
      <c r="AI879" s="2" t="str">
        <f>INDEX('ISO2-ISO3'!$D$1:$D$249, MATCH($N879, 'ISO2-ISO3'!$C$1:$C$249, 0))</f>
        <v>TWN</v>
      </c>
      <c r="AJ879" s="2" t="str">
        <f>INDEX('WB Country Groups'!$C$2:$C$219, MATCH($AI879, 'WB Country Groups'!$B$2:$B$219, 0))</f>
        <v>East Asia &amp; Pacific</v>
      </c>
    </row>
    <row r="880" spans="1:36">
      <c r="A880" s="53">
        <v>45169</v>
      </c>
      <c r="B880" s="53">
        <v>45169</v>
      </c>
      <c r="N880" s="1" t="s">
        <v>1303</v>
      </c>
      <c r="U880" s="59">
        <v>14852536804.68</v>
      </c>
      <c r="V880" s="60">
        <v>14852536804.68</v>
      </c>
      <c r="W880" s="60">
        <v>24754228007.7999</v>
      </c>
      <c r="X880" s="59">
        <v>2.3283858648700001E-2</v>
      </c>
      <c r="AI880" s="2" t="str">
        <f>INDEX('ISO2-ISO3'!$D$1:$D$249, MATCH($N880, 'ISO2-ISO3'!$C$1:$C$249, 0))</f>
        <v>TWN</v>
      </c>
      <c r="AJ880" s="2" t="str">
        <f>INDEX('WB Country Groups'!$C$2:$C$219, MATCH($AI880, 'WB Country Groups'!$B$2:$B$219, 0))</f>
        <v>East Asia &amp; Pacific</v>
      </c>
    </row>
    <row r="881" spans="1:36">
      <c r="A881" s="53">
        <v>45169</v>
      </c>
      <c r="B881" s="53">
        <v>45169</v>
      </c>
      <c r="N881" s="1" t="s">
        <v>1303</v>
      </c>
      <c r="U881" s="59">
        <v>41724134519.287804</v>
      </c>
      <c r="V881" s="60">
        <v>41724134519.287804</v>
      </c>
      <c r="W881" s="60">
        <v>46360149465.875397</v>
      </c>
      <c r="X881" s="59">
        <v>6.5409624171300002E-2</v>
      </c>
      <c r="AI881" s="2" t="str">
        <f>INDEX('ISO2-ISO3'!$D$1:$D$249, MATCH($N881, 'ISO2-ISO3'!$C$1:$C$249, 0))</f>
        <v>TWN</v>
      </c>
      <c r="AJ881" s="2" t="str">
        <f>INDEX('WB Country Groups'!$C$2:$C$219, MATCH($AI881, 'WB Country Groups'!$B$2:$B$219, 0))</f>
        <v>East Asia &amp; Pacific</v>
      </c>
    </row>
    <row r="882" spans="1:36">
      <c r="A882" s="53">
        <v>45169</v>
      </c>
      <c r="B882" s="53">
        <v>45169</v>
      </c>
      <c r="N882" s="1" t="s">
        <v>1303</v>
      </c>
      <c r="U882" s="59">
        <v>2469808418.95224</v>
      </c>
      <c r="V882" s="60">
        <v>2469808418.95224</v>
      </c>
      <c r="W882" s="60">
        <v>3293077891.9363198</v>
      </c>
      <c r="X882" s="59">
        <v>3.8718416168999998E-3</v>
      </c>
      <c r="AI882" s="2" t="str">
        <f>INDEX('ISO2-ISO3'!$D$1:$D$249, MATCH($N882, 'ISO2-ISO3'!$C$1:$C$249, 0))</f>
        <v>TWN</v>
      </c>
      <c r="AJ882" s="2" t="str">
        <f>INDEX('WB Country Groups'!$C$2:$C$219, MATCH($AI882, 'WB Country Groups'!$B$2:$B$219, 0))</f>
        <v>East Asia &amp; Pacific</v>
      </c>
    </row>
    <row r="883" spans="1:36">
      <c r="A883" s="53">
        <v>45169</v>
      </c>
      <c r="B883" s="53">
        <v>45169</v>
      </c>
      <c r="N883" s="1" t="s">
        <v>1348</v>
      </c>
      <c r="U883" s="59">
        <v>152867228755.35999</v>
      </c>
      <c r="V883" s="60">
        <v>152867228755.35999</v>
      </c>
      <c r="W883" s="60">
        <v>152867228755.35999</v>
      </c>
      <c r="X883" s="59">
        <v>0.23964518608240001</v>
      </c>
      <c r="AI883" s="2" t="str">
        <f>INDEX('ISO2-ISO3'!$D$1:$D$249, MATCH($N883, 'ISO2-ISO3'!$C$1:$C$249, 0))</f>
        <v>USA</v>
      </c>
      <c r="AJ883" s="2" t="str">
        <f>INDEX('WB Country Groups'!$C$2:$C$219, MATCH($AI883, 'WB Country Groups'!$B$2:$B$219, 0))</f>
        <v>North America</v>
      </c>
    </row>
    <row r="884" spans="1:36">
      <c r="A884" s="53">
        <v>45169</v>
      </c>
      <c r="B884" s="53">
        <v>45169</v>
      </c>
      <c r="N884" s="1" t="s">
        <v>1070</v>
      </c>
      <c r="U884" s="59">
        <v>3123207751.1569901</v>
      </c>
      <c r="V884" s="60">
        <v>3123207751.1569901</v>
      </c>
      <c r="W884" s="60">
        <v>8923450717.5913906</v>
      </c>
      <c r="X884" s="59">
        <v>4.8961553682000001E-3</v>
      </c>
      <c r="AI884" s="2" t="str">
        <f>INDEX('ISO2-ISO3'!$D$1:$D$249, MATCH($N884, 'ISO2-ISO3'!$C$1:$C$249, 0))</f>
        <v>IND</v>
      </c>
      <c r="AJ884" s="2" t="str">
        <f>INDEX('WB Country Groups'!$C$2:$C$219, MATCH($AI884, 'WB Country Groups'!$B$2:$B$219, 0))</f>
        <v>South Asia</v>
      </c>
    </row>
    <row r="885" spans="1:36">
      <c r="A885" s="53">
        <v>45169</v>
      </c>
      <c r="B885" s="53">
        <v>45169</v>
      </c>
      <c r="N885" s="1" t="s">
        <v>1070</v>
      </c>
      <c r="U885" s="59">
        <v>52623016174.245598</v>
      </c>
      <c r="V885" s="60">
        <v>52623016174.245598</v>
      </c>
      <c r="W885" s="60">
        <v>142224368038.50201</v>
      </c>
      <c r="X885" s="59">
        <v>8.2495460969399997E-2</v>
      </c>
      <c r="AI885" s="2" t="str">
        <f>INDEX('ISO2-ISO3'!$D$1:$D$249, MATCH($N885, 'ISO2-ISO3'!$C$1:$C$249, 0))</f>
        <v>IND</v>
      </c>
      <c r="AJ885" s="2" t="str">
        <f>INDEX('WB Country Groups'!$C$2:$C$219, MATCH($AI885, 'WB Country Groups'!$B$2:$B$219, 0))</f>
        <v>South Asia</v>
      </c>
    </row>
    <row r="886" spans="1:36">
      <c r="A886" s="53">
        <v>45169</v>
      </c>
      <c r="B886" s="53">
        <v>45169</v>
      </c>
      <c r="N886" s="1" t="s">
        <v>1070</v>
      </c>
      <c r="U886" s="59">
        <v>7331913131.4125204</v>
      </c>
      <c r="V886" s="60">
        <v>7331913131.4125204</v>
      </c>
      <c r="W886" s="60">
        <v>11279866356.0193</v>
      </c>
      <c r="X886" s="59">
        <v>1.14940115094E-2</v>
      </c>
      <c r="AI886" s="2" t="str">
        <f>INDEX('ISO2-ISO3'!$D$1:$D$249, MATCH($N886, 'ISO2-ISO3'!$C$1:$C$249, 0))</f>
        <v>IND</v>
      </c>
      <c r="AJ886" s="2" t="str">
        <f>INDEX('WB Country Groups'!$C$2:$C$219, MATCH($AI886, 'WB Country Groups'!$B$2:$B$219, 0))</f>
        <v>South Asia</v>
      </c>
    </row>
    <row r="887" spans="1:36">
      <c r="A887" s="53">
        <v>45169</v>
      </c>
      <c r="B887" s="53">
        <v>45169</v>
      </c>
      <c r="N887" s="1" t="s">
        <v>1070</v>
      </c>
      <c r="U887" s="59">
        <v>1700484534.0597</v>
      </c>
      <c r="V887" s="60">
        <v>1700484534.0597</v>
      </c>
      <c r="W887" s="60">
        <v>4251211335.14925</v>
      </c>
      <c r="X887" s="59">
        <v>2.6657965603000002E-3</v>
      </c>
      <c r="AI887" s="2" t="str">
        <f>INDEX('ISO2-ISO3'!$D$1:$D$249, MATCH($N887, 'ISO2-ISO3'!$C$1:$C$249, 0))</f>
        <v>IND</v>
      </c>
      <c r="AJ887" s="2" t="str">
        <f>INDEX('WB Country Groups'!$C$2:$C$219, MATCH($AI887, 'WB Country Groups'!$B$2:$B$219, 0))</f>
        <v>South Asia</v>
      </c>
    </row>
    <row r="888" spans="1:36">
      <c r="A888" s="53">
        <v>45169</v>
      </c>
      <c r="B888" s="53">
        <v>45169</v>
      </c>
      <c r="N888" s="1" t="s">
        <v>1070</v>
      </c>
      <c r="U888" s="59">
        <v>12103050438.6439</v>
      </c>
      <c r="V888" s="60">
        <v>12103050438.6439</v>
      </c>
      <c r="W888" s="60">
        <v>60515252193.219299</v>
      </c>
      <c r="X888" s="59">
        <v>1.89735746383E-2</v>
      </c>
      <c r="AI888" s="2" t="str">
        <f>INDEX('ISO2-ISO3'!$D$1:$D$249, MATCH($N888, 'ISO2-ISO3'!$C$1:$C$249, 0))</f>
        <v>IND</v>
      </c>
      <c r="AJ888" s="2" t="str">
        <f>INDEX('WB Country Groups'!$C$2:$C$219, MATCH($AI888, 'WB Country Groups'!$B$2:$B$219, 0))</f>
        <v>South Asia</v>
      </c>
    </row>
    <row r="889" spans="1:36">
      <c r="A889" s="53">
        <v>45169</v>
      </c>
      <c r="B889" s="53">
        <v>45169</v>
      </c>
      <c r="N889" s="1" t="s">
        <v>1070</v>
      </c>
      <c r="U889" s="59">
        <v>6616000917.1960897</v>
      </c>
      <c r="V889" s="60">
        <v>6616000917.1960897</v>
      </c>
      <c r="W889" s="60">
        <v>26464003668.784401</v>
      </c>
      <c r="X889" s="59">
        <v>1.0371698262799999E-2</v>
      </c>
      <c r="AI889" s="2" t="str">
        <f>INDEX('ISO2-ISO3'!$D$1:$D$249, MATCH($N889, 'ISO2-ISO3'!$C$1:$C$249, 0))</f>
        <v>IND</v>
      </c>
      <c r="AJ889" s="2" t="str">
        <f>INDEX('WB Country Groups'!$C$2:$C$219, MATCH($AI889, 'WB Country Groups'!$B$2:$B$219, 0))</f>
        <v>South Asia</v>
      </c>
    </row>
    <row r="890" spans="1:36">
      <c r="A890" s="53">
        <v>45169</v>
      </c>
      <c r="B890" s="53">
        <v>45169</v>
      </c>
      <c r="N890" s="1" t="s">
        <v>1172</v>
      </c>
      <c r="U890" s="59">
        <v>6490555058.4882298</v>
      </c>
      <c r="V890" s="60">
        <v>6490555058.4882298</v>
      </c>
      <c r="W890" s="60">
        <v>10817591764.1471</v>
      </c>
      <c r="X890" s="59">
        <v>1.01750407032E-2</v>
      </c>
      <c r="AI890" s="2" t="str">
        <f>INDEX('ISO2-ISO3'!$D$1:$D$249, MATCH($N890, 'ISO2-ISO3'!$C$1:$C$249, 0))</f>
        <v>NLD</v>
      </c>
      <c r="AJ890" s="2" t="str">
        <f>INDEX('WB Country Groups'!$C$2:$C$219, MATCH($AI890, 'WB Country Groups'!$B$2:$B$219, 0))</f>
        <v>Europe &amp; Central Asia</v>
      </c>
    </row>
    <row r="891" spans="1:36">
      <c r="A891" s="53">
        <v>45169</v>
      </c>
      <c r="B891" s="53">
        <v>45169</v>
      </c>
      <c r="N891" s="1" t="s">
        <v>1036</v>
      </c>
      <c r="U891" s="59">
        <v>2922909568.15801</v>
      </c>
      <c r="V891" s="60">
        <v>2922909568.15801</v>
      </c>
      <c r="W891" s="60">
        <v>6495354595.9066801</v>
      </c>
      <c r="X891" s="59">
        <v>4.5821541546999999E-3</v>
      </c>
      <c r="AI891" s="2" t="str">
        <f>INDEX('ISO2-ISO3'!$D$1:$D$249, MATCH($N891, 'ISO2-ISO3'!$C$1:$C$249, 0))</f>
        <v>GRC</v>
      </c>
      <c r="AJ891" s="2" t="str">
        <f>INDEX('WB Country Groups'!$C$2:$C$219, MATCH($AI891, 'WB Country Groups'!$B$2:$B$219, 0))</f>
        <v>Europe &amp; Central Asia</v>
      </c>
    </row>
    <row r="892" spans="1:36">
      <c r="A892" s="53">
        <v>45169</v>
      </c>
      <c r="B892" s="53">
        <v>45169</v>
      </c>
      <c r="N892" s="1" t="s">
        <v>1013</v>
      </c>
      <c r="U892" s="59">
        <v>18317151093.563099</v>
      </c>
      <c r="V892" s="60">
        <v>18317151093.563099</v>
      </c>
      <c r="W892" s="60">
        <v>18317151093.563099</v>
      </c>
      <c r="X892" s="59">
        <v>2.8715226396499999E-2</v>
      </c>
      <c r="AI892" s="2" t="str">
        <f>INDEX('ISO2-ISO3'!$D$1:$D$249, MATCH($N892, 'ISO2-ISO3'!$C$1:$C$249, 0))</f>
        <v>FIN</v>
      </c>
      <c r="AJ892" s="2" t="str">
        <f>INDEX('WB Country Groups'!$C$2:$C$219, MATCH($AI892, 'WB Country Groups'!$B$2:$B$219, 0))</f>
        <v>Europe &amp; Central Asia</v>
      </c>
    </row>
    <row r="893" spans="1:36">
      <c r="A893" s="53">
        <v>45169</v>
      </c>
      <c r="B893" s="53">
        <v>45169</v>
      </c>
      <c r="N893" s="1" t="s">
        <v>1013</v>
      </c>
      <c r="U893" s="59">
        <v>7422334914.2984505</v>
      </c>
      <c r="V893" s="60">
        <v>7422334914.2984505</v>
      </c>
      <c r="W893" s="60">
        <v>10184815383.506201</v>
      </c>
      <c r="X893" s="59">
        <v>1.16357629178E-2</v>
      </c>
      <c r="AI893" s="2" t="str">
        <f>INDEX('ISO2-ISO3'!$D$1:$D$249, MATCH($N893, 'ISO2-ISO3'!$C$1:$C$249, 0))</f>
        <v>FIN</v>
      </c>
      <c r="AJ893" s="2" t="str">
        <f>INDEX('WB Country Groups'!$C$2:$C$219, MATCH($AI893, 'WB Country Groups'!$B$2:$B$219, 0))</f>
        <v>Europe &amp; Central Asia</v>
      </c>
    </row>
    <row r="894" spans="1:36">
      <c r="A894" s="53">
        <v>45169</v>
      </c>
      <c r="B894" s="53">
        <v>45169</v>
      </c>
      <c r="N894" s="1" t="s">
        <v>1295</v>
      </c>
      <c r="U894" s="59">
        <v>3773319195.6500101</v>
      </c>
      <c r="V894" s="60">
        <v>3773319195.6500101</v>
      </c>
      <c r="W894" s="60">
        <v>4903658592.8602104</v>
      </c>
      <c r="X894" s="59">
        <v>5.9153148006E-3</v>
      </c>
      <c r="AI894" s="2" t="str">
        <f>INDEX('ISO2-ISO3'!$D$1:$D$249, MATCH($N894, 'ISO2-ISO3'!$C$1:$C$249, 0))</f>
        <v>SWE</v>
      </c>
      <c r="AJ894" s="2" t="str">
        <f>INDEX('WB Country Groups'!$C$2:$C$219, MATCH($AI894, 'WB Country Groups'!$B$2:$B$219, 0))</f>
        <v>Europe &amp; Central Asia</v>
      </c>
    </row>
    <row r="895" spans="1:36">
      <c r="A895" s="53">
        <v>45169</v>
      </c>
      <c r="B895" s="53">
        <v>45169</v>
      </c>
      <c r="N895" s="1" t="s">
        <v>918</v>
      </c>
      <c r="U895" s="59">
        <v>3166357551.2901602</v>
      </c>
      <c r="V895" s="60">
        <v>3166357551.2901602</v>
      </c>
      <c r="W895" s="60">
        <v>3166357551.2901602</v>
      </c>
      <c r="X895" s="59">
        <v>4.9637999639000003E-3</v>
      </c>
      <c r="AI895" s="2" t="str">
        <f>INDEX('ISO2-ISO3'!$D$1:$D$249, MATCH($N895, 'ISO2-ISO3'!$C$1:$C$249, 0))</f>
        <v>BRA</v>
      </c>
      <c r="AJ895" s="2" t="str">
        <f>INDEX('WB Country Groups'!$C$2:$C$219, MATCH($AI895, 'WB Country Groups'!$B$2:$B$219, 0))</f>
        <v>Latin America &amp; Caribbean</v>
      </c>
    </row>
    <row r="896" spans="1:36">
      <c r="A896" s="53">
        <v>45169</v>
      </c>
      <c r="B896" s="53">
        <v>45169</v>
      </c>
      <c r="N896" s="1" t="s">
        <v>1348</v>
      </c>
      <c r="U896" s="59">
        <v>11889351647.73</v>
      </c>
      <c r="V896" s="60">
        <v>11889351647.73</v>
      </c>
      <c r="W896" s="60">
        <v>17304801137.220001</v>
      </c>
      <c r="X896" s="59">
        <v>1.8638565709699999E-2</v>
      </c>
      <c r="AI896" s="2" t="str">
        <f>INDEX('ISO2-ISO3'!$D$1:$D$249, MATCH($N896, 'ISO2-ISO3'!$C$1:$C$249, 0))</f>
        <v>USA</v>
      </c>
      <c r="AJ896" s="2" t="str">
        <f>INDEX('WB Country Groups'!$C$2:$C$219, MATCH($AI896, 'WB Country Groups'!$B$2:$B$219, 0))</f>
        <v>North America</v>
      </c>
    </row>
    <row r="897" spans="1:36">
      <c r="A897" s="53">
        <v>45169</v>
      </c>
      <c r="B897" s="53">
        <v>45169</v>
      </c>
      <c r="N897" s="1" t="s">
        <v>1102</v>
      </c>
      <c r="U897" s="59">
        <v>1492401847.3538899</v>
      </c>
      <c r="V897" s="60">
        <v>1492401847.3538899</v>
      </c>
      <c r="W897" s="60">
        <v>4264005278.1539602</v>
      </c>
      <c r="X897" s="59">
        <v>2.3395918230999999E-3</v>
      </c>
      <c r="AI897" s="2" t="str">
        <f>INDEX('ISO2-ISO3'!$D$1:$D$249, MATCH($N897, 'ISO2-ISO3'!$C$1:$C$249, 0))</f>
        <v>KOR</v>
      </c>
      <c r="AJ897" s="2" t="str">
        <f>INDEX('WB Country Groups'!$C$2:$C$219, MATCH($AI897, 'WB Country Groups'!$B$2:$B$219, 0))</f>
        <v>East Asia &amp; Pacific</v>
      </c>
    </row>
    <row r="898" spans="1:36">
      <c r="A898" s="53">
        <v>45169</v>
      </c>
      <c r="B898" s="53">
        <v>45169</v>
      </c>
      <c r="N898" s="1" t="s">
        <v>1015</v>
      </c>
      <c r="U898" s="59">
        <v>26528362389.1157</v>
      </c>
      <c r="V898" s="60">
        <v>26528362389.1157</v>
      </c>
      <c r="W898" s="60">
        <v>53056724778.2314</v>
      </c>
      <c r="X898" s="59">
        <v>4.1587686209499999E-2</v>
      </c>
      <c r="AI898" s="2" t="str">
        <f>INDEX('ISO2-ISO3'!$D$1:$D$249, MATCH($N898, 'ISO2-ISO3'!$C$1:$C$249, 0))</f>
        <v>FRA</v>
      </c>
      <c r="AJ898" s="2" t="str">
        <f>INDEX('WB Country Groups'!$C$2:$C$219, MATCH($AI898, 'WB Country Groups'!$B$2:$B$219, 0))</f>
        <v>Europe &amp; Central Asia</v>
      </c>
    </row>
    <row r="899" spans="1:36">
      <c r="A899" s="53">
        <v>45169</v>
      </c>
      <c r="B899" s="53">
        <v>45169</v>
      </c>
      <c r="N899" s="1" t="s">
        <v>1297</v>
      </c>
      <c r="U899" s="59">
        <v>5656473298.2734203</v>
      </c>
      <c r="V899" s="60">
        <v>5656473298.2734203</v>
      </c>
      <c r="W899" s="60">
        <v>8080676140.3906002</v>
      </c>
      <c r="X899" s="59">
        <v>8.8674767454999994E-3</v>
      </c>
      <c r="AI899" s="2" t="str">
        <f>INDEX('ISO2-ISO3'!$D$1:$D$249, MATCH($N899, 'ISO2-ISO3'!$C$1:$C$249, 0))</f>
        <v>CHE</v>
      </c>
      <c r="AJ899" s="2" t="str">
        <f>INDEX('WB Country Groups'!$C$2:$C$219, MATCH($AI899, 'WB Country Groups'!$B$2:$B$219, 0))</f>
        <v>Europe &amp; Central Asia</v>
      </c>
    </row>
    <row r="900" spans="1:36">
      <c r="A900" s="53">
        <v>45169</v>
      </c>
      <c r="B900" s="53">
        <v>45169</v>
      </c>
      <c r="N900" s="1" t="s">
        <v>1064</v>
      </c>
      <c r="U900" s="59">
        <v>3188974225.02949</v>
      </c>
      <c r="V900" s="60">
        <v>3188974225.02949</v>
      </c>
      <c r="W900" s="60">
        <v>12755896900.118</v>
      </c>
      <c r="X900" s="59">
        <v>4.9992554179000004E-3</v>
      </c>
      <c r="AI900" s="2" t="str">
        <f>INDEX('ISO2-ISO3'!$D$1:$D$249, MATCH($N900, 'ISO2-ISO3'!$C$1:$C$249, 0))</f>
        <v>HKG</v>
      </c>
      <c r="AJ900" s="2" t="str">
        <f>INDEX('WB Country Groups'!$C$2:$C$219, MATCH($AI900, 'WB Country Groups'!$B$2:$B$219, 0))</f>
        <v>East Asia &amp; Pacific</v>
      </c>
    </row>
    <row r="901" spans="1:36">
      <c r="A901" s="53">
        <v>45169</v>
      </c>
      <c r="B901" s="53">
        <v>45169</v>
      </c>
      <c r="N901" s="1" t="s">
        <v>881</v>
      </c>
      <c r="U901" s="59">
        <v>15633357252.674</v>
      </c>
      <c r="V901" s="60">
        <v>15633357252.674</v>
      </c>
      <c r="W901" s="60">
        <v>17370396947.415501</v>
      </c>
      <c r="X901" s="59">
        <v>2.4507926508600002E-2</v>
      </c>
      <c r="AI901" s="2" t="str">
        <f>INDEX('ISO2-ISO3'!$D$1:$D$249, MATCH($N901, 'ISO2-ISO3'!$C$1:$C$249, 0))</f>
        <v>AUS</v>
      </c>
      <c r="AJ901" s="2" t="str">
        <f>INDEX('WB Country Groups'!$C$2:$C$219, MATCH($AI901, 'WB Country Groups'!$B$2:$B$219, 0))</f>
        <v>East Asia &amp; Pacific</v>
      </c>
    </row>
    <row r="902" spans="1:36">
      <c r="A902" s="53">
        <v>45169</v>
      </c>
      <c r="B902" s="53">
        <v>45169</v>
      </c>
      <c r="N902" s="1" t="s">
        <v>1102</v>
      </c>
      <c r="U902" s="59">
        <v>2095212723.85852</v>
      </c>
      <c r="V902" s="60">
        <v>2095212723.85852</v>
      </c>
      <c r="W902" s="60">
        <v>2649278785.7007799</v>
      </c>
      <c r="X902" s="59">
        <v>3.2845996304999999E-3</v>
      </c>
      <c r="AI902" s="2" t="str">
        <f>INDEX('ISO2-ISO3'!$D$1:$D$249, MATCH($N902, 'ISO2-ISO3'!$C$1:$C$249, 0))</f>
        <v>KOR</v>
      </c>
      <c r="AJ902" s="2" t="str">
        <f>INDEX('WB Country Groups'!$C$2:$C$219, MATCH($AI902, 'WB Country Groups'!$B$2:$B$219, 0))</f>
        <v>East Asia &amp; Pacific</v>
      </c>
    </row>
    <row r="903" spans="1:36">
      <c r="A903" s="53">
        <v>45169</v>
      </c>
      <c r="B903" s="53">
        <v>45169</v>
      </c>
      <c r="N903" s="1" t="s">
        <v>1102</v>
      </c>
      <c r="U903" s="59">
        <v>3082049556.7845702</v>
      </c>
      <c r="V903" s="60">
        <v>3082049556.7845702</v>
      </c>
      <c r="W903" s="60">
        <v>6164099113.5691299</v>
      </c>
      <c r="X903" s="59">
        <v>4.8316329508000001E-3</v>
      </c>
      <c r="AI903" s="2" t="str">
        <f>INDEX('ISO2-ISO3'!$D$1:$D$249, MATCH($N903, 'ISO2-ISO3'!$C$1:$C$249, 0))</f>
        <v>KOR</v>
      </c>
      <c r="AJ903" s="2" t="str">
        <f>INDEX('WB Country Groups'!$C$2:$C$219, MATCH($AI903, 'WB Country Groups'!$B$2:$B$219, 0))</f>
        <v>East Asia &amp; Pacific</v>
      </c>
    </row>
    <row r="904" spans="1:36">
      <c r="A904" s="53">
        <v>45169</v>
      </c>
      <c r="B904" s="53">
        <v>45169</v>
      </c>
      <c r="N904" s="1" t="s">
        <v>1212</v>
      </c>
      <c r="U904" s="59">
        <v>1402087229.6661999</v>
      </c>
      <c r="V904" s="60">
        <v>1402087229.6661999</v>
      </c>
      <c r="W904" s="60">
        <v>4673624098.8873196</v>
      </c>
      <c r="X904" s="59">
        <v>2.1980084141999998E-3</v>
      </c>
      <c r="AI904" s="2" t="str">
        <f>INDEX('ISO2-ISO3'!$D$1:$D$249, MATCH($N904, 'ISO2-ISO3'!$C$1:$C$249, 0))</f>
        <v>PHL</v>
      </c>
      <c r="AJ904" s="2" t="str">
        <f>INDEX('WB Country Groups'!$C$2:$C$219, MATCH($AI904, 'WB Country Groups'!$B$2:$B$219, 0))</f>
        <v>East Asia &amp; Pacific</v>
      </c>
    </row>
    <row r="905" spans="1:36">
      <c r="A905" s="53">
        <v>45169</v>
      </c>
      <c r="B905" s="53">
        <v>45169</v>
      </c>
      <c r="N905" s="1" t="s">
        <v>1212</v>
      </c>
      <c r="U905" s="59">
        <v>1873752971.5718801</v>
      </c>
      <c r="V905" s="60">
        <v>1873752971.5718801</v>
      </c>
      <c r="W905" s="60">
        <v>4684382428.9297104</v>
      </c>
      <c r="X905" s="59">
        <v>2.9374240848999999E-3</v>
      </c>
      <c r="AI905" s="2" t="str">
        <f>INDEX('ISO2-ISO3'!$D$1:$D$249, MATCH($N905, 'ISO2-ISO3'!$C$1:$C$249, 0))</f>
        <v>PHL</v>
      </c>
      <c r="AJ905" s="2" t="str">
        <f>INDEX('WB Country Groups'!$C$2:$C$219, MATCH($AI905, 'WB Country Groups'!$B$2:$B$219, 0))</f>
        <v>East Asia &amp; Pacific</v>
      </c>
    </row>
    <row r="906" spans="1:36">
      <c r="A906" s="53">
        <v>45169</v>
      </c>
      <c r="B906" s="53">
        <v>45169</v>
      </c>
      <c r="N906" s="1" t="s">
        <v>918</v>
      </c>
      <c r="U906" s="59">
        <v>3118700188.40627</v>
      </c>
      <c r="V906" s="60">
        <v>3118700188.40626</v>
      </c>
      <c r="W906" s="60">
        <v>3118700188.40627</v>
      </c>
      <c r="X906" s="59">
        <v>4.8890890027000001E-3</v>
      </c>
      <c r="AI906" s="2" t="str">
        <f>INDEX('ISO2-ISO3'!$D$1:$D$249, MATCH($N906, 'ISO2-ISO3'!$C$1:$C$249, 0))</f>
        <v>BRA</v>
      </c>
      <c r="AJ906" s="2" t="str">
        <f>INDEX('WB Country Groups'!$C$2:$C$219, MATCH($AI906, 'WB Country Groups'!$B$2:$B$219, 0))</f>
        <v>Latin America &amp; Caribbean</v>
      </c>
    </row>
    <row r="907" spans="1:36">
      <c r="A907" s="53">
        <v>45169</v>
      </c>
      <c r="B907" s="53">
        <v>45169</v>
      </c>
      <c r="N907" s="1" t="s">
        <v>1088</v>
      </c>
      <c r="U907" s="59">
        <v>4973428658.6495895</v>
      </c>
      <c r="V907" s="60">
        <v>4973428658.6495895</v>
      </c>
      <c r="W907" s="60">
        <v>4973428658.6495895</v>
      </c>
      <c r="X907" s="59">
        <v>7.7966889704000003E-3</v>
      </c>
      <c r="AI907" s="2" t="str">
        <f>INDEX('ISO2-ISO3'!$D$1:$D$249, MATCH($N907, 'ISO2-ISO3'!$C$1:$C$249, 0))</f>
        <v>JPN</v>
      </c>
      <c r="AJ907" s="2" t="str">
        <f>INDEX('WB Country Groups'!$C$2:$C$219, MATCH($AI907, 'WB Country Groups'!$B$2:$B$219, 0))</f>
        <v>East Asia &amp; Pacific</v>
      </c>
    </row>
    <row r="908" spans="1:36">
      <c r="A908" s="53">
        <v>45169</v>
      </c>
      <c r="B908" s="53">
        <v>45169</v>
      </c>
      <c r="N908" s="1" t="s">
        <v>881</v>
      </c>
      <c r="U908" s="59">
        <v>42214252655.488098</v>
      </c>
      <c r="V908" s="60">
        <v>42214252655.488098</v>
      </c>
      <c r="W908" s="60">
        <v>44436055426.829597</v>
      </c>
      <c r="X908" s="59">
        <v>6.6177967084999997E-2</v>
      </c>
      <c r="AI908" s="2" t="str">
        <f>INDEX('ISO2-ISO3'!$D$1:$D$249, MATCH($N908, 'ISO2-ISO3'!$C$1:$C$249, 0))</f>
        <v>AUS</v>
      </c>
      <c r="AJ908" s="2" t="str">
        <f>INDEX('WB Country Groups'!$C$2:$C$219, MATCH($AI908, 'WB Country Groups'!$B$2:$B$219, 0))</f>
        <v>East Asia &amp; Pacific</v>
      </c>
    </row>
    <row r="909" spans="1:36">
      <c r="A909" s="53">
        <v>45169</v>
      </c>
      <c r="B909" s="53">
        <v>45169</v>
      </c>
      <c r="N909" s="1" t="s">
        <v>1088</v>
      </c>
      <c r="U909" s="59">
        <v>9508998026.9945393</v>
      </c>
      <c r="V909" s="60">
        <v>9508998026.9945393</v>
      </c>
      <c r="W909" s="60">
        <v>10565553363.327299</v>
      </c>
      <c r="X909" s="59">
        <v>1.49069595896E-2</v>
      </c>
      <c r="AI909" s="2" t="str">
        <f>INDEX('ISO2-ISO3'!$D$1:$D$249, MATCH($N909, 'ISO2-ISO3'!$C$1:$C$249, 0))</f>
        <v>JPN</v>
      </c>
      <c r="AJ909" s="2" t="str">
        <f>INDEX('WB Country Groups'!$C$2:$C$219, MATCH($AI909, 'WB Country Groups'!$B$2:$B$219, 0))</f>
        <v>East Asia &amp; Pacific</v>
      </c>
    </row>
    <row r="910" spans="1:36">
      <c r="A910" s="53">
        <v>45169</v>
      </c>
      <c r="B910" s="53">
        <v>45169</v>
      </c>
      <c r="N910" s="1" t="s">
        <v>1348</v>
      </c>
      <c r="U910" s="59">
        <v>10101090098.848499</v>
      </c>
      <c r="V910" s="60">
        <v>10101090098.848499</v>
      </c>
      <c r="W910" s="60">
        <v>11883635410.41</v>
      </c>
      <c r="X910" s="59">
        <v>1.5835163861399999E-2</v>
      </c>
      <c r="AI910" s="2" t="str">
        <f>INDEX('ISO2-ISO3'!$D$1:$D$249, MATCH($N910, 'ISO2-ISO3'!$C$1:$C$249, 0))</f>
        <v>USA</v>
      </c>
      <c r="AJ910" s="2" t="str">
        <f>INDEX('WB Country Groups'!$C$2:$C$219, MATCH($AI910, 'WB Country Groups'!$B$2:$B$219, 0))</f>
        <v>North America</v>
      </c>
    </row>
    <row r="911" spans="1:36">
      <c r="A911" s="53">
        <v>45169</v>
      </c>
      <c r="B911" s="53">
        <v>45169</v>
      </c>
      <c r="N911" s="1" t="s">
        <v>948</v>
      </c>
      <c r="U911" s="59">
        <v>355443379.81726998</v>
      </c>
      <c r="V911" s="60">
        <v>355443379.81726998</v>
      </c>
      <c r="W911" s="60">
        <v>5914548846.3965302</v>
      </c>
      <c r="X911" s="59">
        <v>5.5721749909999998E-4</v>
      </c>
      <c r="AI911" s="2" t="str">
        <f>INDEX('ISO2-ISO3'!$D$1:$D$249, MATCH($N911, 'ISO2-ISO3'!$C$1:$C$249, 0))</f>
        <v>CHN</v>
      </c>
      <c r="AJ911" s="2" t="str">
        <f>INDEX('WB Country Groups'!$C$2:$C$219, MATCH($AI911, 'WB Country Groups'!$B$2:$B$219, 0))</f>
        <v>East Asia &amp; Pacific</v>
      </c>
    </row>
    <row r="912" spans="1:36">
      <c r="A912" s="53">
        <v>45169</v>
      </c>
      <c r="B912" s="53">
        <v>45169</v>
      </c>
      <c r="N912" s="1" t="s">
        <v>1348</v>
      </c>
      <c r="U912" s="59">
        <v>13151828163.24</v>
      </c>
      <c r="V912" s="60">
        <v>13151828163.24</v>
      </c>
      <c r="W912" s="60">
        <v>18443188102.799999</v>
      </c>
      <c r="X912" s="59">
        <v>2.0617710762199998E-2</v>
      </c>
      <c r="AI912" s="2" t="str">
        <f>INDEX('ISO2-ISO3'!$D$1:$D$249, MATCH($N912, 'ISO2-ISO3'!$C$1:$C$249, 0))</f>
        <v>USA</v>
      </c>
      <c r="AJ912" s="2" t="str">
        <f>INDEX('WB Country Groups'!$C$2:$C$219, MATCH($AI912, 'WB Country Groups'!$B$2:$B$219, 0))</f>
        <v>North America</v>
      </c>
    </row>
    <row r="913" spans="1:36">
      <c r="A913" s="53">
        <v>45169</v>
      </c>
      <c r="B913" s="53">
        <v>45169</v>
      </c>
      <c r="N913" s="1" t="s">
        <v>1348</v>
      </c>
      <c r="U913" s="59">
        <v>5631957237.4425001</v>
      </c>
      <c r="V913" s="60">
        <v>5631957237.4425001</v>
      </c>
      <c r="W913" s="60">
        <v>8812854262.4699993</v>
      </c>
      <c r="X913" s="59">
        <v>8.8290436817000002E-3</v>
      </c>
      <c r="AI913" s="2" t="str">
        <f>INDEX('ISO2-ISO3'!$D$1:$D$249, MATCH($N913, 'ISO2-ISO3'!$C$1:$C$249, 0))</f>
        <v>USA</v>
      </c>
      <c r="AJ913" s="2" t="str">
        <f>INDEX('WB Country Groups'!$C$2:$C$219, MATCH($AI913, 'WB Country Groups'!$B$2:$B$219, 0))</f>
        <v>North America</v>
      </c>
    </row>
    <row r="914" spans="1:36">
      <c r="A914" s="53">
        <v>45169</v>
      </c>
      <c r="B914" s="53">
        <v>45169</v>
      </c>
      <c r="N914" s="1" t="s">
        <v>1102</v>
      </c>
      <c r="U914" s="59">
        <v>1704831015.8199401</v>
      </c>
      <c r="V914" s="60">
        <v>1704831015.8199401</v>
      </c>
      <c r="W914" s="60">
        <v>4870945759.4855299</v>
      </c>
      <c r="X914" s="59">
        <v>2.6726104041000002E-3</v>
      </c>
      <c r="AI914" s="2" t="str">
        <f>INDEX('ISO2-ISO3'!$D$1:$D$249, MATCH($N914, 'ISO2-ISO3'!$C$1:$C$249, 0))</f>
        <v>KOR</v>
      </c>
      <c r="AJ914" s="2" t="str">
        <f>INDEX('WB Country Groups'!$C$2:$C$219, MATCH($AI914, 'WB Country Groups'!$B$2:$B$219, 0))</f>
        <v>East Asia &amp; Pacific</v>
      </c>
    </row>
    <row r="915" spans="1:36">
      <c r="A915" s="53">
        <v>45169</v>
      </c>
      <c r="B915" s="53">
        <v>45169</v>
      </c>
      <c r="N915" s="1" t="s">
        <v>948</v>
      </c>
      <c r="U915" s="59">
        <v>326916982.26063102</v>
      </c>
      <c r="V915" s="60">
        <v>326916982.26063102</v>
      </c>
      <c r="W915" s="60">
        <v>5439871917.9720697</v>
      </c>
      <c r="X915" s="59">
        <v>5.1249755550000005E-4</v>
      </c>
      <c r="AI915" s="2" t="str">
        <f>INDEX('ISO2-ISO3'!$D$1:$D$249, MATCH($N915, 'ISO2-ISO3'!$C$1:$C$249, 0))</f>
        <v>CHN</v>
      </c>
      <c r="AJ915" s="2" t="str">
        <f>INDEX('WB Country Groups'!$C$2:$C$219, MATCH($AI915, 'WB Country Groups'!$B$2:$B$219, 0))</f>
        <v>East Asia &amp; Pacific</v>
      </c>
    </row>
    <row r="916" spans="1:36">
      <c r="A916" s="53">
        <v>45169</v>
      </c>
      <c r="B916" s="53">
        <v>45169</v>
      </c>
      <c r="N916" s="1" t="s">
        <v>948</v>
      </c>
      <c r="U916" s="59">
        <v>2642367379.7986398</v>
      </c>
      <c r="V916" s="60">
        <v>2642367379.7986398</v>
      </c>
      <c r="W916" s="60">
        <v>8807891265.99547</v>
      </c>
      <c r="X916" s="59">
        <v>4.1423569170999999E-3</v>
      </c>
      <c r="AI916" s="2" t="str">
        <f>INDEX('ISO2-ISO3'!$D$1:$D$249, MATCH($N916, 'ISO2-ISO3'!$C$1:$C$249, 0))</f>
        <v>CHN</v>
      </c>
      <c r="AJ916" s="2" t="str">
        <f>INDEX('WB Country Groups'!$C$2:$C$219, MATCH($AI916, 'WB Country Groups'!$B$2:$B$219, 0))</f>
        <v>East Asia &amp; Pacific</v>
      </c>
    </row>
    <row r="917" spans="1:36">
      <c r="A917" s="53">
        <v>45169</v>
      </c>
      <c r="B917" s="53">
        <v>45169</v>
      </c>
      <c r="N917" s="1" t="s">
        <v>881</v>
      </c>
      <c r="U917" s="59">
        <v>5103684115.2442198</v>
      </c>
      <c r="V917" s="60">
        <v>5103684115.2442198</v>
      </c>
      <c r="W917" s="60">
        <v>6379605144.0552797</v>
      </c>
      <c r="X917" s="59">
        <v>8.0008863866000007E-3</v>
      </c>
      <c r="AI917" s="2" t="str">
        <f>INDEX('ISO2-ISO3'!$D$1:$D$249, MATCH($N917, 'ISO2-ISO3'!$C$1:$C$249, 0))</f>
        <v>AUS</v>
      </c>
      <c r="AJ917" s="2" t="str">
        <f>INDEX('WB Country Groups'!$C$2:$C$219, MATCH($AI917, 'WB Country Groups'!$B$2:$B$219, 0))</f>
        <v>East Asia &amp; Pacific</v>
      </c>
    </row>
    <row r="918" spans="1:36">
      <c r="A918" s="53">
        <v>45169</v>
      </c>
      <c r="B918" s="53">
        <v>45169</v>
      </c>
      <c r="N918" s="1" t="s">
        <v>948</v>
      </c>
      <c r="U918" s="59">
        <v>1160976122.53074</v>
      </c>
      <c r="V918" s="60">
        <v>1160976122.53074</v>
      </c>
      <c r="W918" s="60">
        <v>19318547977.284599</v>
      </c>
      <c r="X918" s="59">
        <v>1.8200260526000001E-3</v>
      </c>
      <c r="AI918" s="2" t="str">
        <f>INDEX('ISO2-ISO3'!$D$1:$D$249, MATCH($N918, 'ISO2-ISO3'!$C$1:$C$249, 0))</f>
        <v>CHN</v>
      </c>
      <c r="AJ918" s="2" t="str">
        <f>INDEX('WB Country Groups'!$C$2:$C$219, MATCH($AI918, 'WB Country Groups'!$B$2:$B$219, 0))</f>
        <v>East Asia &amp; Pacific</v>
      </c>
    </row>
    <row r="919" spans="1:36">
      <c r="A919" s="53">
        <v>45169</v>
      </c>
      <c r="B919" s="53">
        <v>45169</v>
      </c>
      <c r="N919" s="1" t="s">
        <v>948</v>
      </c>
      <c r="U919" s="59">
        <v>2692521901.4000001</v>
      </c>
      <c r="V919" s="60">
        <v>2692521901.4000001</v>
      </c>
      <c r="W919" s="60">
        <v>6427188770.1999998</v>
      </c>
      <c r="X919" s="59">
        <v>4.2209825960999999E-3</v>
      </c>
      <c r="AI919" s="2" t="str">
        <f>INDEX('ISO2-ISO3'!$D$1:$D$249, MATCH($N919, 'ISO2-ISO3'!$C$1:$C$249, 0))</f>
        <v>CHN</v>
      </c>
      <c r="AJ919" s="2" t="str">
        <f>INDEX('WB Country Groups'!$C$2:$C$219, MATCH($AI919, 'WB Country Groups'!$B$2:$B$219, 0))</f>
        <v>East Asia &amp; Pacific</v>
      </c>
    </row>
    <row r="920" spans="1:36">
      <c r="A920" s="53">
        <v>45169</v>
      </c>
      <c r="B920" s="53">
        <v>45169</v>
      </c>
      <c r="N920" s="1" t="s">
        <v>1082</v>
      </c>
      <c r="U920" s="59">
        <v>3388242919.1680002</v>
      </c>
      <c r="V920" s="60">
        <v>3388242919.1680002</v>
      </c>
      <c r="W920" s="60">
        <v>8470607297.9200001</v>
      </c>
      <c r="X920" s="59">
        <v>5.3116427338E-3</v>
      </c>
      <c r="AI920" s="2" t="str">
        <f>INDEX('ISO2-ISO3'!$D$1:$D$249, MATCH($N920, 'ISO2-ISO3'!$C$1:$C$249, 0))</f>
        <v>ISR</v>
      </c>
      <c r="AJ920" s="2" t="str">
        <f>INDEX('WB Country Groups'!$C$2:$C$219, MATCH($AI920, 'WB Country Groups'!$B$2:$B$219, 0))</f>
        <v>Middle East &amp; North Africa</v>
      </c>
    </row>
    <row r="921" spans="1:36">
      <c r="A921" s="53">
        <v>45169</v>
      </c>
      <c r="B921" s="53">
        <v>45169</v>
      </c>
      <c r="N921" s="1" t="s">
        <v>1284</v>
      </c>
      <c r="U921" s="59">
        <v>1961148471.7200699</v>
      </c>
      <c r="V921" s="60">
        <v>1961148471.7200699</v>
      </c>
      <c r="W921" s="60">
        <v>9805742358.6003609</v>
      </c>
      <c r="X921" s="59">
        <v>3.0744312843999999E-3</v>
      </c>
      <c r="AI921" s="2" t="str">
        <f>INDEX('ISO2-ISO3'!$D$1:$D$249, MATCH($N921, 'ISO2-ISO3'!$C$1:$C$249, 0))</f>
        <v>ESP</v>
      </c>
      <c r="AJ921" s="2" t="str">
        <f>INDEX('WB Country Groups'!$C$2:$C$219, MATCH($AI921, 'WB Country Groups'!$B$2:$B$219, 0))</f>
        <v>Europe &amp; Central Asia</v>
      </c>
    </row>
    <row r="922" spans="1:36">
      <c r="A922" s="53">
        <v>45169</v>
      </c>
      <c r="B922" s="53">
        <v>45169</v>
      </c>
      <c r="N922" s="1" t="s">
        <v>948</v>
      </c>
      <c r="U922" s="59">
        <v>168181769.39204499</v>
      </c>
      <c r="V922" s="60">
        <v>168181769.39204499</v>
      </c>
      <c r="W922" s="60">
        <v>3358237108.7761698</v>
      </c>
      <c r="X922" s="59">
        <v>2.6365331369999998E-4</v>
      </c>
      <c r="AI922" s="2" t="str">
        <f>INDEX('ISO2-ISO3'!$D$1:$D$249, MATCH($N922, 'ISO2-ISO3'!$C$1:$C$249, 0))</f>
        <v>CHN</v>
      </c>
      <c r="AJ922" s="2" t="str">
        <f>INDEX('WB Country Groups'!$C$2:$C$219, MATCH($AI922, 'WB Country Groups'!$B$2:$B$219, 0))</f>
        <v>East Asia &amp; Pacific</v>
      </c>
    </row>
    <row r="923" spans="1:36">
      <c r="A923" s="53">
        <v>45169</v>
      </c>
      <c r="B923" s="53">
        <v>45169</v>
      </c>
      <c r="N923" s="1" t="s">
        <v>1342</v>
      </c>
      <c r="U923" s="59">
        <v>4987490058.4435596</v>
      </c>
      <c r="V923" s="60">
        <v>4987490058.4435596</v>
      </c>
      <c r="W923" s="60">
        <v>8312483430.7392597</v>
      </c>
      <c r="X923" s="59">
        <v>7.8187325881999992E-3</v>
      </c>
      <c r="AI923" s="2" t="str">
        <f>INDEX('ISO2-ISO3'!$D$1:$D$249, MATCH($N923, 'ISO2-ISO3'!$C$1:$C$249, 0))</f>
        <v>GBR</v>
      </c>
      <c r="AJ923" s="2" t="str">
        <f>INDEX('WB Country Groups'!$C$2:$C$219, MATCH($AI923, 'WB Country Groups'!$B$2:$B$219, 0))</f>
        <v>Europe &amp; Central Asia</v>
      </c>
    </row>
    <row r="924" spans="1:36">
      <c r="A924" s="53">
        <v>45169</v>
      </c>
      <c r="B924" s="53">
        <v>45169</v>
      </c>
      <c r="N924" s="1" t="s">
        <v>1102</v>
      </c>
      <c r="U924" s="59">
        <v>1089513757.92699</v>
      </c>
      <c r="V924" s="60">
        <v>1089513757.92699</v>
      </c>
      <c r="W924" s="60">
        <v>1556448225.6099899</v>
      </c>
      <c r="X924" s="59">
        <v>1.7079967327000001E-3</v>
      </c>
      <c r="AI924" s="2" t="str">
        <f>INDEX('ISO2-ISO3'!$D$1:$D$249, MATCH($N924, 'ISO2-ISO3'!$C$1:$C$249, 0))</f>
        <v>KOR</v>
      </c>
      <c r="AJ924" s="2" t="str">
        <f>INDEX('WB Country Groups'!$C$2:$C$219, MATCH($AI924, 'WB Country Groups'!$B$2:$B$219, 0))</f>
        <v>East Asia &amp; Pacific</v>
      </c>
    </row>
    <row r="925" spans="1:36">
      <c r="A925" s="53">
        <v>45169</v>
      </c>
      <c r="B925" s="53">
        <v>45169</v>
      </c>
      <c r="N925" s="1" t="s">
        <v>948</v>
      </c>
      <c r="U925" s="59">
        <v>610369998.33447802</v>
      </c>
      <c r="V925" s="60">
        <v>610369998.33447802</v>
      </c>
      <c r="W925" s="60">
        <v>12187808380.778299</v>
      </c>
      <c r="X925" s="59">
        <v>9.5685800689999999E-4</v>
      </c>
      <c r="AI925" s="2" t="str">
        <f>INDEX('ISO2-ISO3'!$D$1:$D$249, MATCH($N925, 'ISO2-ISO3'!$C$1:$C$249, 0))</f>
        <v>CHN</v>
      </c>
      <c r="AJ925" s="2" t="str">
        <f>INDEX('WB Country Groups'!$C$2:$C$219, MATCH($AI925, 'WB Country Groups'!$B$2:$B$219, 0))</f>
        <v>East Asia &amp; Pacific</v>
      </c>
    </row>
    <row r="926" spans="1:36">
      <c r="A926" s="53">
        <v>45169</v>
      </c>
      <c r="B926" s="53">
        <v>45169</v>
      </c>
      <c r="N926" s="1" t="s">
        <v>1015</v>
      </c>
      <c r="U926" s="59">
        <v>39929448108.910004</v>
      </c>
      <c r="V926" s="60">
        <v>39929448108.910004</v>
      </c>
      <c r="W926" s="60">
        <v>66549080181.516701</v>
      </c>
      <c r="X926" s="59">
        <v>6.2596150268E-2</v>
      </c>
      <c r="AI926" s="2" t="str">
        <f>INDEX('ISO2-ISO3'!$D$1:$D$249, MATCH($N926, 'ISO2-ISO3'!$C$1:$C$249, 0))</f>
        <v>FRA</v>
      </c>
      <c r="AJ926" s="2" t="str">
        <f>INDEX('WB Country Groups'!$C$2:$C$219, MATCH($AI926, 'WB Country Groups'!$B$2:$B$219, 0))</f>
        <v>Europe &amp; Central Asia</v>
      </c>
    </row>
    <row r="927" spans="1:36">
      <c r="A927" s="53">
        <v>45169</v>
      </c>
      <c r="B927" s="53">
        <v>45169</v>
      </c>
      <c r="N927" s="1" t="s">
        <v>1088</v>
      </c>
      <c r="U927" s="59">
        <v>11389924916.7153</v>
      </c>
      <c r="V927" s="60">
        <v>11389924916.7153</v>
      </c>
      <c r="W927" s="60">
        <v>13399911666.7239</v>
      </c>
      <c r="X927" s="59">
        <v>1.7855630002300001E-2</v>
      </c>
      <c r="AI927" s="2" t="str">
        <f>INDEX('ISO2-ISO3'!$D$1:$D$249, MATCH($N927, 'ISO2-ISO3'!$C$1:$C$249, 0))</f>
        <v>JPN</v>
      </c>
      <c r="AJ927" s="2" t="str">
        <f>INDEX('WB Country Groups'!$C$2:$C$219, MATCH($AI927, 'WB Country Groups'!$B$2:$B$219, 0))</f>
        <v>East Asia &amp; Pacific</v>
      </c>
    </row>
    <row r="928" spans="1:36">
      <c r="A928" s="53">
        <v>45169</v>
      </c>
      <c r="B928" s="53">
        <v>45169</v>
      </c>
      <c r="N928" s="1" t="s">
        <v>1348</v>
      </c>
      <c r="U928" s="59">
        <v>106801555802.175</v>
      </c>
      <c r="V928" s="60">
        <v>106801555802.175</v>
      </c>
      <c r="W928" s="60">
        <v>142402074402.89999</v>
      </c>
      <c r="X928" s="59">
        <v>0.16742946753519999</v>
      </c>
      <c r="AI928" s="2" t="str">
        <f>INDEX('ISO2-ISO3'!$D$1:$D$249, MATCH($N928, 'ISO2-ISO3'!$C$1:$C$249, 0))</f>
        <v>USA</v>
      </c>
      <c r="AJ928" s="2" t="str">
        <f>INDEX('WB Country Groups'!$C$2:$C$219, MATCH($AI928, 'WB Country Groups'!$B$2:$B$219, 0))</f>
        <v>North America</v>
      </c>
    </row>
    <row r="929" spans="1:36">
      <c r="A929" s="53">
        <v>45169</v>
      </c>
      <c r="B929" s="53">
        <v>45169</v>
      </c>
      <c r="N929" s="1" t="s">
        <v>1070</v>
      </c>
      <c r="U929" s="59">
        <v>2948157191.8940601</v>
      </c>
      <c r="V929" s="60">
        <v>2948157191.8940601</v>
      </c>
      <c r="W929" s="60">
        <v>4211653131.2772398</v>
      </c>
      <c r="X929" s="59">
        <v>4.6217340669E-3</v>
      </c>
      <c r="AI929" s="2" t="str">
        <f>INDEX('ISO2-ISO3'!$D$1:$D$249, MATCH($N929, 'ISO2-ISO3'!$C$1:$C$249, 0))</f>
        <v>IND</v>
      </c>
      <c r="AJ929" s="2" t="str">
        <f>INDEX('WB Country Groups'!$C$2:$C$219, MATCH($AI929, 'WB Country Groups'!$B$2:$B$219, 0))</f>
        <v>South Asia</v>
      </c>
    </row>
    <row r="930" spans="1:36">
      <c r="A930" s="53">
        <v>45169</v>
      </c>
      <c r="B930" s="53">
        <v>45169</v>
      </c>
      <c r="N930" s="1" t="s">
        <v>1070</v>
      </c>
      <c r="U930" s="59">
        <v>5042036289.5529203</v>
      </c>
      <c r="V930" s="60">
        <v>5042036289.5529203</v>
      </c>
      <c r="W930" s="60">
        <v>10084072579.105801</v>
      </c>
      <c r="X930" s="59">
        <v>7.9042430132000002E-3</v>
      </c>
      <c r="AI930" s="2" t="str">
        <f>INDEX('ISO2-ISO3'!$D$1:$D$249, MATCH($N930, 'ISO2-ISO3'!$C$1:$C$249, 0))</f>
        <v>IND</v>
      </c>
      <c r="AJ930" s="2" t="str">
        <f>INDEX('WB Country Groups'!$C$2:$C$219, MATCH($AI930, 'WB Country Groups'!$B$2:$B$219, 0))</f>
        <v>South Asia</v>
      </c>
    </row>
    <row r="931" spans="1:36">
      <c r="A931" s="53">
        <v>45169</v>
      </c>
      <c r="B931" s="53">
        <v>45169</v>
      </c>
      <c r="N931" s="1" t="s">
        <v>1348</v>
      </c>
      <c r="U931" s="59">
        <v>15002636934.285</v>
      </c>
      <c r="V931" s="60">
        <v>15002636934.285</v>
      </c>
      <c r="W931" s="60">
        <v>16669596593.65</v>
      </c>
      <c r="X931" s="59">
        <v>2.35191659397E-2</v>
      </c>
      <c r="AI931" s="2" t="str">
        <f>INDEX('ISO2-ISO3'!$D$1:$D$249, MATCH($N931, 'ISO2-ISO3'!$C$1:$C$249, 0))</f>
        <v>USA</v>
      </c>
      <c r="AJ931" s="2" t="str">
        <f>INDEX('WB Country Groups'!$C$2:$C$219, MATCH($AI931, 'WB Country Groups'!$B$2:$B$219, 0))</f>
        <v>North America</v>
      </c>
    </row>
    <row r="932" spans="1:36">
      <c r="A932" s="53">
        <v>45169</v>
      </c>
      <c r="B932" s="53">
        <v>45169</v>
      </c>
      <c r="N932" s="1" t="s">
        <v>1348</v>
      </c>
      <c r="U932" s="59">
        <v>95509451733.440002</v>
      </c>
      <c r="V932" s="60">
        <v>95509451733.440002</v>
      </c>
      <c r="W932" s="60">
        <v>95509451733.440002</v>
      </c>
      <c r="X932" s="59">
        <v>0.149727188225</v>
      </c>
      <c r="AI932" s="2" t="str">
        <f>INDEX('ISO2-ISO3'!$D$1:$D$249, MATCH($N932, 'ISO2-ISO3'!$C$1:$C$249, 0))</f>
        <v>USA</v>
      </c>
      <c r="AJ932" s="2" t="str">
        <f>INDEX('WB Country Groups'!$C$2:$C$219, MATCH($AI932, 'WB Country Groups'!$B$2:$B$219, 0))</f>
        <v>North America</v>
      </c>
    </row>
    <row r="933" spans="1:36">
      <c r="A933" s="53">
        <v>45169</v>
      </c>
      <c r="B933" s="53">
        <v>45169</v>
      </c>
      <c r="N933" s="1" t="s">
        <v>1348</v>
      </c>
      <c r="U933" s="59">
        <v>15597101091.264</v>
      </c>
      <c r="V933" s="60">
        <v>15597101091.264</v>
      </c>
      <c r="W933" s="60">
        <v>19496376364.080002</v>
      </c>
      <c r="X933" s="59">
        <v>2.44510888553E-2</v>
      </c>
      <c r="AI933" s="2" t="str">
        <f>INDEX('ISO2-ISO3'!$D$1:$D$249, MATCH($N933, 'ISO2-ISO3'!$C$1:$C$249, 0))</f>
        <v>USA</v>
      </c>
      <c r="AJ933" s="2" t="str">
        <f>INDEX('WB Country Groups'!$C$2:$C$219, MATCH($AI933, 'WB Country Groups'!$B$2:$B$219, 0))</f>
        <v>North America</v>
      </c>
    </row>
    <row r="934" spans="1:36">
      <c r="A934" s="53">
        <v>45169</v>
      </c>
      <c r="B934" s="53">
        <v>45169</v>
      </c>
      <c r="N934" s="1" t="s">
        <v>1348</v>
      </c>
      <c r="U934" s="59">
        <v>13383396746.76</v>
      </c>
      <c r="V934" s="60">
        <v>13383396746.76</v>
      </c>
      <c r="W934" s="60">
        <v>13383396746.76</v>
      </c>
      <c r="X934" s="59">
        <v>2.09807336072E-2</v>
      </c>
      <c r="AI934" s="2" t="str">
        <f>INDEX('ISO2-ISO3'!$D$1:$D$249, MATCH($N934, 'ISO2-ISO3'!$C$1:$C$249, 0))</f>
        <v>USA</v>
      </c>
      <c r="AJ934" s="2" t="str">
        <f>INDEX('WB Country Groups'!$C$2:$C$219, MATCH($AI934, 'WB Country Groups'!$B$2:$B$219, 0))</f>
        <v>North America</v>
      </c>
    </row>
    <row r="935" spans="1:36">
      <c r="A935" s="53">
        <v>45169</v>
      </c>
      <c r="B935" s="53">
        <v>45169</v>
      </c>
      <c r="N935" s="1" t="s">
        <v>1348</v>
      </c>
      <c r="U935" s="59">
        <v>88853779455.139999</v>
      </c>
      <c r="V935" s="60">
        <v>88853779455.139999</v>
      </c>
      <c r="W935" s="60">
        <v>90356458942.679993</v>
      </c>
      <c r="X935" s="59">
        <v>0.13929329840679999</v>
      </c>
      <c r="AI935" s="2" t="str">
        <f>INDEX('ISO2-ISO3'!$D$1:$D$249, MATCH($N935, 'ISO2-ISO3'!$C$1:$C$249, 0))</f>
        <v>USA</v>
      </c>
      <c r="AJ935" s="2" t="str">
        <f>INDEX('WB Country Groups'!$C$2:$C$219, MATCH($AI935, 'WB Country Groups'!$B$2:$B$219, 0))</f>
        <v>North America</v>
      </c>
    </row>
    <row r="936" spans="1:36">
      <c r="A936" s="53">
        <v>45169</v>
      </c>
      <c r="B936" s="53">
        <v>45169</v>
      </c>
      <c r="N936" s="1" t="s">
        <v>1348</v>
      </c>
      <c r="U936" s="59">
        <v>35821306059.760002</v>
      </c>
      <c r="V936" s="60">
        <v>35821306059.760002</v>
      </c>
      <c r="W936" s="60">
        <v>35821306059.760002</v>
      </c>
      <c r="X936" s="59">
        <v>5.6155944124199997E-2</v>
      </c>
      <c r="AI936" s="2" t="str">
        <f>INDEX('ISO2-ISO3'!$D$1:$D$249, MATCH($N936, 'ISO2-ISO3'!$C$1:$C$249, 0))</f>
        <v>USA</v>
      </c>
      <c r="AJ936" s="2" t="str">
        <f>INDEX('WB Country Groups'!$C$2:$C$219, MATCH($AI936, 'WB Country Groups'!$B$2:$B$219, 0))</f>
        <v>North America</v>
      </c>
    </row>
    <row r="937" spans="1:36">
      <c r="A937" s="53">
        <v>45169</v>
      </c>
      <c r="B937" s="53">
        <v>45169</v>
      </c>
      <c r="N937" s="1" t="s">
        <v>1297</v>
      </c>
      <c r="U937" s="59">
        <v>207258855621.85999</v>
      </c>
      <c r="V937" s="60">
        <v>207258855621.85999</v>
      </c>
      <c r="W937" s="60">
        <v>230287617357.62201</v>
      </c>
      <c r="X937" s="59">
        <v>0.32491324286520001</v>
      </c>
      <c r="AI937" s="2" t="str">
        <f>INDEX('ISO2-ISO3'!$D$1:$D$249, MATCH($N937, 'ISO2-ISO3'!$C$1:$C$249, 0))</f>
        <v>CHE</v>
      </c>
      <c r="AJ937" s="2" t="str">
        <f>INDEX('WB Country Groups'!$C$2:$C$219, MATCH($AI937, 'WB Country Groups'!$B$2:$B$219, 0))</f>
        <v>Europe &amp; Central Asia</v>
      </c>
    </row>
    <row r="938" spans="1:36">
      <c r="A938" s="53">
        <v>45169</v>
      </c>
      <c r="B938" s="53">
        <v>45169</v>
      </c>
      <c r="N938" s="1" t="s">
        <v>1348</v>
      </c>
      <c r="U938" s="59">
        <v>13530483478.629999</v>
      </c>
      <c r="V938" s="60">
        <v>13530483478.629999</v>
      </c>
      <c r="W938" s="60">
        <v>13530483478.629999</v>
      </c>
      <c r="X938" s="59">
        <v>2.12113168887E-2</v>
      </c>
      <c r="AI938" s="2" t="str">
        <f>INDEX('ISO2-ISO3'!$D$1:$D$249, MATCH($N938, 'ISO2-ISO3'!$C$1:$C$249, 0))</f>
        <v>USA</v>
      </c>
      <c r="AJ938" s="2" t="str">
        <f>INDEX('WB Country Groups'!$C$2:$C$219, MATCH($AI938, 'WB Country Groups'!$B$2:$B$219, 0))</f>
        <v>North America</v>
      </c>
    </row>
    <row r="939" spans="1:36">
      <c r="A939" s="53">
        <v>45169</v>
      </c>
      <c r="B939" s="53">
        <v>45169</v>
      </c>
      <c r="N939" s="1" t="s">
        <v>1348</v>
      </c>
      <c r="U939" s="59">
        <v>14135332768.41</v>
      </c>
      <c r="V939" s="60">
        <v>14135332768.41</v>
      </c>
      <c r="W939" s="60">
        <v>14135332768.41</v>
      </c>
      <c r="X939" s="59">
        <v>2.2159520253000001E-2</v>
      </c>
      <c r="AI939" s="2" t="str">
        <f>INDEX('ISO2-ISO3'!$D$1:$D$249, MATCH($N939, 'ISO2-ISO3'!$C$1:$C$249, 0))</f>
        <v>USA</v>
      </c>
      <c r="AJ939" s="2" t="str">
        <f>INDEX('WB Country Groups'!$C$2:$C$219, MATCH($AI939, 'WB Country Groups'!$B$2:$B$219, 0))</f>
        <v>North America</v>
      </c>
    </row>
    <row r="940" spans="1:36">
      <c r="A940" s="53">
        <v>45169</v>
      </c>
      <c r="B940" s="53">
        <v>45169</v>
      </c>
      <c r="N940" s="1" t="s">
        <v>1278</v>
      </c>
      <c r="U940" s="59">
        <v>33296309654.815899</v>
      </c>
      <c r="V940" s="60">
        <v>33296309654.815899</v>
      </c>
      <c r="W940" s="60">
        <v>74024459895.919403</v>
      </c>
      <c r="X940" s="59">
        <v>5.2197586023200002E-2</v>
      </c>
      <c r="AI940" s="2" t="str">
        <f>INDEX('ISO2-ISO3'!$D$1:$D$249, MATCH($N940, 'ISO2-ISO3'!$C$1:$C$249, 0))</f>
        <v>ZAF</v>
      </c>
      <c r="AJ940" s="2" t="str">
        <f>INDEX('WB Country Groups'!$C$2:$C$219, MATCH($AI940, 'WB Country Groups'!$B$2:$B$219, 0))</f>
        <v>Sub-Saharan Africa</v>
      </c>
    </row>
    <row r="941" spans="1:36">
      <c r="A941" s="53">
        <v>45169</v>
      </c>
      <c r="B941" s="53">
        <v>45169</v>
      </c>
      <c r="N941" s="1" t="s">
        <v>936</v>
      </c>
      <c r="U941" s="59">
        <v>18593706829.114201</v>
      </c>
      <c r="V941" s="60">
        <v>18593706829.114201</v>
      </c>
      <c r="W941" s="60">
        <v>19868617180.568401</v>
      </c>
      <c r="X941" s="59">
        <v>2.9148774196399999E-2</v>
      </c>
      <c r="AI941" s="2" t="str">
        <f>INDEX('ISO2-ISO3'!$D$1:$D$249, MATCH($N941, 'ISO2-ISO3'!$C$1:$C$249, 0))</f>
        <v>CAN</v>
      </c>
      <c r="AJ941" s="2" t="str">
        <f>INDEX('WB Country Groups'!$C$2:$C$219, MATCH($AI941, 'WB Country Groups'!$B$2:$B$219, 0))</f>
        <v>North America</v>
      </c>
    </row>
    <row r="942" spans="1:36">
      <c r="A942" s="53">
        <v>45169</v>
      </c>
      <c r="B942" s="53">
        <v>45169</v>
      </c>
      <c r="N942" s="1" t="s">
        <v>1031</v>
      </c>
      <c r="U942" s="59">
        <v>69449085622.398605</v>
      </c>
      <c r="V942" s="60">
        <v>69449085622.398605</v>
      </c>
      <c r="W942" s="60">
        <v>106844747111.383</v>
      </c>
      <c r="X942" s="59">
        <v>0.1088731651822</v>
      </c>
      <c r="AI942" s="2" t="str">
        <f>INDEX('ISO2-ISO3'!$D$1:$D$249, MATCH($N942, 'ISO2-ISO3'!$C$1:$C$249, 0))</f>
        <v>DEU</v>
      </c>
      <c r="AJ942" s="2" t="str">
        <f>INDEX('WB Country Groups'!$C$2:$C$219, MATCH($AI942, 'WB Country Groups'!$B$2:$B$219, 0))</f>
        <v>Europe &amp; Central Asia</v>
      </c>
    </row>
    <row r="943" spans="1:36">
      <c r="A943" s="53">
        <v>45169</v>
      </c>
      <c r="B943" s="53">
        <v>45169</v>
      </c>
      <c r="N943" s="1" t="s">
        <v>1348</v>
      </c>
      <c r="U943" s="59">
        <v>23335773084.058498</v>
      </c>
      <c r="V943" s="60">
        <v>23335773084.058498</v>
      </c>
      <c r="W943" s="60">
        <v>24563971667.43</v>
      </c>
      <c r="X943" s="59">
        <v>3.6582763543499999E-2</v>
      </c>
      <c r="AI943" s="2" t="str">
        <f>INDEX('ISO2-ISO3'!$D$1:$D$249, MATCH($N943, 'ISO2-ISO3'!$C$1:$C$249, 0))</f>
        <v>USA</v>
      </c>
      <c r="AJ943" s="2" t="str">
        <f>INDEX('WB Country Groups'!$C$2:$C$219, MATCH($AI943, 'WB Country Groups'!$B$2:$B$219, 0))</f>
        <v>North America</v>
      </c>
    </row>
    <row r="944" spans="1:36">
      <c r="A944" s="53">
        <v>45169</v>
      </c>
      <c r="B944" s="53">
        <v>45169</v>
      </c>
      <c r="N944" s="1" t="s">
        <v>1348</v>
      </c>
      <c r="U944" s="59">
        <v>30221845981.669998</v>
      </c>
      <c r="V944" s="60">
        <v>30221845981.669998</v>
      </c>
      <c r="W944" s="60">
        <v>34021881531.27</v>
      </c>
      <c r="X944" s="59">
        <v>4.7377845225500002E-2</v>
      </c>
      <c r="AI944" s="2" t="str">
        <f>INDEX('ISO2-ISO3'!$D$1:$D$249, MATCH($N944, 'ISO2-ISO3'!$C$1:$C$249, 0))</f>
        <v>USA</v>
      </c>
      <c r="AJ944" s="2" t="str">
        <f>INDEX('WB Country Groups'!$C$2:$C$219, MATCH($AI944, 'WB Country Groups'!$B$2:$B$219, 0))</f>
        <v>North America</v>
      </c>
    </row>
    <row r="945" spans="1:36">
      <c r="A945" s="53">
        <v>45169</v>
      </c>
      <c r="B945" s="53">
        <v>45169</v>
      </c>
      <c r="N945" s="1" t="s">
        <v>1348</v>
      </c>
      <c r="U945" s="59">
        <v>5350915252.5799999</v>
      </c>
      <c r="V945" s="60">
        <v>5350915252.5799999</v>
      </c>
      <c r="W945" s="60">
        <v>5350915252.5799999</v>
      </c>
      <c r="X945" s="59">
        <v>8.3884629286E-3</v>
      </c>
      <c r="AI945" s="2" t="str">
        <f>INDEX('ISO2-ISO3'!$D$1:$D$249, MATCH($N945, 'ISO2-ISO3'!$C$1:$C$249, 0))</f>
        <v>USA</v>
      </c>
      <c r="AJ945" s="2" t="str">
        <f>INDEX('WB Country Groups'!$C$2:$C$219, MATCH($AI945, 'WB Country Groups'!$B$2:$B$219, 0))</f>
        <v>North America</v>
      </c>
    </row>
    <row r="946" spans="1:36">
      <c r="A946" s="53">
        <v>45169</v>
      </c>
      <c r="B946" s="53">
        <v>45169</v>
      </c>
      <c r="N946" s="1" t="s">
        <v>1348</v>
      </c>
      <c r="U946" s="59">
        <v>15468823281.24</v>
      </c>
      <c r="V946" s="60">
        <v>15468823281.24</v>
      </c>
      <c r="W946" s="60">
        <v>15468823281.24</v>
      </c>
      <c r="X946" s="59">
        <v>2.4249991733899998E-2</v>
      </c>
      <c r="AI946" s="2" t="str">
        <f>INDEX('ISO2-ISO3'!$D$1:$D$249, MATCH($N946, 'ISO2-ISO3'!$C$1:$C$249, 0))</f>
        <v>USA</v>
      </c>
      <c r="AJ946" s="2" t="str">
        <f>INDEX('WB Country Groups'!$C$2:$C$219, MATCH($AI946, 'WB Country Groups'!$B$2:$B$219, 0))</f>
        <v>North America</v>
      </c>
    </row>
    <row r="947" spans="1:36">
      <c r="A947" s="53">
        <v>45169</v>
      </c>
      <c r="B947" s="53">
        <v>45169</v>
      </c>
      <c r="N947" s="1" t="s">
        <v>1348</v>
      </c>
      <c r="U947" s="59">
        <v>37080776774.339996</v>
      </c>
      <c r="V947" s="60">
        <v>37080776774.339996</v>
      </c>
      <c r="W947" s="60">
        <v>37081684694.339996</v>
      </c>
      <c r="X947" s="59">
        <v>5.8130377076299998E-2</v>
      </c>
      <c r="AI947" s="2" t="str">
        <f>INDEX('ISO2-ISO3'!$D$1:$D$249, MATCH($N947, 'ISO2-ISO3'!$C$1:$C$249, 0))</f>
        <v>USA</v>
      </c>
      <c r="AJ947" s="2" t="str">
        <f>INDEX('WB Country Groups'!$C$2:$C$219, MATCH($AI947, 'WB Country Groups'!$B$2:$B$219, 0))</f>
        <v>North America</v>
      </c>
    </row>
    <row r="948" spans="1:36">
      <c r="A948" s="53">
        <v>45169</v>
      </c>
      <c r="B948" s="53">
        <v>45169</v>
      </c>
      <c r="N948" s="1" t="s">
        <v>1348</v>
      </c>
      <c r="U948" s="59">
        <v>12620184875.98</v>
      </c>
      <c r="V948" s="60">
        <v>12620184875.98</v>
      </c>
      <c r="W948" s="60">
        <v>12620184875.98</v>
      </c>
      <c r="X948" s="59">
        <v>1.97842701645E-2</v>
      </c>
      <c r="AI948" s="2" t="str">
        <f>INDEX('ISO2-ISO3'!$D$1:$D$249, MATCH($N948, 'ISO2-ISO3'!$C$1:$C$249, 0))</f>
        <v>USA</v>
      </c>
      <c r="AJ948" s="2" t="str">
        <f>INDEX('WB Country Groups'!$C$2:$C$219, MATCH($AI948, 'WB Country Groups'!$B$2:$B$219, 0))</f>
        <v>North America</v>
      </c>
    </row>
    <row r="949" spans="1:36">
      <c r="A949" s="53">
        <v>45169</v>
      </c>
      <c r="B949" s="53">
        <v>45169</v>
      </c>
      <c r="N949" s="1" t="s">
        <v>1348</v>
      </c>
      <c r="U949" s="59">
        <v>5276644857.1199999</v>
      </c>
      <c r="V949" s="60">
        <v>5276644857.1199999</v>
      </c>
      <c r="W949" s="60">
        <v>5276644857.1199999</v>
      </c>
      <c r="X949" s="59">
        <v>8.2720315464000008E-3</v>
      </c>
      <c r="AI949" s="2" t="str">
        <f>INDEX('ISO2-ISO3'!$D$1:$D$249, MATCH($N949, 'ISO2-ISO3'!$C$1:$C$249, 0))</f>
        <v>USA</v>
      </c>
      <c r="AJ949" s="2" t="str">
        <f>INDEX('WB Country Groups'!$C$2:$C$219, MATCH($AI949, 'WB Country Groups'!$B$2:$B$219, 0))</f>
        <v>North America</v>
      </c>
    </row>
    <row r="950" spans="1:36">
      <c r="A950" s="53">
        <v>45169</v>
      </c>
      <c r="B950" s="53">
        <v>45169</v>
      </c>
      <c r="N950" s="1" t="s">
        <v>1348</v>
      </c>
      <c r="U950" s="59">
        <v>38458156486.103996</v>
      </c>
      <c r="V950" s="60">
        <v>38458156486.103996</v>
      </c>
      <c r="W950" s="60">
        <v>42731284984.559998</v>
      </c>
      <c r="X950" s="59">
        <v>6.0289652285400001E-2</v>
      </c>
      <c r="AI950" s="2" t="str">
        <f>INDEX('ISO2-ISO3'!$D$1:$D$249, MATCH($N950, 'ISO2-ISO3'!$C$1:$C$249, 0))</f>
        <v>USA</v>
      </c>
      <c r="AJ950" s="2" t="str">
        <f>INDEX('WB Country Groups'!$C$2:$C$219, MATCH($AI950, 'WB Country Groups'!$B$2:$B$219, 0))</f>
        <v>North America</v>
      </c>
    </row>
    <row r="951" spans="1:36">
      <c r="A951" s="53">
        <v>45169</v>
      </c>
      <c r="B951" s="53">
        <v>45169</v>
      </c>
      <c r="N951" s="1" t="s">
        <v>1348</v>
      </c>
      <c r="U951" s="59">
        <v>17906289082.5</v>
      </c>
      <c r="V951" s="60">
        <v>17906289082.5</v>
      </c>
      <c r="W951" s="60">
        <v>21066222450</v>
      </c>
      <c r="X951" s="59">
        <v>2.8071130837899999E-2</v>
      </c>
      <c r="AI951" s="2" t="str">
        <f>INDEX('ISO2-ISO3'!$D$1:$D$249, MATCH($N951, 'ISO2-ISO3'!$C$1:$C$249, 0))</f>
        <v>USA</v>
      </c>
      <c r="AJ951" s="2" t="str">
        <f>INDEX('WB Country Groups'!$C$2:$C$219, MATCH($AI951, 'WB Country Groups'!$B$2:$B$219, 0))</f>
        <v>North America</v>
      </c>
    </row>
    <row r="952" spans="1:36">
      <c r="A952" s="53">
        <v>45169</v>
      </c>
      <c r="B952" s="53">
        <v>45169</v>
      </c>
      <c r="N952" s="1" t="s">
        <v>1348</v>
      </c>
      <c r="U952" s="59">
        <v>18427223683.240002</v>
      </c>
      <c r="V952" s="60">
        <v>18427223683.240002</v>
      </c>
      <c r="W952" s="60">
        <v>18427223683.240002</v>
      </c>
      <c r="X952" s="59">
        <v>2.8887783761799998E-2</v>
      </c>
      <c r="AI952" s="2" t="str">
        <f>INDEX('ISO2-ISO3'!$D$1:$D$249, MATCH($N952, 'ISO2-ISO3'!$C$1:$C$249, 0))</f>
        <v>USA</v>
      </c>
      <c r="AJ952" s="2" t="str">
        <f>INDEX('WB Country Groups'!$C$2:$C$219, MATCH($AI952, 'WB Country Groups'!$B$2:$B$219, 0))</f>
        <v>North America</v>
      </c>
    </row>
    <row r="953" spans="1:36">
      <c r="A953" s="53">
        <v>45169</v>
      </c>
      <c r="B953" s="53">
        <v>45169</v>
      </c>
      <c r="N953" s="1" t="s">
        <v>1348</v>
      </c>
      <c r="U953" s="59">
        <v>28631883049.560001</v>
      </c>
      <c r="V953" s="60">
        <v>28631883049.560001</v>
      </c>
      <c r="W953" s="60">
        <v>28631883049.560001</v>
      </c>
      <c r="X953" s="59">
        <v>4.4885309933099998E-2</v>
      </c>
      <c r="AI953" s="2" t="str">
        <f>INDEX('ISO2-ISO3'!$D$1:$D$249, MATCH($N953, 'ISO2-ISO3'!$C$1:$C$249, 0))</f>
        <v>USA</v>
      </c>
      <c r="AJ953" s="2" t="str">
        <f>INDEX('WB Country Groups'!$C$2:$C$219, MATCH($AI953, 'WB Country Groups'!$B$2:$B$219, 0))</f>
        <v>North America</v>
      </c>
    </row>
    <row r="954" spans="1:36">
      <c r="A954" s="53">
        <v>45169</v>
      </c>
      <c r="B954" s="53">
        <v>45169</v>
      </c>
      <c r="N954" s="1" t="s">
        <v>1348</v>
      </c>
      <c r="U954" s="59">
        <v>20588802328.799999</v>
      </c>
      <c r="V954" s="60">
        <v>20588802328.799999</v>
      </c>
      <c r="W954" s="60">
        <v>22019417950.549999</v>
      </c>
      <c r="X954" s="59">
        <v>3.2276423177600003E-2</v>
      </c>
      <c r="AI954" s="2" t="str">
        <f>INDEX('ISO2-ISO3'!$D$1:$D$249, MATCH($N954, 'ISO2-ISO3'!$C$1:$C$249, 0))</f>
        <v>USA</v>
      </c>
      <c r="AJ954" s="2" t="str">
        <f>INDEX('WB Country Groups'!$C$2:$C$219, MATCH($AI954, 'WB Country Groups'!$B$2:$B$219, 0))</f>
        <v>North America</v>
      </c>
    </row>
    <row r="955" spans="1:36">
      <c r="A955" s="53">
        <v>45169</v>
      </c>
      <c r="B955" s="53">
        <v>45169</v>
      </c>
      <c r="N955" s="1" t="s">
        <v>1348</v>
      </c>
      <c r="U955" s="59">
        <v>6743570452.0500002</v>
      </c>
      <c r="V955" s="60">
        <v>6743570452.0500002</v>
      </c>
      <c r="W955" s="60">
        <v>6743570452.0500002</v>
      </c>
      <c r="X955" s="59">
        <v>1.05716850433E-2</v>
      </c>
      <c r="AI955" s="2" t="str">
        <f>INDEX('ISO2-ISO3'!$D$1:$D$249, MATCH($N955, 'ISO2-ISO3'!$C$1:$C$249, 0))</f>
        <v>USA</v>
      </c>
      <c r="AJ955" s="2" t="str">
        <f>INDEX('WB Country Groups'!$C$2:$C$219, MATCH($AI955, 'WB Country Groups'!$B$2:$B$219, 0))</f>
        <v>North America</v>
      </c>
    </row>
    <row r="956" spans="1:36">
      <c r="A956" s="53">
        <v>45169</v>
      </c>
      <c r="B956" s="53">
        <v>45169</v>
      </c>
      <c r="N956" s="1" t="s">
        <v>1348</v>
      </c>
      <c r="U956" s="59">
        <v>75644083937.190002</v>
      </c>
      <c r="V956" s="60">
        <v>75644083937.190002</v>
      </c>
      <c r="W956" s="60">
        <v>75644083937.190002</v>
      </c>
      <c r="X956" s="59">
        <v>0.1185848707977</v>
      </c>
      <c r="AI956" s="2" t="str">
        <f>INDEX('ISO2-ISO3'!$D$1:$D$249, MATCH($N956, 'ISO2-ISO3'!$C$1:$C$249, 0))</f>
        <v>USA</v>
      </c>
      <c r="AJ956" s="2" t="str">
        <f>INDEX('WB Country Groups'!$C$2:$C$219, MATCH($AI956, 'WB Country Groups'!$B$2:$B$219, 0))</f>
        <v>North America</v>
      </c>
    </row>
    <row r="957" spans="1:36">
      <c r="A957" s="53">
        <v>45169</v>
      </c>
      <c r="B957" s="53">
        <v>45169</v>
      </c>
      <c r="N957" s="1" t="s">
        <v>1348</v>
      </c>
      <c r="U957" s="59">
        <v>69889716558.529999</v>
      </c>
      <c r="V957" s="60">
        <v>69889716558.529999</v>
      </c>
      <c r="W957" s="60">
        <v>69889716558.529999</v>
      </c>
      <c r="X957" s="59">
        <v>0.109563928556</v>
      </c>
      <c r="AI957" s="2" t="str">
        <f>INDEX('ISO2-ISO3'!$D$1:$D$249, MATCH($N957, 'ISO2-ISO3'!$C$1:$C$249, 0))</f>
        <v>USA</v>
      </c>
      <c r="AJ957" s="2" t="str">
        <f>INDEX('WB Country Groups'!$C$2:$C$219, MATCH($AI957, 'WB Country Groups'!$B$2:$B$219, 0))</f>
        <v>North America</v>
      </c>
    </row>
    <row r="958" spans="1:36">
      <c r="A958" s="53">
        <v>45169</v>
      </c>
      <c r="B958" s="53">
        <v>45169</v>
      </c>
      <c r="N958" s="1" t="s">
        <v>1348</v>
      </c>
      <c r="U958" s="59">
        <v>25197173112.150002</v>
      </c>
      <c r="V958" s="60">
        <v>25197173112.150002</v>
      </c>
      <c r="W958" s="60">
        <v>25197173112.150002</v>
      </c>
      <c r="X958" s="59">
        <v>3.95008223043E-2</v>
      </c>
      <c r="AI958" s="2" t="str">
        <f>INDEX('ISO2-ISO3'!$D$1:$D$249, MATCH($N958, 'ISO2-ISO3'!$C$1:$C$249, 0))</f>
        <v>USA</v>
      </c>
      <c r="AJ958" s="2" t="str">
        <f>INDEX('WB Country Groups'!$C$2:$C$219, MATCH($AI958, 'WB Country Groups'!$B$2:$B$219, 0))</f>
        <v>North America</v>
      </c>
    </row>
    <row r="959" spans="1:36">
      <c r="A959" s="53">
        <v>45169</v>
      </c>
      <c r="B959" s="53">
        <v>45169</v>
      </c>
      <c r="N959" s="1" t="s">
        <v>1348</v>
      </c>
      <c r="U959" s="59">
        <v>111987792000</v>
      </c>
      <c r="V959" s="60">
        <v>111987792000</v>
      </c>
      <c r="W959" s="60">
        <v>111987792000</v>
      </c>
      <c r="X959" s="59">
        <v>0.1755597682466</v>
      </c>
      <c r="AI959" s="2" t="str">
        <f>INDEX('ISO2-ISO3'!$D$1:$D$249, MATCH($N959, 'ISO2-ISO3'!$C$1:$C$249, 0))</f>
        <v>USA</v>
      </c>
      <c r="AJ959" s="2" t="str">
        <f>INDEX('WB Country Groups'!$C$2:$C$219, MATCH($AI959, 'WB Country Groups'!$B$2:$B$219, 0))</f>
        <v>North America</v>
      </c>
    </row>
    <row r="960" spans="1:36">
      <c r="A960" s="53">
        <v>45169</v>
      </c>
      <c r="B960" s="53">
        <v>45169</v>
      </c>
      <c r="N960" s="1" t="s">
        <v>1348</v>
      </c>
      <c r="U960" s="59">
        <v>7407235644.0100002</v>
      </c>
      <c r="V960" s="60">
        <v>7407235644.0100002</v>
      </c>
      <c r="W960" s="60">
        <v>7407235644.0100002</v>
      </c>
      <c r="X960" s="59">
        <v>1.16120922628E-2</v>
      </c>
      <c r="AI960" s="2" t="str">
        <f>INDEX('ISO2-ISO3'!$D$1:$D$249, MATCH($N960, 'ISO2-ISO3'!$C$1:$C$249, 0))</f>
        <v>USA</v>
      </c>
      <c r="AJ960" s="2" t="str">
        <f>INDEX('WB Country Groups'!$C$2:$C$219, MATCH($AI960, 'WB Country Groups'!$B$2:$B$219, 0))</f>
        <v>North America</v>
      </c>
    </row>
    <row r="961" spans="1:36">
      <c r="A961" s="53">
        <v>45169</v>
      </c>
      <c r="B961" s="53">
        <v>45169</v>
      </c>
      <c r="N961" s="1" t="s">
        <v>1348</v>
      </c>
      <c r="U961" s="59">
        <v>152002841733.14001</v>
      </c>
      <c r="V961" s="60">
        <v>152002841733.14001</v>
      </c>
      <c r="W961" s="60">
        <v>152002841733.14001</v>
      </c>
      <c r="X961" s="59">
        <v>0.23829011351070001</v>
      </c>
      <c r="AI961" s="2" t="str">
        <f>INDEX('ISO2-ISO3'!$D$1:$D$249, MATCH($N961, 'ISO2-ISO3'!$C$1:$C$249, 0))</f>
        <v>USA</v>
      </c>
      <c r="AJ961" s="2" t="str">
        <f>INDEX('WB Country Groups'!$C$2:$C$219, MATCH($AI961, 'WB Country Groups'!$B$2:$B$219, 0))</f>
        <v>North America</v>
      </c>
    </row>
    <row r="962" spans="1:36">
      <c r="A962" s="53">
        <v>45169</v>
      </c>
      <c r="B962" s="53">
        <v>45169</v>
      </c>
      <c r="N962" s="1" t="s">
        <v>1348</v>
      </c>
      <c r="U962" s="59">
        <v>69498839158.679993</v>
      </c>
      <c r="V962" s="60">
        <v>69498839158.679993</v>
      </c>
      <c r="W962" s="60">
        <v>69498839158.679993</v>
      </c>
      <c r="X962" s="59">
        <v>0.10895116224909999</v>
      </c>
      <c r="AI962" s="2" t="str">
        <f>INDEX('ISO2-ISO3'!$D$1:$D$249, MATCH($N962, 'ISO2-ISO3'!$C$1:$C$249, 0))</f>
        <v>USA</v>
      </c>
      <c r="AJ962" s="2" t="str">
        <f>INDEX('WB Country Groups'!$C$2:$C$219, MATCH($AI962, 'WB Country Groups'!$B$2:$B$219, 0))</f>
        <v>North America</v>
      </c>
    </row>
    <row r="963" spans="1:36">
      <c r="A963" s="53">
        <v>45169</v>
      </c>
      <c r="B963" s="53">
        <v>45169</v>
      </c>
      <c r="N963" s="1" t="s">
        <v>1348</v>
      </c>
      <c r="U963" s="59">
        <v>94779193201.600006</v>
      </c>
      <c r="V963" s="60">
        <v>94779193201.600006</v>
      </c>
      <c r="W963" s="60">
        <v>94779193201.600006</v>
      </c>
      <c r="X963" s="59">
        <v>0.1485823847038</v>
      </c>
      <c r="AI963" s="2" t="str">
        <f>INDEX('ISO2-ISO3'!$D$1:$D$249, MATCH($N963, 'ISO2-ISO3'!$C$1:$C$249, 0))</f>
        <v>USA</v>
      </c>
      <c r="AJ963" s="2" t="str">
        <f>INDEX('WB Country Groups'!$C$2:$C$219, MATCH($AI963, 'WB Country Groups'!$B$2:$B$219, 0))</f>
        <v>North America</v>
      </c>
    </row>
    <row r="964" spans="1:36">
      <c r="A964" s="53">
        <v>45169</v>
      </c>
      <c r="B964" s="53">
        <v>45169</v>
      </c>
      <c r="N964" s="1" t="s">
        <v>1072</v>
      </c>
      <c r="U964" s="59">
        <v>4493799684.88904</v>
      </c>
      <c r="V964" s="60">
        <v>4493799684.88904</v>
      </c>
      <c r="W964" s="60">
        <v>11234499212.222601</v>
      </c>
      <c r="X964" s="59">
        <v>7.0447895894000002E-3</v>
      </c>
      <c r="AI964" s="2" t="str">
        <f>INDEX('ISO2-ISO3'!$D$1:$D$249, MATCH($N964, 'ISO2-ISO3'!$C$1:$C$249, 0))</f>
        <v>IDN</v>
      </c>
      <c r="AJ964" s="2" t="str">
        <f>INDEX('WB Country Groups'!$C$2:$C$219, MATCH($AI964, 'WB Country Groups'!$B$2:$B$219, 0))</f>
        <v>East Asia &amp; Pacific</v>
      </c>
    </row>
    <row r="965" spans="1:36">
      <c r="A965" s="53">
        <v>45169</v>
      </c>
      <c r="B965" s="53">
        <v>45169</v>
      </c>
      <c r="N965" s="1" t="s">
        <v>1088</v>
      </c>
      <c r="U965" s="59">
        <v>18178685907.5952</v>
      </c>
      <c r="V965" s="60">
        <v>18178685907.5952</v>
      </c>
      <c r="W965" s="60">
        <v>21386689303.0532</v>
      </c>
      <c r="X965" s="59">
        <v>2.8498158843600001E-2</v>
      </c>
      <c r="AI965" s="2" t="str">
        <f>INDEX('ISO2-ISO3'!$D$1:$D$249, MATCH($N965, 'ISO2-ISO3'!$C$1:$C$249, 0))</f>
        <v>JPN</v>
      </c>
      <c r="AJ965" s="2" t="str">
        <f>INDEX('WB Country Groups'!$C$2:$C$219, MATCH($AI965, 'WB Country Groups'!$B$2:$B$219, 0))</f>
        <v>East Asia &amp; Pacific</v>
      </c>
    </row>
    <row r="966" spans="1:36">
      <c r="A966" s="53">
        <v>45169</v>
      </c>
      <c r="B966" s="53">
        <v>45169</v>
      </c>
      <c r="N966" s="1" t="s">
        <v>1088</v>
      </c>
      <c r="U966" s="59">
        <v>3258026638.1564002</v>
      </c>
      <c r="V966" s="60">
        <v>3258026638.1564002</v>
      </c>
      <c r="W966" s="60">
        <v>4654323768.7948599</v>
      </c>
      <c r="X966" s="59">
        <v>5.1075067319000002E-3</v>
      </c>
      <c r="AI966" s="2" t="str">
        <f>INDEX('ISO2-ISO3'!$D$1:$D$249, MATCH($N966, 'ISO2-ISO3'!$C$1:$C$249, 0))</f>
        <v>JPN</v>
      </c>
      <c r="AJ966" s="2" t="str">
        <f>INDEX('WB Country Groups'!$C$2:$C$219, MATCH($AI966, 'WB Country Groups'!$B$2:$B$219, 0))</f>
        <v>East Asia &amp; Pacific</v>
      </c>
    </row>
    <row r="967" spans="1:36">
      <c r="A967" s="53">
        <v>45169</v>
      </c>
      <c r="B967" s="53">
        <v>45169</v>
      </c>
      <c r="N967" s="1" t="s">
        <v>1088</v>
      </c>
      <c r="U967" s="59">
        <v>6736625549.3354397</v>
      </c>
      <c r="V967" s="60">
        <v>6736625549.3354397</v>
      </c>
      <c r="W967" s="60">
        <v>8420781936.6693001</v>
      </c>
      <c r="X967" s="59">
        <v>1.0560797735899999E-2</v>
      </c>
      <c r="AI967" s="2" t="str">
        <f>INDEX('ISO2-ISO3'!$D$1:$D$249, MATCH($N967, 'ISO2-ISO3'!$C$1:$C$249, 0))</f>
        <v>JPN</v>
      </c>
      <c r="AJ967" s="2" t="str">
        <f>INDEX('WB Country Groups'!$C$2:$C$219, MATCH($AI967, 'WB Country Groups'!$B$2:$B$219, 0))</f>
        <v>East Asia &amp; Pacific</v>
      </c>
    </row>
    <row r="968" spans="1:36">
      <c r="A968" s="53">
        <v>45169</v>
      </c>
      <c r="B968" s="53">
        <v>45169</v>
      </c>
      <c r="N968" s="1" t="s">
        <v>1088</v>
      </c>
      <c r="U968" s="59">
        <v>2315843745.9216299</v>
      </c>
      <c r="V968" s="60">
        <v>2315843745.9216299</v>
      </c>
      <c r="W968" s="60">
        <v>3087791661.2288399</v>
      </c>
      <c r="X968" s="59">
        <v>3.6304760016000002E-3</v>
      </c>
      <c r="AI968" s="2" t="str">
        <f>INDEX('ISO2-ISO3'!$D$1:$D$249, MATCH($N968, 'ISO2-ISO3'!$C$1:$C$249, 0))</f>
        <v>JPN</v>
      </c>
      <c r="AJ968" s="2" t="str">
        <f>INDEX('WB Country Groups'!$C$2:$C$219, MATCH($AI968, 'WB Country Groups'!$B$2:$B$219, 0))</f>
        <v>East Asia &amp; Pacific</v>
      </c>
    </row>
    <row r="969" spans="1:36">
      <c r="A969" s="53">
        <v>45169</v>
      </c>
      <c r="B969" s="53">
        <v>45169</v>
      </c>
      <c r="N969" s="1" t="s">
        <v>1088</v>
      </c>
      <c r="U969" s="59">
        <v>46260144563.279198</v>
      </c>
      <c r="V969" s="60">
        <v>46260144563.279198</v>
      </c>
      <c r="W969" s="60">
        <v>66085920804.684601</v>
      </c>
      <c r="X969" s="59">
        <v>7.2520585624000003E-2</v>
      </c>
      <c r="AI969" s="2" t="str">
        <f>INDEX('ISO2-ISO3'!$D$1:$D$249, MATCH($N969, 'ISO2-ISO3'!$C$1:$C$249, 0))</f>
        <v>JPN</v>
      </c>
      <c r="AJ969" s="2" t="str">
        <f>INDEX('WB Country Groups'!$C$2:$C$219, MATCH($AI969, 'WB Country Groups'!$B$2:$B$219, 0))</f>
        <v>East Asia &amp; Pacific</v>
      </c>
    </row>
    <row r="970" spans="1:36">
      <c r="A970" s="53">
        <v>45169</v>
      </c>
      <c r="B970" s="53">
        <v>45169</v>
      </c>
      <c r="N970" s="1" t="s">
        <v>1348</v>
      </c>
      <c r="U970" s="59">
        <v>65690177444.040001</v>
      </c>
      <c r="V970" s="60">
        <v>65690177444.040001</v>
      </c>
      <c r="W970" s="60">
        <v>65690177444.040001</v>
      </c>
      <c r="X970" s="59">
        <v>0.1029804420838</v>
      </c>
      <c r="AI970" s="2" t="str">
        <f>INDEX('ISO2-ISO3'!$D$1:$D$249, MATCH($N970, 'ISO2-ISO3'!$C$1:$C$249, 0))</f>
        <v>USA</v>
      </c>
      <c r="AJ970" s="2" t="str">
        <f>INDEX('WB Country Groups'!$C$2:$C$219, MATCH($AI970, 'WB Country Groups'!$B$2:$B$219, 0))</f>
        <v>North America</v>
      </c>
    </row>
    <row r="971" spans="1:36">
      <c r="A971" s="53">
        <v>45169</v>
      </c>
      <c r="B971" s="53">
        <v>45169</v>
      </c>
      <c r="N971" s="1" t="s">
        <v>1348</v>
      </c>
      <c r="U971" s="59">
        <v>39658500362.160004</v>
      </c>
      <c r="V971" s="60">
        <v>39658500362.160004</v>
      </c>
      <c r="W971" s="60">
        <v>44065000402.400002</v>
      </c>
      <c r="X971" s="59">
        <v>6.2171393937199997E-2</v>
      </c>
      <c r="AI971" s="2" t="str">
        <f>INDEX('ISO2-ISO3'!$D$1:$D$249, MATCH($N971, 'ISO2-ISO3'!$C$1:$C$249, 0))</f>
        <v>USA</v>
      </c>
      <c r="AJ971" s="2" t="str">
        <f>INDEX('WB Country Groups'!$C$2:$C$219, MATCH($AI971, 'WB Country Groups'!$B$2:$B$219, 0))</f>
        <v>North America</v>
      </c>
    </row>
    <row r="972" spans="1:36">
      <c r="A972" s="53">
        <v>45169</v>
      </c>
      <c r="B972" s="53">
        <v>45169</v>
      </c>
      <c r="N972" s="1" t="s">
        <v>936</v>
      </c>
      <c r="U972" s="59">
        <v>4241528730.35811</v>
      </c>
      <c r="V972" s="60">
        <v>4241528730.35811</v>
      </c>
      <c r="W972" s="60">
        <v>4990033800.4212999</v>
      </c>
      <c r="X972" s="59">
        <v>6.6493122832E-3</v>
      </c>
      <c r="AI972" s="2" t="str">
        <f>INDEX('ISO2-ISO3'!$D$1:$D$249, MATCH($N972, 'ISO2-ISO3'!$C$1:$C$249, 0))</f>
        <v>CAN</v>
      </c>
      <c r="AJ972" s="2" t="str">
        <f>INDEX('WB Country Groups'!$C$2:$C$219, MATCH($AI972, 'WB Country Groups'!$B$2:$B$219, 0))</f>
        <v>North America</v>
      </c>
    </row>
    <row r="973" spans="1:36">
      <c r="A973" s="53">
        <v>45169</v>
      </c>
      <c r="B973" s="53">
        <v>45169</v>
      </c>
      <c r="N973" s="1" t="s">
        <v>1266</v>
      </c>
      <c r="U973" s="59">
        <v>2692722631.8004398</v>
      </c>
      <c r="V973" s="60">
        <v>2692722631.8004398</v>
      </c>
      <c r="W973" s="60">
        <v>2834444875.5794101</v>
      </c>
      <c r="X973" s="59">
        <v>4.2212972749000001E-3</v>
      </c>
      <c r="AI973" s="2" t="str">
        <f>INDEX('ISO2-ISO3'!$D$1:$D$249, MATCH($N973, 'ISO2-ISO3'!$C$1:$C$249, 0))</f>
        <v>SGP</v>
      </c>
      <c r="AJ973" s="2" t="str">
        <f>INDEX('WB Country Groups'!$C$2:$C$219, MATCH($AI973, 'WB Country Groups'!$B$2:$B$219, 0))</f>
        <v>East Asia &amp; Pacific</v>
      </c>
    </row>
    <row r="974" spans="1:36">
      <c r="A974" s="53">
        <v>45169</v>
      </c>
      <c r="B974" s="53">
        <v>45169</v>
      </c>
      <c r="N974" s="1" t="s">
        <v>1013</v>
      </c>
      <c r="U974" s="59">
        <v>4392824588.3038397</v>
      </c>
      <c r="V974" s="60">
        <v>4392824588.3038397</v>
      </c>
      <c r="W974" s="60">
        <v>5798279181.1346302</v>
      </c>
      <c r="X974" s="59">
        <v>6.8864940803000001E-3</v>
      </c>
      <c r="AI974" s="2" t="str">
        <f>INDEX('ISO2-ISO3'!$D$1:$D$249, MATCH($N974, 'ISO2-ISO3'!$C$1:$C$249, 0))</f>
        <v>FIN</v>
      </c>
      <c r="AJ974" s="2" t="str">
        <f>INDEX('WB Country Groups'!$C$2:$C$219, MATCH($AI974, 'WB Country Groups'!$B$2:$B$219, 0))</f>
        <v>Europe &amp; Central Asia</v>
      </c>
    </row>
    <row r="975" spans="1:36">
      <c r="A975" s="53">
        <v>45169</v>
      </c>
      <c r="B975" s="53">
        <v>45169</v>
      </c>
      <c r="N975" s="1" t="s">
        <v>1131</v>
      </c>
      <c r="U975" s="59">
        <v>1805538402.3491399</v>
      </c>
      <c r="V975" s="60">
        <v>1805538402.3491399</v>
      </c>
      <c r="W975" s="60">
        <v>2579340574.7844801</v>
      </c>
      <c r="X975" s="59">
        <v>2.8304862326000001E-3</v>
      </c>
      <c r="AI975" s="2" t="str">
        <f>INDEX('ISO2-ISO3'!$D$1:$D$249, MATCH($N975, 'ISO2-ISO3'!$C$1:$C$249, 0))</f>
        <v>MYS</v>
      </c>
      <c r="AJ975" s="2" t="str">
        <f>INDEX('WB Country Groups'!$C$2:$C$219, MATCH($AI975, 'WB Country Groups'!$B$2:$B$219, 0))</f>
        <v>East Asia &amp; Pacific</v>
      </c>
    </row>
    <row r="976" spans="1:36">
      <c r="A976" s="53">
        <v>45169</v>
      </c>
      <c r="B976" s="53">
        <v>45169</v>
      </c>
      <c r="N976" s="1" t="s">
        <v>881</v>
      </c>
      <c r="U976" s="59">
        <v>11180364335.837</v>
      </c>
      <c r="V976" s="60">
        <v>11180364335.837</v>
      </c>
      <c r="W976" s="60">
        <v>11180364335.837</v>
      </c>
      <c r="X976" s="59">
        <v>1.7527108416500001E-2</v>
      </c>
      <c r="AI976" s="2" t="str">
        <f>INDEX('ISO2-ISO3'!$D$1:$D$249, MATCH($N976, 'ISO2-ISO3'!$C$1:$C$249, 0))</f>
        <v>AUS</v>
      </c>
      <c r="AJ976" s="2" t="str">
        <f>INDEX('WB Country Groups'!$C$2:$C$219, MATCH($AI976, 'WB Country Groups'!$B$2:$B$219, 0))</f>
        <v>East Asia &amp; Pacific</v>
      </c>
    </row>
    <row r="977" spans="1:36">
      <c r="A977" s="53">
        <v>45169</v>
      </c>
      <c r="B977" s="53">
        <v>45169</v>
      </c>
      <c r="N977" s="1" t="s">
        <v>1031</v>
      </c>
      <c r="U977" s="59">
        <v>9931059306.1079998</v>
      </c>
      <c r="V977" s="60">
        <v>9931059306.1079998</v>
      </c>
      <c r="W977" s="60">
        <v>14187227580.154301</v>
      </c>
      <c r="X977" s="59">
        <v>1.55686118914E-2</v>
      </c>
      <c r="AI977" s="2" t="str">
        <f>INDEX('ISO2-ISO3'!$D$1:$D$249, MATCH($N977, 'ISO2-ISO3'!$C$1:$C$249, 0))</f>
        <v>DEU</v>
      </c>
      <c r="AJ977" s="2" t="str">
        <f>INDEX('WB Country Groups'!$C$2:$C$219, MATCH($AI977, 'WB Country Groups'!$B$2:$B$219, 0))</f>
        <v>Europe &amp; Central Asia</v>
      </c>
    </row>
    <row r="978" spans="1:36">
      <c r="A978" s="53">
        <v>45169</v>
      </c>
      <c r="B978" s="53">
        <v>45169</v>
      </c>
      <c r="N978" s="1" t="s">
        <v>1342</v>
      </c>
      <c r="U978" s="59">
        <v>10933944637.6847</v>
      </c>
      <c r="V978" s="60">
        <v>10933944637.6847</v>
      </c>
      <c r="W978" s="60">
        <v>10933944637.6847</v>
      </c>
      <c r="X978" s="59">
        <v>1.7140803942400001E-2</v>
      </c>
      <c r="AI978" s="2" t="str">
        <f>INDEX('ISO2-ISO3'!$D$1:$D$249, MATCH($N978, 'ISO2-ISO3'!$C$1:$C$249, 0))</f>
        <v>GBR</v>
      </c>
      <c r="AJ978" s="2" t="str">
        <f>INDEX('WB Country Groups'!$C$2:$C$219, MATCH($AI978, 'WB Country Groups'!$B$2:$B$219, 0))</f>
        <v>Europe &amp; Central Asia</v>
      </c>
    </row>
    <row r="979" spans="1:36">
      <c r="A979" s="53">
        <v>45169</v>
      </c>
      <c r="B979" s="53">
        <v>45169</v>
      </c>
      <c r="N979" s="1" t="s">
        <v>1310</v>
      </c>
      <c r="U979" s="59">
        <v>903187973.87020802</v>
      </c>
      <c r="V979" s="60">
        <v>903187973.87020802</v>
      </c>
      <c r="W979" s="60">
        <v>2007084386.3782401</v>
      </c>
      <c r="X979" s="59">
        <v>1.4158996132000001E-3</v>
      </c>
      <c r="AI979" s="2" t="str">
        <f>INDEX('ISO2-ISO3'!$D$1:$D$249, MATCH($N979, 'ISO2-ISO3'!$C$1:$C$249, 0))</f>
        <v>THA</v>
      </c>
      <c r="AJ979" s="2" t="str">
        <f>INDEX('WB Country Groups'!$C$2:$C$219, MATCH($AI979, 'WB Country Groups'!$B$2:$B$219, 0))</f>
        <v>East Asia &amp; Pacific</v>
      </c>
    </row>
    <row r="980" spans="1:36">
      <c r="A980" s="53">
        <v>45169</v>
      </c>
      <c r="B980" s="53">
        <v>45169</v>
      </c>
      <c r="N980" s="1" t="s">
        <v>992</v>
      </c>
      <c r="U980" s="59">
        <v>4676465122.7184496</v>
      </c>
      <c r="V980" s="60">
        <v>4676465122.7184496</v>
      </c>
      <c r="W980" s="60">
        <v>5501723673.7864103</v>
      </c>
      <c r="X980" s="59">
        <v>7.3311484984000001E-3</v>
      </c>
      <c r="AI980" s="2" t="str">
        <f>INDEX('ISO2-ISO3'!$D$1:$D$249, MATCH($N980, 'ISO2-ISO3'!$C$1:$C$249, 0))</f>
        <v>EGY</v>
      </c>
      <c r="AJ980" s="2" t="str">
        <f>INDEX('WB Country Groups'!$C$2:$C$219, MATCH($AI980, 'WB Country Groups'!$B$2:$B$219, 0))</f>
        <v>Middle East &amp; North Africa</v>
      </c>
    </row>
    <row r="981" spans="1:36">
      <c r="A981" s="53">
        <v>45169</v>
      </c>
      <c r="B981" s="53">
        <v>45169</v>
      </c>
      <c r="N981" s="1" t="s">
        <v>992</v>
      </c>
      <c r="U981" s="59">
        <v>679951456.31068003</v>
      </c>
      <c r="V981" s="60">
        <v>679951456.31068003</v>
      </c>
      <c r="W981" s="60">
        <v>1511003236.24595</v>
      </c>
      <c r="X981" s="59">
        <v>1.0659386880999999E-3</v>
      </c>
      <c r="AI981" s="2" t="str">
        <f>INDEX('ISO2-ISO3'!$D$1:$D$249, MATCH($N981, 'ISO2-ISO3'!$C$1:$C$249, 0))</f>
        <v>EGY</v>
      </c>
      <c r="AJ981" s="2" t="str">
        <f>INDEX('WB Country Groups'!$C$2:$C$219, MATCH($AI981, 'WB Country Groups'!$B$2:$B$219, 0))</f>
        <v>Middle East &amp; North Africa</v>
      </c>
    </row>
    <row r="982" spans="1:36">
      <c r="A982" s="53">
        <v>45169</v>
      </c>
      <c r="B982" s="53">
        <v>45169</v>
      </c>
      <c r="N982" s="1" t="s">
        <v>918</v>
      </c>
      <c r="U982" s="59">
        <v>3998110626.4938998</v>
      </c>
      <c r="V982" s="60">
        <v>3998110626.4938998</v>
      </c>
      <c r="W982" s="60">
        <v>7996221252.9878101</v>
      </c>
      <c r="X982" s="59">
        <v>6.2677133147999997E-3</v>
      </c>
      <c r="AI982" s="2" t="str">
        <f>INDEX('ISO2-ISO3'!$D$1:$D$249, MATCH($N982, 'ISO2-ISO3'!$C$1:$C$249, 0))</f>
        <v>BRA</v>
      </c>
      <c r="AJ982" s="2" t="str">
        <f>INDEX('WB Country Groups'!$C$2:$C$219, MATCH($AI982, 'WB Country Groups'!$B$2:$B$219, 0))</f>
        <v>Latin America &amp; Caribbean</v>
      </c>
    </row>
    <row r="983" spans="1:36">
      <c r="A983" s="53">
        <v>45169</v>
      </c>
      <c r="B983" s="53">
        <v>45169</v>
      </c>
      <c r="N983" s="1" t="s">
        <v>1218</v>
      </c>
      <c r="U983" s="59">
        <v>13369988673.701099</v>
      </c>
      <c r="V983" s="60">
        <v>13369988673.701099</v>
      </c>
      <c r="W983" s="60">
        <v>19099983819.572899</v>
      </c>
      <c r="X983" s="59">
        <v>2.09597141893E-2</v>
      </c>
      <c r="AI983" s="2" t="str">
        <f>INDEX('ISO2-ISO3'!$D$1:$D$249, MATCH($N983, 'ISO2-ISO3'!$C$1:$C$249, 0))</f>
        <v>PRT</v>
      </c>
      <c r="AJ983" s="2" t="str">
        <f>INDEX('WB Country Groups'!$C$2:$C$219, MATCH($AI983, 'WB Country Groups'!$B$2:$B$219, 0))</f>
        <v>Europe &amp; Central Asia</v>
      </c>
    </row>
    <row r="984" spans="1:36">
      <c r="A984" s="53">
        <v>45169</v>
      </c>
      <c r="B984" s="53">
        <v>45169</v>
      </c>
      <c r="N984" s="1" t="s">
        <v>1348</v>
      </c>
      <c r="U984" s="59">
        <v>41132889486.080002</v>
      </c>
      <c r="V984" s="60">
        <v>41132889486.080002</v>
      </c>
      <c r="W984" s="60">
        <v>41132889486.080002</v>
      </c>
      <c r="X984" s="59">
        <v>6.4482747775699997E-2</v>
      </c>
      <c r="AI984" s="2" t="str">
        <f>INDEX('ISO2-ISO3'!$D$1:$D$249, MATCH($N984, 'ISO2-ISO3'!$C$1:$C$249, 0))</f>
        <v>USA</v>
      </c>
      <c r="AJ984" s="2" t="str">
        <f>INDEX('WB Country Groups'!$C$2:$C$219, MATCH($AI984, 'WB Country Groups'!$B$2:$B$219, 0))</f>
        <v>North America</v>
      </c>
    </row>
    <row r="985" spans="1:36">
      <c r="A985" s="53">
        <v>45169</v>
      </c>
      <c r="B985" s="53">
        <v>45169</v>
      </c>
      <c r="N985" s="1" t="s">
        <v>1332</v>
      </c>
      <c r="U985" s="59">
        <v>2288585317.7392502</v>
      </c>
      <c r="V985" s="60">
        <v>2288585317.7392502</v>
      </c>
      <c r="W985" s="60">
        <v>4577170635.4785004</v>
      </c>
      <c r="X985" s="59">
        <v>3.5877438139999998E-3</v>
      </c>
      <c r="AI985" s="2" t="str">
        <f>INDEX('ISO2-ISO3'!$D$1:$D$249, MATCH($N985, 'ISO2-ISO3'!$C$1:$C$249, 0))</f>
        <v>TUR</v>
      </c>
      <c r="AJ985" s="2" t="str">
        <f>INDEX('WB Country Groups'!$C$2:$C$219, MATCH($AI985, 'WB Country Groups'!$B$2:$B$219, 0))</f>
        <v>Europe &amp; Central Asia</v>
      </c>
    </row>
    <row r="986" spans="1:36">
      <c r="A986" s="53">
        <v>45169</v>
      </c>
      <c r="B986" s="53">
        <v>45169</v>
      </c>
      <c r="N986" s="1" t="s">
        <v>1216</v>
      </c>
      <c r="U986" s="59">
        <v>3876008492.5689998</v>
      </c>
      <c r="V986" s="60">
        <v>3876008492.5689998</v>
      </c>
      <c r="W986" s="60">
        <v>5537154989.3842897</v>
      </c>
      <c r="X986" s="59">
        <v>6.0762976082000004E-3</v>
      </c>
      <c r="AI986" s="2" t="str">
        <f>INDEX('ISO2-ISO3'!$D$1:$D$249, MATCH($N986, 'ISO2-ISO3'!$C$1:$C$249, 0))</f>
        <v>POL</v>
      </c>
      <c r="AJ986" s="2" t="str">
        <f>INDEX('WB Country Groups'!$C$2:$C$219, MATCH($AI986, 'WB Country Groups'!$B$2:$B$219, 0))</f>
        <v>Europe &amp; Central Asia</v>
      </c>
    </row>
    <row r="987" spans="1:36">
      <c r="A987" s="53">
        <v>45169</v>
      </c>
      <c r="B987" s="53">
        <v>45169</v>
      </c>
      <c r="N987" s="1" t="s">
        <v>936</v>
      </c>
      <c r="U987" s="59">
        <v>48047515680.549896</v>
      </c>
      <c r="V987" s="60">
        <v>48047515680.549896</v>
      </c>
      <c r="W987" s="60">
        <v>53389030144.794701</v>
      </c>
      <c r="X987" s="59">
        <v>7.5322591570500003E-2</v>
      </c>
      <c r="AI987" s="2" t="str">
        <f>INDEX('ISO2-ISO3'!$D$1:$D$249, MATCH($N987, 'ISO2-ISO3'!$C$1:$C$249, 0))</f>
        <v>CAN</v>
      </c>
      <c r="AJ987" s="2" t="str">
        <f>INDEX('WB Country Groups'!$C$2:$C$219, MATCH($AI987, 'WB Country Groups'!$B$2:$B$219, 0))</f>
        <v>North America</v>
      </c>
    </row>
    <row r="988" spans="1:36">
      <c r="A988" s="53">
        <v>45169</v>
      </c>
      <c r="B988" s="53">
        <v>45169</v>
      </c>
      <c r="N988" s="1" t="s">
        <v>1102</v>
      </c>
      <c r="U988" s="59">
        <v>50314368104.974503</v>
      </c>
      <c r="V988" s="60">
        <v>50314368104.974503</v>
      </c>
      <c r="W988" s="60">
        <v>67085824139.966003</v>
      </c>
      <c r="X988" s="59">
        <v>7.8876265405599999E-2</v>
      </c>
      <c r="AI988" s="2" t="str">
        <f>INDEX('ISO2-ISO3'!$D$1:$D$249, MATCH($N988, 'ISO2-ISO3'!$C$1:$C$249, 0))</f>
        <v>KOR</v>
      </c>
      <c r="AJ988" s="2" t="str">
        <f>INDEX('WB Country Groups'!$C$2:$C$219, MATCH($AI988, 'WB Country Groups'!$B$2:$B$219, 0))</f>
        <v>East Asia &amp; Pacific</v>
      </c>
    </row>
    <row r="989" spans="1:36">
      <c r="A989" s="53">
        <v>45169</v>
      </c>
      <c r="B989" s="53">
        <v>45169</v>
      </c>
      <c r="N989" s="1" t="s">
        <v>1082</v>
      </c>
      <c r="U989" s="59">
        <v>12578203478.398199</v>
      </c>
      <c r="V989" s="60">
        <v>12578203478.398199</v>
      </c>
      <c r="W989" s="60">
        <v>12578203478.398199</v>
      </c>
      <c r="X989" s="59">
        <v>1.9718457237100001E-2</v>
      </c>
      <c r="AI989" s="2" t="str">
        <f>INDEX('ISO2-ISO3'!$D$1:$D$249, MATCH($N989, 'ISO2-ISO3'!$C$1:$C$249, 0))</f>
        <v>ISR</v>
      </c>
      <c r="AJ989" s="2" t="str">
        <f>INDEX('WB Country Groups'!$C$2:$C$219, MATCH($AI989, 'WB Country Groups'!$B$2:$B$219, 0))</f>
        <v>Middle East &amp; North Africa</v>
      </c>
    </row>
    <row r="990" spans="1:36">
      <c r="A990" s="53">
        <v>45169</v>
      </c>
      <c r="B990" s="53">
        <v>45169</v>
      </c>
      <c r="N990" s="1" t="s">
        <v>1082</v>
      </c>
      <c r="U990" s="59">
        <v>6204108451.5836</v>
      </c>
      <c r="V990" s="60">
        <v>6204108451.5836</v>
      </c>
      <c r="W990" s="60">
        <v>6204108451.5836</v>
      </c>
      <c r="X990" s="59">
        <v>9.7259872927999997E-3</v>
      </c>
      <c r="AI990" s="2" t="str">
        <f>INDEX('ISO2-ISO3'!$D$1:$D$249, MATCH($N990, 'ISO2-ISO3'!$C$1:$C$249, 0))</f>
        <v>ISR</v>
      </c>
      <c r="AJ990" s="2" t="str">
        <f>INDEX('WB Country Groups'!$C$2:$C$219, MATCH($AI990, 'WB Country Groups'!$B$2:$B$219, 0))</f>
        <v>Middle East &amp; North Africa</v>
      </c>
    </row>
    <row r="991" spans="1:36">
      <c r="A991" s="53">
        <v>45169</v>
      </c>
      <c r="B991" s="53">
        <v>45169</v>
      </c>
      <c r="N991" s="1" t="s">
        <v>1082</v>
      </c>
      <c r="U991" s="59">
        <v>13002609939.896</v>
      </c>
      <c r="V991" s="60">
        <v>13002609939.896</v>
      </c>
      <c r="W991" s="60">
        <v>16253262424.870001</v>
      </c>
      <c r="X991" s="59">
        <v>2.0383786008100001E-2</v>
      </c>
      <c r="AI991" s="2" t="str">
        <f>INDEX('ISO2-ISO3'!$D$1:$D$249, MATCH($N991, 'ISO2-ISO3'!$C$1:$C$249, 0))</f>
        <v>ISR</v>
      </c>
      <c r="AJ991" s="2" t="str">
        <f>INDEX('WB Country Groups'!$C$2:$C$219, MATCH($AI991, 'WB Country Groups'!$B$2:$B$219, 0))</f>
        <v>Middle East &amp; North Africa</v>
      </c>
    </row>
    <row r="992" spans="1:36">
      <c r="A992" s="53">
        <v>45169</v>
      </c>
      <c r="B992" s="53">
        <v>45169</v>
      </c>
      <c r="N992" s="1" t="s">
        <v>1082</v>
      </c>
      <c r="U992" s="59">
        <v>5242136481.8576698</v>
      </c>
      <c r="V992" s="60">
        <v>5242136481.8576698</v>
      </c>
      <c r="W992" s="60">
        <v>8736894136.4294491</v>
      </c>
      <c r="X992" s="59">
        <v>8.2179338429E-3</v>
      </c>
      <c r="AI992" s="2" t="str">
        <f>INDEX('ISO2-ISO3'!$D$1:$D$249, MATCH($N992, 'ISO2-ISO3'!$C$1:$C$249, 0))</f>
        <v>ISR</v>
      </c>
      <c r="AJ992" s="2" t="str">
        <f>INDEX('WB Country Groups'!$C$2:$C$219, MATCH($AI992, 'WB Country Groups'!$B$2:$B$219, 0))</f>
        <v>Middle East &amp; North Africa</v>
      </c>
    </row>
    <row r="993" spans="1:36">
      <c r="A993" s="53">
        <v>45169</v>
      </c>
      <c r="B993" s="53">
        <v>45169</v>
      </c>
      <c r="N993" s="1" t="s">
        <v>918</v>
      </c>
      <c r="U993" s="59">
        <v>6038553144.53792</v>
      </c>
      <c r="V993" s="60">
        <v>6038553144.53792</v>
      </c>
      <c r="W993" s="60">
        <v>8954489614.4436893</v>
      </c>
      <c r="X993" s="59">
        <v>9.4664514020999999E-3</v>
      </c>
      <c r="AI993" s="2" t="str">
        <f>INDEX('ISO2-ISO3'!$D$1:$D$249, MATCH($N993, 'ISO2-ISO3'!$C$1:$C$249, 0))</f>
        <v>BRA</v>
      </c>
      <c r="AJ993" s="2" t="str">
        <f>INDEX('WB Country Groups'!$C$2:$C$219, MATCH($AI993, 'WB Country Groups'!$B$2:$B$219, 0))</f>
        <v>Latin America &amp; Caribbean</v>
      </c>
    </row>
    <row r="994" spans="1:36">
      <c r="A994" s="53">
        <v>45169</v>
      </c>
      <c r="B994" s="53">
        <v>45169</v>
      </c>
      <c r="N994" s="1" t="s">
        <v>1348</v>
      </c>
      <c r="U994" s="59">
        <v>36240355314.940002</v>
      </c>
      <c r="V994" s="60">
        <v>36240355314.940002</v>
      </c>
      <c r="W994" s="60">
        <v>36240355314.940002</v>
      </c>
      <c r="X994" s="59">
        <v>5.6812874569999998E-2</v>
      </c>
      <c r="AI994" s="2" t="str">
        <f>INDEX('ISO2-ISO3'!$D$1:$D$249, MATCH($N994, 'ISO2-ISO3'!$C$1:$C$249, 0))</f>
        <v>USA</v>
      </c>
      <c r="AJ994" s="2" t="str">
        <f>INDEX('WB Country Groups'!$C$2:$C$219, MATCH($AI994, 'WB Country Groups'!$B$2:$B$219, 0))</f>
        <v>North America</v>
      </c>
    </row>
    <row r="995" spans="1:36">
      <c r="A995" s="53">
        <v>45169</v>
      </c>
      <c r="B995" s="53">
        <v>45169</v>
      </c>
      <c r="N995" s="1" t="s">
        <v>1015</v>
      </c>
      <c r="U995" s="59">
        <v>20933152370.961601</v>
      </c>
      <c r="V995" s="60">
        <v>20933152370.961601</v>
      </c>
      <c r="W995" s="60">
        <v>29904503387.087898</v>
      </c>
      <c r="X995" s="59">
        <v>3.2816249997299998E-2</v>
      </c>
      <c r="AI995" s="2" t="str">
        <f>INDEX('ISO2-ISO3'!$D$1:$D$249, MATCH($N995, 'ISO2-ISO3'!$C$1:$C$249, 0))</f>
        <v>FRA</v>
      </c>
      <c r="AJ995" s="2" t="str">
        <f>INDEX('WB Country Groups'!$C$2:$C$219, MATCH($AI995, 'WB Country Groups'!$B$2:$B$219, 0))</f>
        <v>Europe &amp; Central Asia</v>
      </c>
    </row>
    <row r="996" spans="1:36">
      <c r="A996" s="53">
        <v>45169</v>
      </c>
      <c r="B996" s="53">
        <v>45169</v>
      </c>
      <c r="N996" s="1" t="s">
        <v>1088</v>
      </c>
      <c r="U996" s="59">
        <v>18512195624.549198</v>
      </c>
      <c r="V996" s="60">
        <v>18512195624.549198</v>
      </c>
      <c r="W996" s="60">
        <v>26445993749.355999</v>
      </c>
      <c r="X996" s="59">
        <v>2.9020991623600001E-2</v>
      </c>
      <c r="AI996" s="2" t="str">
        <f>INDEX('ISO2-ISO3'!$D$1:$D$249, MATCH($N996, 'ISO2-ISO3'!$C$1:$C$249, 0))</f>
        <v>JPN</v>
      </c>
      <c r="AJ996" s="2" t="str">
        <f>INDEX('WB Country Groups'!$C$2:$C$219, MATCH($AI996, 'WB Country Groups'!$B$2:$B$219, 0))</f>
        <v>East Asia &amp; Pacific</v>
      </c>
    </row>
    <row r="997" spans="1:36">
      <c r="A997" s="53">
        <v>45169</v>
      </c>
      <c r="B997" s="53">
        <v>45169</v>
      </c>
      <c r="N997" s="1" t="s">
        <v>1348</v>
      </c>
      <c r="U997" s="59">
        <v>19629115017.053001</v>
      </c>
      <c r="V997" s="60">
        <v>19629115017.053001</v>
      </c>
      <c r="W997" s="60">
        <v>20662226333.740002</v>
      </c>
      <c r="X997" s="59">
        <v>3.0771951314800001E-2</v>
      </c>
      <c r="AI997" s="2" t="str">
        <f>INDEX('ISO2-ISO3'!$D$1:$D$249, MATCH($N997, 'ISO2-ISO3'!$C$1:$C$249, 0))</f>
        <v>USA</v>
      </c>
      <c r="AJ997" s="2" t="str">
        <f>INDEX('WB Country Groups'!$C$2:$C$219, MATCH($AI997, 'WB Country Groups'!$B$2:$B$219, 0))</f>
        <v>North America</v>
      </c>
    </row>
    <row r="998" spans="1:36">
      <c r="A998" s="53">
        <v>45169</v>
      </c>
      <c r="B998" s="53">
        <v>45169</v>
      </c>
      <c r="N998" s="1" t="s">
        <v>1303</v>
      </c>
      <c r="U998" s="59">
        <v>8918184480.7121696</v>
      </c>
      <c r="V998" s="60">
        <v>8918184480.7121696</v>
      </c>
      <c r="W998" s="60">
        <v>9387562611.2759609</v>
      </c>
      <c r="X998" s="59">
        <v>1.39807596226E-2</v>
      </c>
      <c r="AI998" s="2" t="str">
        <f>INDEX('ISO2-ISO3'!$D$1:$D$249, MATCH($N998, 'ISO2-ISO3'!$C$1:$C$249, 0))</f>
        <v>TWN</v>
      </c>
      <c r="AJ998" s="2" t="str">
        <f>INDEX('WB Country Groups'!$C$2:$C$219, MATCH($AI998, 'WB Country Groups'!$B$2:$B$219, 0))</f>
        <v>East Asia &amp; Pacific</v>
      </c>
    </row>
    <row r="999" spans="1:36">
      <c r="A999" s="53">
        <v>45169</v>
      </c>
      <c r="B999" s="53">
        <v>45169</v>
      </c>
      <c r="N999" s="1" t="s">
        <v>881</v>
      </c>
      <c r="U999" s="59">
        <v>10502706112.301701</v>
      </c>
      <c r="V999" s="60">
        <v>10502706112.301701</v>
      </c>
      <c r="W999" s="60">
        <v>30007731749.433498</v>
      </c>
      <c r="X999" s="59">
        <v>1.6464764757899999E-2</v>
      </c>
      <c r="AI999" s="2" t="str">
        <f>INDEX('ISO2-ISO3'!$D$1:$D$249, MATCH($N999, 'ISO2-ISO3'!$C$1:$C$249, 0))</f>
        <v>AUS</v>
      </c>
      <c r="AJ999" s="2" t="str">
        <f>INDEX('WB Country Groups'!$C$2:$C$219, MATCH($AI999, 'WB Country Groups'!$B$2:$B$219, 0))</f>
        <v>East Asia &amp; Pacific</v>
      </c>
    </row>
    <row r="1000" spans="1:36">
      <c r="A1000" s="53">
        <v>45169</v>
      </c>
      <c r="B1000" s="53">
        <v>45169</v>
      </c>
      <c r="N1000" s="1" t="s">
        <v>881</v>
      </c>
      <c r="U1000" s="59">
        <v>26455244673.676701</v>
      </c>
      <c r="V1000" s="60">
        <v>26455244673.676701</v>
      </c>
      <c r="W1000" s="60">
        <v>26455244673.676701</v>
      </c>
      <c r="X1000" s="59">
        <v>4.1473061847800002E-2</v>
      </c>
      <c r="AI1000" s="2" t="str">
        <f>INDEX('ISO2-ISO3'!$D$1:$D$249, MATCH($N1000, 'ISO2-ISO3'!$C$1:$C$249, 0))</f>
        <v>AUS</v>
      </c>
      <c r="AJ1000" s="2" t="str">
        <f>INDEX('WB Country Groups'!$C$2:$C$219, MATCH($AI1000, 'WB Country Groups'!$B$2:$B$219, 0))</f>
        <v>East Asia &amp; Pacific</v>
      </c>
    </row>
    <row r="1001" spans="1:36">
      <c r="A1001" s="53">
        <v>45169</v>
      </c>
      <c r="B1001" s="53">
        <v>45169</v>
      </c>
      <c r="N1001" s="1" t="s">
        <v>1266</v>
      </c>
      <c r="U1001" s="59">
        <v>4404556349.7112198</v>
      </c>
      <c r="V1001" s="60">
        <v>4404556349.7112198</v>
      </c>
      <c r="W1001" s="60">
        <v>8809112699.4224396</v>
      </c>
      <c r="X1001" s="59">
        <v>6.9048855966999997E-3</v>
      </c>
      <c r="AI1001" s="2" t="str">
        <f>INDEX('ISO2-ISO3'!$D$1:$D$249, MATCH($N1001, 'ISO2-ISO3'!$C$1:$C$249, 0))</f>
        <v>SGP</v>
      </c>
      <c r="AJ1001" s="2" t="str">
        <f>INDEX('WB Country Groups'!$C$2:$C$219, MATCH($AI1001, 'WB Country Groups'!$B$2:$B$219, 0))</f>
        <v>East Asia &amp; Pacific</v>
      </c>
    </row>
    <row r="1002" spans="1:36">
      <c r="A1002" s="53">
        <v>45169</v>
      </c>
      <c r="B1002" s="53">
        <v>45169</v>
      </c>
      <c r="N1002" s="1" t="s">
        <v>1295</v>
      </c>
      <c r="U1002" s="59">
        <v>35607886580.567902</v>
      </c>
      <c r="V1002" s="60">
        <v>35607886580.567902</v>
      </c>
      <c r="W1002" s="60">
        <v>39564318422.853203</v>
      </c>
      <c r="X1002" s="59">
        <v>5.5821373063899997E-2</v>
      </c>
      <c r="AI1002" s="2" t="str">
        <f>INDEX('ISO2-ISO3'!$D$1:$D$249, MATCH($N1002, 'ISO2-ISO3'!$C$1:$C$249, 0))</f>
        <v>SWE</v>
      </c>
      <c r="AJ1002" s="2" t="str">
        <f>INDEX('WB Country Groups'!$C$2:$C$219, MATCH($AI1002, 'WB Country Groups'!$B$2:$B$219, 0))</f>
        <v>Europe &amp; Central Asia</v>
      </c>
    </row>
    <row r="1003" spans="1:36">
      <c r="A1003" s="53">
        <v>45169</v>
      </c>
      <c r="B1003" s="53">
        <v>45169</v>
      </c>
      <c r="N1003" s="1" t="s">
        <v>883</v>
      </c>
      <c r="U1003" s="59">
        <v>12303966949.68</v>
      </c>
      <c r="V1003" s="60">
        <v>12303966949.68</v>
      </c>
      <c r="W1003" s="60">
        <v>15379958687.1</v>
      </c>
      <c r="X1003" s="59">
        <v>1.9288545185400002E-2</v>
      </c>
      <c r="AI1003" s="2" t="str">
        <f>INDEX('ISO2-ISO3'!$D$1:$D$249, MATCH($N1003, 'ISO2-ISO3'!$C$1:$C$249, 0))</f>
        <v>AUT</v>
      </c>
      <c r="AJ1003" s="2" t="str">
        <f>INDEX('WB Country Groups'!$C$2:$C$219, MATCH($AI1003, 'WB Country Groups'!$B$2:$B$219, 0))</f>
        <v>Europe &amp; Central Asia</v>
      </c>
    </row>
    <row r="1004" spans="1:36">
      <c r="A1004" s="53">
        <v>45169</v>
      </c>
      <c r="B1004" s="53">
        <v>45169</v>
      </c>
      <c r="N1004" s="1" t="s">
        <v>1348</v>
      </c>
      <c r="U1004" s="59">
        <v>20806428366.610001</v>
      </c>
      <c r="V1004" s="60">
        <v>20806428366.610001</v>
      </c>
      <c r="W1004" s="60">
        <v>20806428366.610001</v>
      </c>
      <c r="X1004" s="59">
        <v>3.2617588728600003E-2</v>
      </c>
      <c r="AI1004" s="2" t="str">
        <f>INDEX('ISO2-ISO3'!$D$1:$D$249, MATCH($N1004, 'ISO2-ISO3'!$C$1:$C$249, 0))</f>
        <v>USA</v>
      </c>
      <c r="AJ1004" s="2" t="str">
        <f>INDEX('WB Country Groups'!$C$2:$C$219, MATCH($AI1004, 'WB Country Groups'!$B$2:$B$219, 0))</f>
        <v>North America</v>
      </c>
    </row>
    <row r="1005" spans="1:36">
      <c r="A1005" s="53">
        <v>45169</v>
      </c>
      <c r="B1005" s="53">
        <v>45169</v>
      </c>
      <c r="N1005" s="1" t="s">
        <v>1149</v>
      </c>
      <c r="U1005" s="59">
        <v>22266609641.328701</v>
      </c>
      <c r="V1005" s="60">
        <v>22266609641.328701</v>
      </c>
      <c r="W1005" s="60">
        <v>24740677379.254101</v>
      </c>
      <c r="X1005" s="59">
        <v>3.49066693651E-2</v>
      </c>
      <c r="AI1005" s="2" t="str">
        <f>INDEX('ISO2-ISO3'!$D$1:$D$249, MATCH($N1005, 'ISO2-ISO3'!$C$1:$C$249, 0))</f>
        <v>MEX</v>
      </c>
      <c r="AJ1005" s="2" t="str">
        <f>INDEX('WB Country Groups'!$C$2:$C$219, MATCH($AI1005, 'WB Country Groups'!$B$2:$B$219, 0))</f>
        <v>Latin America &amp; Caribbean</v>
      </c>
    </row>
    <row r="1006" spans="1:36">
      <c r="A1006" s="53">
        <v>45169</v>
      </c>
      <c r="B1006" s="53">
        <v>45169</v>
      </c>
      <c r="N1006" s="1" t="s">
        <v>1149</v>
      </c>
      <c r="U1006" s="59">
        <v>4687587804.9408703</v>
      </c>
      <c r="V1006" s="60">
        <v>4687587804.9408703</v>
      </c>
      <c r="W1006" s="60">
        <v>13393108014.1168</v>
      </c>
      <c r="X1006" s="59">
        <v>7.3485851803000001E-3</v>
      </c>
      <c r="AI1006" s="2" t="str">
        <f>INDEX('ISO2-ISO3'!$D$1:$D$249, MATCH($N1006, 'ISO2-ISO3'!$C$1:$C$249, 0))</f>
        <v>MEX</v>
      </c>
      <c r="AJ1006" s="2" t="str">
        <f>INDEX('WB Country Groups'!$C$2:$C$219, MATCH($AI1006, 'WB Country Groups'!$B$2:$B$219, 0))</f>
        <v>Latin America &amp; Caribbean</v>
      </c>
    </row>
    <row r="1007" spans="1:36">
      <c r="A1007" s="53">
        <v>45169</v>
      </c>
      <c r="B1007" s="53">
        <v>45169</v>
      </c>
      <c r="N1007" s="1" t="s">
        <v>948</v>
      </c>
      <c r="U1007" s="59">
        <v>910769823.63630605</v>
      </c>
      <c r="V1007" s="60">
        <v>910769823.63630605</v>
      </c>
      <c r="W1007" s="60">
        <v>3245532052.1567302</v>
      </c>
      <c r="X1007" s="59">
        <v>1.4277854426E-3</v>
      </c>
      <c r="AI1007" s="2" t="str">
        <f>INDEX('ISO2-ISO3'!$D$1:$D$249, MATCH($N1007, 'ISO2-ISO3'!$C$1:$C$249, 0))</f>
        <v>CHN</v>
      </c>
      <c r="AJ1007" s="2" t="str">
        <f>INDEX('WB Country Groups'!$C$2:$C$219, MATCH($AI1007, 'WB Country Groups'!$B$2:$B$219, 0))</f>
        <v>East Asia &amp; Pacific</v>
      </c>
    </row>
    <row r="1008" spans="1:36">
      <c r="A1008" s="53">
        <v>45169</v>
      </c>
      <c r="B1008" s="53">
        <v>45169</v>
      </c>
      <c r="N1008" s="1" t="s">
        <v>948</v>
      </c>
      <c r="U1008" s="59">
        <v>987813627.02764106</v>
      </c>
      <c r="V1008" s="60">
        <v>987813627.02764106</v>
      </c>
      <c r="W1008" s="60">
        <v>14152890989.464199</v>
      </c>
      <c r="X1008" s="59">
        <v>1.5485646099E-3</v>
      </c>
      <c r="AI1008" s="2" t="str">
        <f>INDEX('ISO2-ISO3'!$D$1:$D$249, MATCH($N1008, 'ISO2-ISO3'!$C$1:$C$249, 0))</f>
        <v>CHN</v>
      </c>
      <c r="AJ1008" s="2" t="str">
        <f>INDEX('WB Country Groups'!$C$2:$C$219, MATCH($AI1008, 'WB Country Groups'!$B$2:$B$219, 0))</f>
        <v>East Asia &amp; Pacific</v>
      </c>
    </row>
    <row r="1009" spans="1:36">
      <c r="A1009" s="53">
        <v>45169</v>
      </c>
      <c r="B1009" s="53">
        <v>45169</v>
      </c>
      <c r="N1009" s="1" t="s">
        <v>948</v>
      </c>
      <c r="U1009" s="59">
        <v>585106880.75839806</v>
      </c>
      <c r="V1009" s="60">
        <v>585106880.75839806</v>
      </c>
      <c r="W1009" s="60">
        <v>14152890989.464199</v>
      </c>
      <c r="X1009" s="59">
        <v>9.1725380549999996E-4</v>
      </c>
      <c r="AI1009" s="2" t="str">
        <f>INDEX('ISO2-ISO3'!$D$1:$D$249, MATCH($N1009, 'ISO2-ISO3'!$C$1:$C$249, 0))</f>
        <v>CHN</v>
      </c>
      <c r="AJ1009" s="2" t="str">
        <f>INDEX('WB Country Groups'!$C$2:$C$219, MATCH($AI1009, 'WB Country Groups'!$B$2:$B$219, 0))</f>
        <v>East Asia &amp; Pacific</v>
      </c>
    </row>
    <row r="1010" spans="1:36">
      <c r="A1010" s="53">
        <v>45169</v>
      </c>
      <c r="B1010" s="53">
        <v>45169</v>
      </c>
      <c r="N1010" s="1" t="s">
        <v>948</v>
      </c>
      <c r="U1010" s="59">
        <v>1103294545.2226901</v>
      </c>
      <c r="V1010" s="60">
        <v>1103294545.2226901</v>
      </c>
      <c r="W1010" s="60">
        <v>6164647913.4430399</v>
      </c>
      <c r="X1010" s="59">
        <v>1.7296004431E-3</v>
      </c>
      <c r="AI1010" s="2" t="str">
        <f>INDEX('ISO2-ISO3'!$D$1:$D$249, MATCH($N1010, 'ISO2-ISO3'!$C$1:$C$249, 0))</f>
        <v>CHN</v>
      </c>
      <c r="AJ1010" s="2" t="str">
        <f>INDEX('WB Country Groups'!$C$2:$C$219, MATCH($AI1010, 'WB Country Groups'!$B$2:$B$219, 0))</f>
        <v>East Asia &amp; Pacific</v>
      </c>
    </row>
    <row r="1011" spans="1:36">
      <c r="A1011" s="53">
        <v>45169</v>
      </c>
      <c r="B1011" s="53">
        <v>45169</v>
      </c>
      <c r="N1011" s="1" t="s">
        <v>948</v>
      </c>
      <c r="U1011" s="59">
        <v>1732549972.1363201</v>
      </c>
      <c r="V1011" s="60">
        <v>1732549972.1363201</v>
      </c>
      <c r="W1011" s="60">
        <v>7545810899.3697395</v>
      </c>
      <c r="X1011" s="59">
        <v>2.7160645472999998E-3</v>
      </c>
      <c r="AI1011" s="2" t="str">
        <f>INDEX('ISO2-ISO3'!$D$1:$D$249, MATCH($N1011, 'ISO2-ISO3'!$C$1:$C$249, 0))</f>
        <v>CHN</v>
      </c>
      <c r="AJ1011" s="2" t="str">
        <f>INDEX('WB Country Groups'!$C$2:$C$219, MATCH($AI1011, 'WB Country Groups'!$B$2:$B$219, 0))</f>
        <v>East Asia &amp; Pacific</v>
      </c>
    </row>
    <row r="1012" spans="1:36">
      <c r="A1012" s="53">
        <v>45169</v>
      </c>
      <c r="B1012" s="53">
        <v>45169</v>
      </c>
      <c r="N1012" s="1" t="s">
        <v>948</v>
      </c>
      <c r="U1012" s="59">
        <v>323326310.58597201</v>
      </c>
      <c r="V1012" s="60">
        <v>323326310.58597201</v>
      </c>
      <c r="W1012" s="60">
        <v>7545810899.3697395</v>
      </c>
      <c r="X1012" s="59">
        <v>5.0686857150000005E-4</v>
      </c>
      <c r="AI1012" s="2" t="str">
        <f>INDEX('ISO2-ISO3'!$D$1:$D$249, MATCH($N1012, 'ISO2-ISO3'!$C$1:$C$249, 0))</f>
        <v>CHN</v>
      </c>
      <c r="AJ1012" s="2" t="str">
        <f>INDEX('WB Country Groups'!$C$2:$C$219, MATCH($AI1012, 'WB Country Groups'!$B$2:$B$219, 0))</f>
        <v>East Asia &amp; Pacific</v>
      </c>
    </row>
    <row r="1013" spans="1:36">
      <c r="A1013" s="53">
        <v>45169</v>
      </c>
      <c r="B1013" s="53">
        <v>45169</v>
      </c>
      <c r="N1013" s="1" t="s">
        <v>948</v>
      </c>
      <c r="U1013" s="59">
        <v>189385877.39056101</v>
      </c>
      <c r="V1013" s="60">
        <v>189385877.39056101</v>
      </c>
      <c r="W1013" s="60">
        <v>5693308477.4503698</v>
      </c>
      <c r="X1013" s="59">
        <v>2.9689433240000002E-4</v>
      </c>
      <c r="AI1013" s="2" t="str">
        <f>INDEX('ISO2-ISO3'!$D$1:$D$249, MATCH($N1013, 'ISO2-ISO3'!$C$1:$C$249, 0))</f>
        <v>CHN</v>
      </c>
      <c r="AJ1013" s="2" t="str">
        <f>INDEX('WB Country Groups'!$C$2:$C$219, MATCH($AI1013, 'WB Country Groups'!$B$2:$B$219, 0))</f>
        <v>East Asia &amp; Pacific</v>
      </c>
    </row>
    <row r="1014" spans="1:36">
      <c r="A1014" s="53">
        <v>45169</v>
      </c>
      <c r="B1014" s="53">
        <v>45169</v>
      </c>
      <c r="N1014" s="1" t="s">
        <v>948</v>
      </c>
      <c r="U1014" s="59">
        <v>408199555.19197601</v>
      </c>
      <c r="V1014" s="60">
        <v>408199555.19197601</v>
      </c>
      <c r="W1014" s="60">
        <v>12017242882.5755</v>
      </c>
      <c r="X1014" s="59">
        <v>6.3992170959999996E-4</v>
      </c>
      <c r="AI1014" s="2" t="str">
        <f>INDEX('ISO2-ISO3'!$D$1:$D$249, MATCH($N1014, 'ISO2-ISO3'!$C$1:$C$249, 0))</f>
        <v>CHN</v>
      </c>
      <c r="AJ1014" s="2" t="str">
        <f>INDEX('WB Country Groups'!$C$2:$C$219, MATCH($AI1014, 'WB Country Groups'!$B$2:$B$219, 0))</f>
        <v>East Asia &amp; Pacific</v>
      </c>
    </row>
    <row r="1015" spans="1:36">
      <c r="A1015" s="53">
        <v>45169</v>
      </c>
      <c r="B1015" s="53">
        <v>45169</v>
      </c>
      <c r="N1015" s="1" t="s">
        <v>1348</v>
      </c>
      <c r="U1015" s="59">
        <v>53431766739.550499</v>
      </c>
      <c r="V1015" s="60">
        <v>53431766739.550499</v>
      </c>
      <c r="W1015" s="60">
        <v>62860902046.529999</v>
      </c>
      <c r="X1015" s="59">
        <v>8.3763314002999995E-2</v>
      </c>
      <c r="AI1015" s="2" t="str">
        <f>INDEX('ISO2-ISO3'!$D$1:$D$249, MATCH($N1015, 'ISO2-ISO3'!$C$1:$C$249, 0))</f>
        <v>USA</v>
      </c>
      <c r="AJ1015" s="2" t="str">
        <f>INDEX('WB Country Groups'!$C$2:$C$219, MATCH($AI1015, 'WB Country Groups'!$B$2:$B$219, 0))</f>
        <v>North America</v>
      </c>
    </row>
    <row r="1016" spans="1:36">
      <c r="A1016" s="53">
        <v>45169</v>
      </c>
      <c r="B1016" s="53">
        <v>45169</v>
      </c>
      <c r="N1016" s="1" t="s">
        <v>946</v>
      </c>
      <c r="U1016" s="59">
        <v>2148641740.9408898</v>
      </c>
      <c r="V1016" s="60">
        <v>2148641740.9408898</v>
      </c>
      <c r="W1016" s="60">
        <v>6138976402.6882601</v>
      </c>
      <c r="X1016" s="59">
        <v>3.3683586340000002E-3</v>
      </c>
      <c r="AI1016" s="2" t="str">
        <f>INDEX('ISO2-ISO3'!$D$1:$D$249, MATCH($N1016, 'ISO2-ISO3'!$C$1:$C$249, 0))</f>
        <v>CHL</v>
      </c>
      <c r="AJ1016" s="2" t="str">
        <f>INDEX('WB Country Groups'!$C$2:$C$219, MATCH($AI1016, 'WB Country Groups'!$B$2:$B$219, 0))</f>
        <v>Latin America &amp; Caribbean</v>
      </c>
    </row>
    <row r="1017" spans="1:36">
      <c r="A1017" s="53">
        <v>45169</v>
      </c>
      <c r="B1017" s="53">
        <v>45169</v>
      </c>
      <c r="N1017" s="1" t="s">
        <v>1102</v>
      </c>
      <c r="U1017" s="59">
        <v>1766407036.1263499</v>
      </c>
      <c r="V1017" s="60">
        <v>1766407036.1263499</v>
      </c>
      <c r="W1017" s="60">
        <v>2523438623.0376401</v>
      </c>
      <c r="X1017" s="59">
        <v>2.7691412104000001E-3</v>
      </c>
      <c r="AI1017" s="2" t="str">
        <f>INDEX('ISO2-ISO3'!$D$1:$D$249, MATCH($N1017, 'ISO2-ISO3'!$C$1:$C$249, 0))</f>
        <v>KOR</v>
      </c>
      <c r="AJ1017" s="2" t="str">
        <f>INDEX('WB Country Groups'!$C$2:$C$219, MATCH($AI1017, 'WB Country Groups'!$B$2:$B$219, 0))</f>
        <v>East Asia &amp; Pacific</v>
      </c>
    </row>
    <row r="1018" spans="1:36">
      <c r="A1018" s="53">
        <v>45169</v>
      </c>
      <c r="B1018" s="53">
        <v>45169</v>
      </c>
      <c r="N1018" s="1" t="s">
        <v>1102</v>
      </c>
      <c r="U1018" s="59">
        <v>3062123850.9551702</v>
      </c>
      <c r="V1018" s="60">
        <v>3062123850.9551702</v>
      </c>
      <c r="W1018" s="60">
        <v>4374462644.2216797</v>
      </c>
      <c r="X1018" s="59">
        <v>4.8003960433E-3</v>
      </c>
      <c r="AI1018" s="2" t="str">
        <f>INDEX('ISO2-ISO3'!$D$1:$D$249, MATCH($N1018, 'ISO2-ISO3'!$C$1:$C$249, 0))</f>
        <v>KOR</v>
      </c>
      <c r="AJ1018" s="2" t="str">
        <f>INDEX('WB Country Groups'!$C$2:$C$219, MATCH($AI1018, 'WB Country Groups'!$B$2:$B$219, 0))</f>
        <v>East Asia &amp; Pacific</v>
      </c>
    </row>
    <row r="1019" spans="1:36">
      <c r="A1019" s="53">
        <v>45169</v>
      </c>
      <c r="B1019" s="53">
        <v>45169</v>
      </c>
      <c r="N1019" s="1" t="s">
        <v>1149</v>
      </c>
      <c r="U1019" s="59">
        <v>22050966053.099602</v>
      </c>
      <c r="V1019" s="60">
        <v>22050966053.099602</v>
      </c>
      <c r="W1019" s="60">
        <v>36918953514.720703</v>
      </c>
      <c r="X1019" s="59">
        <v>3.4568611638500002E-2</v>
      </c>
      <c r="AI1019" s="2" t="str">
        <f>INDEX('ISO2-ISO3'!$D$1:$D$249, MATCH($N1019, 'ISO2-ISO3'!$C$1:$C$249, 0))</f>
        <v>MEX</v>
      </c>
      <c r="AJ1019" s="2" t="str">
        <f>INDEX('WB Country Groups'!$C$2:$C$219, MATCH($AI1019, 'WB Country Groups'!$B$2:$B$219, 0))</f>
        <v>Latin America &amp; Caribbean</v>
      </c>
    </row>
    <row r="1020" spans="1:36">
      <c r="A1020" s="53">
        <v>45169</v>
      </c>
      <c r="B1020" s="53">
        <v>45169</v>
      </c>
      <c r="N1020" s="1" t="s">
        <v>1342</v>
      </c>
      <c r="U1020" s="59">
        <v>19906853854.5075</v>
      </c>
      <c r="V1020" s="60">
        <v>19906853854.5075</v>
      </c>
      <c r="W1020" s="60">
        <v>20954583004.744701</v>
      </c>
      <c r="X1020" s="59">
        <v>3.12073538267E-2</v>
      </c>
      <c r="AI1020" s="2" t="str">
        <f>INDEX('ISO2-ISO3'!$D$1:$D$249, MATCH($N1020, 'ISO2-ISO3'!$C$1:$C$249, 0))</f>
        <v>GBR</v>
      </c>
      <c r="AJ1020" s="2" t="str">
        <f>INDEX('WB Country Groups'!$C$2:$C$219, MATCH($AI1020, 'WB Country Groups'!$B$2:$B$219, 0))</f>
        <v>Europe &amp; Central Asia</v>
      </c>
    </row>
    <row r="1021" spans="1:36">
      <c r="A1021" s="53">
        <v>45169</v>
      </c>
      <c r="B1021" s="53">
        <v>45169</v>
      </c>
      <c r="N1021" s="1" t="s">
        <v>1278</v>
      </c>
      <c r="U1021" s="59">
        <v>19570254943.0187</v>
      </c>
      <c r="V1021" s="60">
        <v>19570254943.0187</v>
      </c>
      <c r="W1021" s="60">
        <v>21744727714.465302</v>
      </c>
      <c r="X1021" s="59">
        <v>3.0679678212799998E-2</v>
      </c>
      <c r="AI1021" s="2" t="str">
        <f>INDEX('ISO2-ISO3'!$D$1:$D$249, MATCH($N1021, 'ISO2-ISO3'!$C$1:$C$249, 0))</f>
        <v>ZAF</v>
      </c>
      <c r="AJ1021" s="2" t="str">
        <f>INDEX('WB Country Groups'!$C$2:$C$219, MATCH($AI1021, 'WB Country Groups'!$B$2:$B$219, 0))</f>
        <v>Sub-Saharan Africa</v>
      </c>
    </row>
    <row r="1022" spans="1:36">
      <c r="A1022" s="53">
        <v>45169</v>
      </c>
      <c r="B1022" s="53">
        <v>45169</v>
      </c>
      <c r="N1022" s="1" t="s">
        <v>918</v>
      </c>
      <c r="U1022" s="59">
        <v>1735367778.3455701</v>
      </c>
      <c r="V1022" s="60">
        <v>1735367778.3455701</v>
      </c>
      <c r="W1022" s="60">
        <v>6941471113.3822803</v>
      </c>
      <c r="X1022" s="59">
        <v>2.7204819342000002E-3</v>
      </c>
      <c r="AI1022" s="2" t="str">
        <f>INDEX('ISO2-ISO3'!$D$1:$D$249, MATCH($N1022, 'ISO2-ISO3'!$C$1:$C$249, 0))</f>
        <v>BRA</v>
      </c>
      <c r="AJ1022" s="2" t="str">
        <f>INDEX('WB Country Groups'!$C$2:$C$219, MATCH($AI1022, 'WB Country Groups'!$B$2:$B$219, 0))</f>
        <v>Latin America &amp; Caribbean</v>
      </c>
    </row>
    <row r="1023" spans="1:36">
      <c r="A1023" s="53">
        <v>45169</v>
      </c>
      <c r="B1023" s="53">
        <v>45169</v>
      </c>
      <c r="N1023" s="1" t="s">
        <v>1295</v>
      </c>
      <c r="U1023" s="59">
        <v>4231330740.8323398</v>
      </c>
      <c r="V1023" s="60">
        <v>4231330740.8323398</v>
      </c>
      <c r="W1023" s="60">
        <v>7178184974.5477104</v>
      </c>
      <c r="X1023" s="59">
        <v>6.6333252131000001E-3</v>
      </c>
      <c r="AI1023" s="2" t="str">
        <f>INDEX('ISO2-ISO3'!$D$1:$D$249, MATCH($N1023, 'ISO2-ISO3'!$C$1:$C$249, 0))</f>
        <v>SWE</v>
      </c>
      <c r="AJ1023" s="2" t="str">
        <f>INDEX('WB Country Groups'!$C$2:$C$219, MATCH($AI1023, 'WB Country Groups'!$B$2:$B$219, 0))</f>
        <v>Europe &amp; Central Asia</v>
      </c>
    </row>
    <row r="1024" spans="1:36">
      <c r="A1024" s="53">
        <v>45169</v>
      </c>
      <c r="B1024" s="53">
        <v>45169</v>
      </c>
      <c r="N1024" s="1" t="s">
        <v>1015</v>
      </c>
      <c r="U1024" s="59">
        <v>8953662626.6072006</v>
      </c>
      <c r="V1024" s="60">
        <v>8953662626.6072006</v>
      </c>
      <c r="W1024" s="60">
        <v>10533720737.1849</v>
      </c>
      <c r="X1024" s="59">
        <v>1.40363776052E-2</v>
      </c>
      <c r="AI1024" s="2" t="str">
        <f>INDEX('ISO2-ISO3'!$D$1:$D$249, MATCH($N1024, 'ISO2-ISO3'!$C$1:$C$249, 0))</f>
        <v>FRA</v>
      </c>
      <c r="AJ1024" s="2" t="str">
        <f>INDEX('WB Country Groups'!$C$2:$C$219, MATCH($AI1024, 'WB Country Groups'!$B$2:$B$219, 0))</f>
        <v>Europe &amp; Central Asia</v>
      </c>
    </row>
    <row r="1025" spans="1:36">
      <c r="A1025" s="53">
        <v>45169</v>
      </c>
      <c r="B1025" s="53">
        <v>45169</v>
      </c>
      <c r="N1025" s="1" t="s">
        <v>1297</v>
      </c>
      <c r="U1025" s="59">
        <v>87507623428.983902</v>
      </c>
      <c r="V1025" s="60">
        <v>87507623428.983902</v>
      </c>
      <c r="W1025" s="60">
        <v>92113287819.983002</v>
      </c>
      <c r="X1025" s="59">
        <v>0.1371829715957</v>
      </c>
      <c r="AI1025" s="2" t="str">
        <f>INDEX('ISO2-ISO3'!$D$1:$D$249, MATCH($N1025, 'ISO2-ISO3'!$C$1:$C$249, 0))</f>
        <v>CHE</v>
      </c>
      <c r="AJ1025" s="2" t="str">
        <f>INDEX('WB Country Groups'!$C$2:$C$219, MATCH($AI1025, 'WB Country Groups'!$B$2:$B$219, 0))</f>
        <v>Europe &amp; Central Asia</v>
      </c>
    </row>
    <row r="1026" spans="1:36">
      <c r="A1026" s="53">
        <v>45169</v>
      </c>
      <c r="B1026" s="53">
        <v>45169</v>
      </c>
      <c r="N1026" s="1" t="s">
        <v>1348</v>
      </c>
      <c r="U1026" s="59">
        <v>44189495575.32</v>
      </c>
      <c r="V1026" s="60">
        <v>44189495575.32</v>
      </c>
      <c r="W1026" s="60">
        <v>44189495575.32</v>
      </c>
      <c r="X1026" s="59">
        <v>6.9274493796099998E-2</v>
      </c>
      <c r="AI1026" s="2" t="str">
        <f>INDEX('ISO2-ISO3'!$D$1:$D$249, MATCH($N1026, 'ISO2-ISO3'!$C$1:$C$249, 0))</f>
        <v>USA</v>
      </c>
      <c r="AJ1026" s="2" t="str">
        <f>INDEX('WB Country Groups'!$C$2:$C$219, MATCH($AI1026, 'WB Country Groups'!$B$2:$B$219, 0))</f>
        <v>North America</v>
      </c>
    </row>
    <row r="1027" spans="1:36">
      <c r="A1027" s="53">
        <v>45169</v>
      </c>
      <c r="B1027" s="53">
        <v>45169</v>
      </c>
      <c r="N1027" s="1" t="s">
        <v>1216</v>
      </c>
      <c r="U1027" s="59">
        <v>4810278839.6772804</v>
      </c>
      <c r="V1027" s="60">
        <v>4810278839.6772804</v>
      </c>
      <c r="W1027" s="60">
        <v>6871826913.8246899</v>
      </c>
      <c r="X1027" s="59">
        <v>7.5409240884000001E-3</v>
      </c>
      <c r="AI1027" s="2" t="str">
        <f>INDEX('ISO2-ISO3'!$D$1:$D$249, MATCH($N1027, 'ISO2-ISO3'!$C$1:$C$249, 0))</f>
        <v>POL</v>
      </c>
      <c r="AJ1027" s="2" t="str">
        <f>INDEX('WB Country Groups'!$C$2:$C$219, MATCH($AI1027, 'WB Country Groups'!$B$2:$B$219, 0))</f>
        <v>Europe &amp; Central Asia</v>
      </c>
    </row>
    <row r="1028" spans="1:36">
      <c r="A1028" s="53">
        <v>45169</v>
      </c>
      <c r="B1028" s="53">
        <v>45169</v>
      </c>
      <c r="N1028" s="1" t="s">
        <v>1266</v>
      </c>
      <c r="U1028" s="59">
        <v>4395878942.2369499</v>
      </c>
      <c r="V1028" s="60">
        <v>4395878942.2369499</v>
      </c>
      <c r="W1028" s="60">
        <v>7326464903.7282495</v>
      </c>
      <c r="X1028" s="59">
        <v>6.8912822957000004E-3</v>
      </c>
      <c r="AI1028" s="2" t="str">
        <f>INDEX('ISO2-ISO3'!$D$1:$D$249, MATCH($N1028, 'ISO2-ISO3'!$C$1:$C$249, 0))</f>
        <v>SGP</v>
      </c>
      <c r="AJ1028" s="2" t="str">
        <f>INDEX('WB Country Groups'!$C$2:$C$219, MATCH($AI1028, 'WB Country Groups'!$B$2:$B$219, 0))</f>
        <v>East Asia &amp; Pacific</v>
      </c>
    </row>
    <row r="1029" spans="1:36">
      <c r="A1029" s="53">
        <v>45169</v>
      </c>
      <c r="B1029" s="53">
        <v>45169</v>
      </c>
      <c r="N1029" s="1" t="s">
        <v>1070</v>
      </c>
      <c r="U1029" s="59">
        <v>4143041026.4801202</v>
      </c>
      <c r="V1029" s="60">
        <v>4143041026.4801202</v>
      </c>
      <c r="W1029" s="60">
        <v>11837260075.657499</v>
      </c>
      <c r="X1029" s="59">
        <v>6.494916182E-3</v>
      </c>
      <c r="AI1029" s="2" t="str">
        <f>INDEX('ISO2-ISO3'!$D$1:$D$249, MATCH($N1029, 'ISO2-ISO3'!$C$1:$C$249, 0))</f>
        <v>IND</v>
      </c>
      <c r="AJ1029" s="2" t="str">
        <f>INDEX('WB Country Groups'!$C$2:$C$219, MATCH($AI1029, 'WB Country Groups'!$B$2:$B$219, 0))</f>
        <v>South Asia</v>
      </c>
    </row>
    <row r="1030" spans="1:36">
      <c r="A1030" s="53">
        <v>45169</v>
      </c>
      <c r="B1030" s="53">
        <v>45169</v>
      </c>
      <c r="N1030" s="1" t="s">
        <v>1070</v>
      </c>
      <c r="U1030" s="59">
        <v>6768306919.4328804</v>
      </c>
      <c r="V1030" s="60">
        <v>6768306919.4328804</v>
      </c>
      <c r="W1030" s="60">
        <v>27073227677.731499</v>
      </c>
      <c r="X1030" s="59">
        <v>1.06104636316E-2</v>
      </c>
      <c r="AI1030" s="2" t="str">
        <f>INDEX('ISO2-ISO3'!$D$1:$D$249, MATCH($N1030, 'ISO2-ISO3'!$C$1:$C$249, 0))</f>
        <v>IND</v>
      </c>
      <c r="AJ1030" s="2" t="str">
        <f>INDEX('WB Country Groups'!$C$2:$C$219, MATCH($AI1030, 'WB Country Groups'!$B$2:$B$219, 0))</f>
        <v>South Asia</v>
      </c>
    </row>
    <row r="1031" spans="1:36">
      <c r="A1031" s="53">
        <v>45169</v>
      </c>
      <c r="B1031" s="53">
        <v>45169</v>
      </c>
      <c r="N1031" s="1" t="s">
        <v>1070</v>
      </c>
      <c r="U1031" s="59">
        <v>2338118786.1507201</v>
      </c>
      <c r="V1031" s="60">
        <v>2338118786.1507201</v>
      </c>
      <c r="W1031" s="60">
        <v>11690593930.753599</v>
      </c>
      <c r="X1031" s="59">
        <v>3.6653958873000001E-3</v>
      </c>
      <c r="AI1031" s="2" t="str">
        <f>INDEX('ISO2-ISO3'!$D$1:$D$249, MATCH($N1031, 'ISO2-ISO3'!$C$1:$C$249, 0))</f>
        <v>IND</v>
      </c>
      <c r="AJ1031" s="2" t="str">
        <f>INDEX('WB Country Groups'!$C$2:$C$219, MATCH($AI1031, 'WB Country Groups'!$B$2:$B$219, 0))</f>
        <v>South Asia</v>
      </c>
    </row>
    <row r="1032" spans="1:36">
      <c r="A1032" s="53">
        <v>45169</v>
      </c>
      <c r="B1032" s="53">
        <v>45169</v>
      </c>
      <c r="N1032" s="1" t="s">
        <v>1070</v>
      </c>
      <c r="U1032" s="59">
        <v>57546276249.109497</v>
      </c>
      <c r="V1032" s="60">
        <v>57546276249.109497</v>
      </c>
      <c r="W1032" s="60">
        <v>71932845311.386902</v>
      </c>
      <c r="X1032" s="59">
        <v>9.0213502215899993E-2</v>
      </c>
      <c r="AI1032" s="2" t="str">
        <f>INDEX('ISO2-ISO3'!$D$1:$D$249, MATCH($N1032, 'ISO2-ISO3'!$C$1:$C$249, 0))</f>
        <v>IND</v>
      </c>
      <c r="AJ1032" s="2" t="str">
        <f>INDEX('WB Country Groups'!$C$2:$C$219, MATCH($AI1032, 'WB Country Groups'!$B$2:$B$219, 0))</f>
        <v>South Asia</v>
      </c>
    </row>
    <row r="1033" spans="1:36">
      <c r="A1033" s="53">
        <v>45169</v>
      </c>
      <c r="B1033" s="53">
        <v>45169</v>
      </c>
      <c r="N1033" s="1" t="s">
        <v>1070</v>
      </c>
      <c r="U1033" s="59">
        <v>4074211908.37851</v>
      </c>
      <c r="V1033" s="60">
        <v>4074211908.37851</v>
      </c>
      <c r="W1033" s="60">
        <v>8148423816.7570105</v>
      </c>
      <c r="X1033" s="59">
        <v>6.3870149204999999E-3</v>
      </c>
      <c r="AI1033" s="2" t="str">
        <f>INDEX('ISO2-ISO3'!$D$1:$D$249, MATCH($N1033, 'ISO2-ISO3'!$C$1:$C$249, 0))</f>
        <v>IND</v>
      </c>
      <c r="AJ1033" s="2" t="str">
        <f>INDEX('WB Country Groups'!$C$2:$C$219, MATCH($AI1033, 'WB Country Groups'!$B$2:$B$219, 0))</f>
        <v>South Asia</v>
      </c>
    </row>
    <row r="1034" spans="1:36">
      <c r="A1034" s="53">
        <v>45169</v>
      </c>
      <c r="B1034" s="53">
        <v>45169</v>
      </c>
      <c r="N1034" s="1" t="s">
        <v>1070</v>
      </c>
      <c r="U1034" s="59">
        <v>3871384971.9748802</v>
      </c>
      <c r="V1034" s="60">
        <v>3871384971.9748802</v>
      </c>
      <c r="W1034" s="60">
        <v>7038881767.2270498</v>
      </c>
      <c r="X1034" s="59">
        <v>6.0690494592E-3</v>
      </c>
      <c r="AI1034" s="2" t="str">
        <f>INDEX('ISO2-ISO3'!$D$1:$D$249, MATCH($N1034, 'ISO2-ISO3'!$C$1:$C$249, 0))</f>
        <v>IND</v>
      </c>
      <c r="AJ1034" s="2" t="str">
        <f>INDEX('WB Country Groups'!$C$2:$C$219, MATCH($AI1034, 'WB Country Groups'!$B$2:$B$219, 0))</f>
        <v>South Asia</v>
      </c>
    </row>
    <row r="1035" spans="1:36">
      <c r="A1035" s="53">
        <v>45169</v>
      </c>
      <c r="B1035" s="53">
        <v>45169</v>
      </c>
      <c r="N1035" s="1" t="s">
        <v>1070</v>
      </c>
      <c r="U1035" s="59">
        <v>7969888486.8190098</v>
      </c>
      <c r="V1035" s="60">
        <v>7969888486.8190098</v>
      </c>
      <c r="W1035" s="60">
        <v>12261366902.7985</v>
      </c>
      <c r="X1035" s="59">
        <v>1.2494145573399999E-2</v>
      </c>
      <c r="AI1035" s="2" t="str">
        <f>INDEX('ISO2-ISO3'!$D$1:$D$249, MATCH($N1035, 'ISO2-ISO3'!$C$1:$C$249, 0))</f>
        <v>IND</v>
      </c>
      <c r="AJ1035" s="2" t="str">
        <f>INDEX('WB Country Groups'!$C$2:$C$219, MATCH($AI1035, 'WB Country Groups'!$B$2:$B$219, 0))</f>
        <v>South Asia</v>
      </c>
    </row>
    <row r="1036" spans="1:36">
      <c r="A1036" s="53">
        <v>45169</v>
      </c>
      <c r="B1036" s="53">
        <v>45169</v>
      </c>
      <c r="N1036" s="1" t="s">
        <v>1297</v>
      </c>
      <c r="U1036" s="59">
        <v>70694559077.271393</v>
      </c>
      <c r="V1036" s="60">
        <v>70694559077.271393</v>
      </c>
      <c r="W1036" s="60">
        <v>70694559077.271393</v>
      </c>
      <c r="X1036" s="59">
        <v>0.110825655067</v>
      </c>
      <c r="AI1036" s="2" t="str">
        <f>INDEX('ISO2-ISO3'!$D$1:$D$249, MATCH($N1036, 'ISO2-ISO3'!$C$1:$C$249, 0))</f>
        <v>CHE</v>
      </c>
      <c r="AJ1036" s="2" t="str">
        <f>INDEX('WB Country Groups'!$C$2:$C$219, MATCH($AI1036, 'WB Country Groups'!$B$2:$B$219, 0))</f>
        <v>Europe &amp; Central Asia</v>
      </c>
    </row>
    <row r="1037" spans="1:36">
      <c r="A1037" s="53">
        <v>45169</v>
      </c>
      <c r="B1037" s="53">
        <v>45169</v>
      </c>
      <c r="N1037" s="1" t="s">
        <v>1342</v>
      </c>
      <c r="U1037" s="59">
        <v>70587009046.420303</v>
      </c>
      <c r="V1037" s="60">
        <v>70587009046.420303</v>
      </c>
      <c r="W1037" s="60">
        <v>74302114785.705597</v>
      </c>
      <c r="X1037" s="59">
        <v>0.1106570522384</v>
      </c>
      <c r="AI1037" s="2" t="str">
        <f>INDEX('ISO2-ISO3'!$D$1:$D$249, MATCH($N1037, 'ISO2-ISO3'!$C$1:$C$249, 0))</f>
        <v>GBR</v>
      </c>
      <c r="AJ1037" s="2" t="str">
        <f>INDEX('WB Country Groups'!$C$2:$C$219, MATCH($AI1037, 'WB Country Groups'!$B$2:$B$219, 0))</f>
        <v>Europe &amp; Central Asia</v>
      </c>
    </row>
    <row r="1038" spans="1:36">
      <c r="A1038" s="53">
        <v>45169</v>
      </c>
      <c r="B1038" s="53">
        <v>45169</v>
      </c>
      <c r="N1038" s="1" t="s">
        <v>1348</v>
      </c>
      <c r="U1038" s="59">
        <v>206405533231.55099</v>
      </c>
      <c r="V1038" s="60">
        <v>206405533231.55099</v>
      </c>
      <c r="W1038" s="60">
        <v>229339481368.39001</v>
      </c>
      <c r="X1038" s="59">
        <v>0.32357551597180001</v>
      </c>
      <c r="AI1038" s="2" t="str">
        <f>INDEX('ISO2-ISO3'!$D$1:$D$249, MATCH($N1038, 'ISO2-ISO3'!$C$1:$C$249, 0))</f>
        <v>USA</v>
      </c>
      <c r="AJ1038" s="2" t="str">
        <f>INDEX('WB Country Groups'!$C$2:$C$219, MATCH($AI1038, 'WB Country Groups'!$B$2:$B$219, 0))</f>
        <v>North America</v>
      </c>
    </row>
    <row r="1039" spans="1:36">
      <c r="A1039" s="53">
        <v>45169</v>
      </c>
      <c r="B1039" s="53">
        <v>45169</v>
      </c>
      <c r="N1039" s="1" t="s">
        <v>1297</v>
      </c>
      <c r="U1039" s="59">
        <v>15776646099.065901</v>
      </c>
      <c r="V1039" s="60">
        <v>15776646099.065901</v>
      </c>
      <c r="W1039" s="60">
        <v>31553292198.131901</v>
      </c>
      <c r="X1039" s="59">
        <v>2.4732555963399998E-2</v>
      </c>
      <c r="AI1039" s="2" t="str">
        <f>INDEX('ISO2-ISO3'!$D$1:$D$249, MATCH($N1039, 'ISO2-ISO3'!$C$1:$C$249, 0))</f>
        <v>CHE</v>
      </c>
      <c r="AJ1039" s="2" t="str">
        <f>INDEX('WB Country Groups'!$C$2:$C$219, MATCH($AI1039, 'WB Country Groups'!$B$2:$B$219, 0))</f>
        <v>Europe &amp; Central Asia</v>
      </c>
    </row>
    <row r="1040" spans="1:36">
      <c r="A1040" s="53">
        <v>45169</v>
      </c>
      <c r="B1040" s="53">
        <v>45169</v>
      </c>
      <c r="N1040" s="1" t="s">
        <v>1348</v>
      </c>
      <c r="U1040" s="59">
        <v>80369523499.160004</v>
      </c>
      <c r="V1040" s="60">
        <v>80369523499.160004</v>
      </c>
      <c r="W1040" s="60">
        <v>80369523499.160004</v>
      </c>
      <c r="X1040" s="59">
        <v>0.12599279499679999</v>
      </c>
      <c r="AI1040" s="2" t="str">
        <f>INDEX('ISO2-ISO3'!$D$1:$D$249, MATCH($N1040, 'ISO2-ISO3'!$C$1:$C$249, 0))</f>
        <v>USA</v>
      </c>
      <c r="AJ1040" s="2" t="str">
        <f>INDEX('WB Country Groups'!$C$2:$C$219, MATCH($AI1040, 'WB Country Groups'!$B$2:$B$219, 0))</f>
        <v>North America</v>
      </c>
    </row>
    <row r="1041" spans="1:36">
      <c r="A1041" s="53">
        <v>45169</v>
      </c>
      <c r="B1041" s="53">
        <v>45169</v>
      </c>
      <c r="N1041" s="1" t="s">
        <v>1031</v>
      </c>
      <c r="U1041" s="59">
        <v>62739152685.817596</v>
      </c>
      <c r="V1041" s="60">
        <v>62739152685.817596</v>
      </c>
      <c r="W1041" s="60">
        <v>78423940857.272003</v>
      </c>
      <c r="X1041" s="59">
        <v>9.8354212622699999E-2</v>
      </c>
      <c r="AI1041" s="2" t="str">
        <f>INDEX('ISO2-ISO3'!$D$1:$D$249, MATCH($N1041, 'ISO2-ISO3'!$C$1:$C$249, 0))</f>
        <v>DEU</v>
      </c>
      <c r="AJ1041" s="2" t="str">
        <f>INDEX('WB Country Groups'!$C$2:$C$219, MATCH($AI1041, 'WB Country Groups'!$B$2:$B$219, 0))</f>
        <v>Europe &amp; Central Asia</v>
      </c>
    </row>
    <row r="1042" spans="1:36">
      <c r="A1042" s="53">
        <v>45169</v>
      </c>
      <c r="B1042" s="53">
        <v>45169</v>
      </c>
      <c r="N1042" s="1" t="s">
        <v>1278</v>
      </c>
      <c r="U1042" s="59">
        <v>6412180867.3968801</v>
      </c>
      <c r="V1042" s="60">
        <v>6412180867.3968801</v>
      </c>
      <c r="W1042" s="60">
        <v>8015226084.24611</v>
      </c>
      <c r="X1042" s="59">
        <v>1.0052175928600001E-2</v>
      </c>
      <c r="AI1042" s="2" t="str">
        <f>INDEX('ISO2-ISO3'!$D$1:$D$249, MATCH($N1042, 'ISO2-ISO3'!$C$1:$C$249, 0))</f>
        <v>ZAF</v>
      </c>
      <c r="AJ1042" s="2" t="str">
        <f>INDEX('WB Country Groups'!$C$2:$C$219, MATCH($AI1042, 'WB Country Groups'!$B$2:$B$219, 0))</f>
        <v>Sub-Saharan Africa</v>
      </c>
    </row>
    <row r="1043" spans="1:36">
      <c r="A1043" s="53">
        <v>45169</v>
      </c>
      <c r="B1043" s="53">
        <v>45169</v>
      </c>
      <c r="N1043" s="1" t="s">
        <v>1013</v>
      </c>
      <c r="U1043" s="59">
        <v>6037845119.9440498</v>
      </c>
      <c r="V1043" s="60">
        <v>6037845119.9440498</v>
      </c>
      <c r="W1043" s="60">
        <v>12075690239.8881</v>
      </c>
      <c r="X1043" s="59">
        <v>9.4653414540999993E-3</v>
      </c>
      <c r="AI1043" s="2" t="str">
        <f>INDEX('ISO2-ISO3'!$D$1:$D$249, MATCH($N1043, 'ISO2-ISO3'!$C$1:$C$249, 0))</f>
        <v>FIN</v>
      </c>
      <c r="AJ1043" s="2" t="str">
        <f>INDEX('WB Country Groups'!$C$2:$C$219, MATCH($AI1043, 'WB Country Groups'!$B$2:$B$219, 0))</f>
        <v>Europe &amp; Central Asia</v>
      </c>
    </row>
    <row r="1044" spans="1:36">
      <c r="A1044" s="53">
        <v>45169</v>
      </c>
      <c r="B1044" s="53">
        <v>45169</v>
      </c>
      <c r="N1044" s="1" t="s">
        <v>1102</v>
      </c>
      <c r="U1044" s="59">
        <v>1629788096.0847399</v>
      </c>
      <c r="V1044" s="60">
        <v>1629788096.0847399</v>
      </c>
      <c r="W1044" s="60">
        <v>6519152384.3389502</v>
      </c>
      <c r="X1044" s="59">
        <v>2.5549679597E-3</v>
      </c>
      <c r="AI1044" s="2" t="str">
        <f>INDEX('ISO2-ISO3'!$D$1:$D$249, MATCH($N1044, 'ISO2-ISO3'!$C$1:$C$249, 0))</f>
        <v>KOR</v>
      </c>
      <c r="AJ1044" s="2" t="str">
        <f>INDEX('WB Country Groups'!$C$2:$C$219, MATCH($AI1044, 'WB Country Groups'!$B$2:$B$219, 0))</f>
        <v>East Asia &amp; Pacific</v>
      </c>
    </row>
    <row r="1045" spans="1:36">
      <c r="A1045" s="53">
        <v>45169</v>
      </c>
      <c r="B1045" s="53">
        <v>45169</v>
      </c>
      <c r="N1045" s="1" t="s">
        <v>936</v>
      </c>
      <c r="U1045" s="59">
        <v>8256944086.5278797</v>
      </c>
      <c r="V1045" s="60">
        <v>8256944086.5278797</v>
      </c>
      <c r="W1045" s="60">
        <v>25021042686.448101</v>
      </c>
      <c r="X1045" s="59">
        <v>1.29441536829E-2</v>
      </c>
      <c r="AI1045" s="2" t="str">
        <f>INDEX('ISO2-ISO3'!$D$1:$D$249, MATCH($N1045, 'ISO2-ISO3'!$C$1:$C$249, 0))</f>
        <v>CAN</v>
      </c>
      <c r="AJ1045" s="2" t="str">
        <f>INDEX('WB Country Groups'!$C$2:$C$219, MATCH($AI1045, 'WB Country Groups'!$B$2:$B$219, 0))</f>
        <v>North America</v>
      </c>
    </row>
    <row r="1046" spans="1:36">
      <c r="A1046" s="53">
        <v>45169</v>
      </c>
      <c r="B1046" s="53">
        <v>45169</v>
      </c>
      <c r="N1046" s="1" t="s">
        <v>1278</v>
      </c>
      <c r="U1046" s="59">
        <v>3739152274.8547702</v>
      </c>
      <c r="V1046" s="60">
        <v>3739152274.8547702</v>
      </c>
      <c r="W1046" s="60">
        <v>3935949763.0050201</v>
      </c>
      <c r="X1046" s="59">
        <v>5.8617523846999997E-3</v>
      </c>
      <c r="AI1046" s="2" t="str">
        <f>INDEX('ISO2-ISO3'!$D$1:$D$249, MATCH($N1046, 'ISO2-ISO3'!$C$1:$C$249, 0))</f>
        <v>ZAF</v>
      </c>
      <c r="AJ1046" s="2" t="str">
        <f>INDEX('WB Country Groups'!$C$2:$C$219, MATCH($AI1046, 'WB Country Groups'!$B$2:$B$219, 0))</f>
        <v>Sub-Saharan Africa</v>
      </c>
    </row>
    <row r="1047" spans="1:36">
      <c r="A1047" s="53">
        <v>45169</v>
      </c>
      <c r="B1047" s="53">
        <v>45169</v>
      </c>
      <c r="N1047" s="1" t="s">
        <v>1278</v>
      </c>
      <c r="U1047" s="59">
        <v>4352627338.7269602</v>
      </c>
      <c r="V1047" s="60">
        <v>4352627338.7269602</v>
      </c>
      <c r="W1047" s="60">
        <v>5120738045.5611296</v>
      </c>
      <c r="X1047" s="59">
        <v>6.8234781059999996E-3</v>
      </c>
      <c r="AI1047" s="2" t="str">
        <f>INDEX('ISO2-ISO3'!$D$1:$D$249, MATCH($N1047, 'ISO2-ISO3'!$C$1:$C$249, 0))</f>
        <v>ZAF</v>
      </c>
      <c r="AJ1047" s="2" t="str">
        <f>INDEX('WB Country Groups'!$C$2:$C$219, MATCH($AI1047, 'WB Country Groups'!$B$2:$B$219, 0))</f>
        <v>Sub-Saharan Africa</v>
      </c>
    </row>
    <row r="1048" spans="1:36">
      <c r="A1048" s="53">
        <v>45169</v>
      </c>
      <c r="B1048" s="53">
        <v>45169</v>
      </c>
      <c r="N1048" s="1" t="s">
        <v>1348</v>
      </c>
      <c r="U1048" s="59">
        <v>109387899806.78</v>
      </c>
      <c r="V1048" s="60">
        <v>109387899806.78</v>
      </c>
      <c r="W1048" s="60">
        <v>109387899806.78</v>
      </c>
      <c r="X1048" s="59">
        <v>0.17148399835459999</v>
      </c>
      <c r="AI1048" s="2" t="str">
        <f>INDEX('ISO2-ISO3'!$D$1:$D$249, MATCH($N1048, 'ISO2-ISO3'!$C$1:$C$249, 0))</f>
        <v>USA</v>
      </c>
      <c r="AJ1048" s="2" t="str">
        <f>INDEX('WB Country Groups'!$C$2:$C$219, MATCH($AI1048, 'WB Country Groups'!$B$2:$B$219, 0))</f>
        <v>North America</v>
      </c>
    </row>
    <row r="1049" spans="1:36">
      <c r="A1049" s="53">
        <v>45169</v>
      </c>
      <c r="B1049" s="53">
        <v>45169</v>
      </c>
      <c r="N1049" s="1" t="s">
        <v>1303</v>
      </c>
      <c r="U1049" s="59">
        <v>1984789088.8747599</v>
      </c>
      <c r="V1049" s="60">
        <v>1984789088.8747599</v>
      </c>
      <c r="W1049" s="60">
        <v>2646385451.8330102</v>
      </c>
      <c r="X1049" s="59">
        <v>3.1114919425E-3</v>
      </c>
      <c r="AI1049" s="2" t="str">
        <f>INDEX('ISO2-ISO3'!$D$1:$D$249, MATCH($N1049, 'ISO2-ISO3'!$C$1:$C$249, 0))</f>
        <v>TWN</v>
      </c>
      <c r="AJ1049" s="2" t="str">
        <f>INDEX('WB Country Groups'!$C$2:$C$219, MATCH($AI1049, 'WB Country Groups'!$B$2:$B$219, 0))</f>
        <v>East Asia &amp; Pacific</v>
      </c>
    </row>
    <row r="1050" spans="1:36">
      <c r="A1050" s="53">
        <v>45169</v>
      </c>
      <c r="B1050" s="53">
        <v>45169</v>
      </c>
      <c r="N1050" s="1" t="s">
        <v>1303</v>
      </c>
      <c r="U1050" s="59">
        <v>2400064993.2834101</v>
      </c>
      <c r="V1050" s="60">
        <v>2400064993.2834101</v>
      </c>
      <c r="W1050" s="60">
        <v>3200086657.7112098</v>
      </c>
      <c r="X1050" s="59">
        <v>3.7625070239999999E-3</v>
      </c>
      <c r="AI1050" s="2" t="str">
        <f>INDEX('ISO2-ISO3'!$D$1:$D$249, MATCH($N1050, 'ISO2-ISO3'!$C$1:$C$249, 0))</f>
        <v>TWN</v>
      </c>
      <c r="AJ1050" s="2" t="str">
        <f>INDEX('WB Country Groups'!$C$2:$C$219, MATCH($AI1050, 'WB Country Groups'!$B$2:$B$219, 0))</f>
        <v>East Asia &amp; Pacific</v>
      </c>
    </row>
    <row r="1051" spans="1:36">
      <c r="A1051" s="53">
        <v>45169</v>
      </c>
      <c r="B1051" s="53">
        <v>45169</v>
      </c>
      <c r="N1051" s="1" t="s">
        <v>1303</v>
      </c>
      <c r="U1051" s="59">
        <v>4193822821.0517602</v>
      </c>
      <c r="V1051" s="60">
        <v>4193822821.0517602</v>
      </c>
      <c r="W1051" s="60">
        <v>4414550337.9492197</v>
      </c>
      <c r="X1051" s="59">
        <v>6.5745252173000004E-3</v>
      </c>
      <c r="AI1051" s="2" t="str">
        <f>INDEX('ISO2-ISO3'!$D$1:$D$249, MATCH($N1051, 'ISO2-ISO3'!$C$1:$C$249, 0))</f>
        <v>TWN</v>
      </c>
      <c r="AJ1051" s="2" t="str">
        <f>INDEX('WB Country Groups'!$C$2:$C$219, MATCH($AI1051, 'WB Country Groups'!$B$2:$B$219, 0))</f>
        <v>East Asia &amp; Pacific</v>
      </c>
    </row>
    <row r="1052" spans="1:36">
      <c r="A1052" s="53">
        <v>45169</v>
      </c>
      <c r="B1052" s="53">
        <v>45169</v>
      </c>
      <c r="N1052" s="1" t="s">
        <v>1310</v>
      </c>
      <c r="U1052" s="59">
        <v>9662376320.3398304</v>
      </c>
      <c r="V1052" s="60">
        <v>9662376320.3398304</v>
      </c>
      <c r="W1052" s="60">
        <v>38649505281.359299</v>
      </c>
      <c r="X1052" s="59">
        <v>1.5147405955699999E-2</v>
      </c>
      <c r="AI1052" s="2" t="str">
        <f>INDEX('ISO2-ISO3'!$D$1:$D$249, MATCH($N1052, 'ISO2-ISO3'!$C$1:$C$249, 0))</f>
        <v>THA</v>
      </c>
      <c r="AJ1052" s="2" t="str">
        <f>INDEX('WB Country Groups'!$C$2:$C$219, MATCH($AI1052, 'WB Country Groups'!$B$2:$B$219, 0))</f>
        <v>East Asia &amp; Pacific</v>
      </c>
    </row>
    <row r="1053" spans="1:36">
      <c r="A1053" s="53">
        <v>45169</v>
      </c>
      <c r="B1053" s="53">
        <v>45169</v>
      </c>
      <c r="N1053" s="1" t="s">
        <v>1303</v>
      </c>
      <c r="U1053" s="59">
        <v>21522717969.271301</v>
      </c>
      <c r="V1053" s="60">
        <v>21522717969.271301</v>
      </c>
      <c r="W1053" s="60">
        <v>30746739956.101898</v>
      </c>
      <c r="X1053" s="59">
        <v>3.37404935953E-2</v>
      </c>
      <c r="AI1053" s="2" t="str">
        <f>INDEX('ISO2-ISO3'!$D$1:$D$249, MATCH($N1053, 'ISO2-ISO3'!$C$1:$C$249, 0))</f>
        <v>TWN</v>
      </c>
      <c r="AJ1053" s="2" t="str">
        <f>INDEX('WB Country Groups'!$C$2:$C$219, MATCH($AI1053, 'WB Country Groups'!$B$2:$B$219, 0))</f>
        <v>East Asia &amp; Pacific</v>
      </c>
    </row>
    <row r="1054" spans="1:36">
      <c r="A1054" s="53">
        <v>45169</v>
      </c>
      <c r="B1054" s="53">
        <v>45169</v>
      </c>
      <c r="N1054" s="1" t="s">
        <v>1303</v>
      </c>
      <c r="U1054" s="59">
        <v>4802868199.4567699</v>
      </c>
      <c r="V1054" s="60">
        <v>4802868199.4567699</v>
      </c>
      <c r="W1054" s="60">
        <v>8732487635.3759403</v>
      </c>
      <c r="X1054" s="59">
        <v>7.5293066589E-3</v>
      </c>
      <c r="AI1054" s="2" t="str">
        <f>INDEX('ISO2-ISO3'!$D$1:$D$249, MATCH($N1054, 'ISO2-ISO3'!$C$1:$C$249, 0))</f>
        <v>TWN</v>
      </c>
      <c r="AJ1054" s="2" t="str">
        <f>INDEX('WB Country Groups'!$C$2:$C$219, MATCH($AI1054, 'WB Country Groups'!$B$2:$B$219, 0))</f>
        <v>East Asia &amp; Pacific</v>
      </c>
    </row>
    <row r="1055" spans="1:36">
      <c r="A1055" s="53">
        <v>45169</v>
      </c>
      <c r="B1055" s="53">
        <v>45169</v>
      </c>
      <c r="N1055" s="1" t="s">
        <v>1303</v>
      </c>
      <c r="U1055" s="59">
        <v>4765050956.6765604</v>
      </c>
      <c r="V1055" s="60">
        <v>4765050956.6765604</v>
      </c>
      <c r="W1055" s="60">
        <v>6353401275.5687399</v>
      </c>
      <c r="X1055" s="59">
        <v>7.4700217470000004E-3</v>
      </c>
      <c r="AI1055" s="2" t="str">
        <f>INDEX('ISO2-ISO3'!$D$1:$D$249, MATCH($N1055, 'ISO2-ISO3'!$C$1:$C$249, 0))</f>
        <v>TWN</v>
      </c>
      <c r="AJ1055" s="2" t="str">
        <f>INDEX('WB Country Groups'!$C$2:$C$219, MATCH($AI1055, 'WB Country Groups'!$B$2:$B$219, 0))</f>
        <v>East Asia &amp; Pacific</v>
      </c>
    </row>
    <row r="1056" spans="1:36">
      <c r="A1056" s="53">
        <v>45169</v>
      </c>
      <c r="B1056" s="53">
        <v>45169</v>
      </c>
      <c r="N1056" s="1" t="s">
        <v>1036</v>
      </c>
      <c r="U1056" s="59">
        <v>4354840758.2851105</v>
      </c>
      <c r="V1056" s="60">
        <v>4354840758.2851105</v>
      </c>
      <c r="W1056" s="60">
        <v>5806454344.3801498</v>
      </c>
      <c r="X1056" s="59">
        <v>6.8269480148E-3</v>
      </c>
      <c r="AI1056" s="2" t="str">
        <f>INDEX('ISO2-ISO3'!$D$1:$D$249, MATCH($N1056, 'ISO2-ISO3'!$C$1:$C$249, 0))</f>
        <v>GRC</v>
      </c>
      <c r="AJ1056" s="2" t="str">
        <f>INDEX('WB Country Groups'!$C$2:$C$219, MATCH($AI1056, 'WB Country Groups'!$B$2:$B$219, 0))</f>
        <v>Europe &amp; Central Asia</v>
      </c>
    </row>
    <row r="1057" spans="1:36">
      <c r="A1057" s="53">
        <v>45169</v>
      </c>
      <c r="B1057" s="53">
        <v>45169</v>
      </c>
      <c r="N1057" s="1" t="s">
        <v>1015</v>
      </c>
      <c r="U1057" s="59">
        <v>121485345127.80499</v>
      </c>
      <c r="V1057" s="60">
        <v>121485345127.80499</v>
      </c>
      <c r="W1057" s="60">
        <v>134983716808.672</v>
      </c>
      <c r="X1057" s="59">
        <v>0.1904487860248</v>
      </c>
      <c r="AI1057" s="2" t="str">
        <f>INDEX('ISO2-ISO3'!$D$1:$D$249, MATCH($N1057, 'ISO2-ISO3'!$C$1:$C$249, 0))</f>
        <v>FRA</v>
      </c>
      <c r="AJ1057" s="2" t="str">
        <f>INDEX('WB Country Groups'!$C$2:$C$219, MATCH($AI1057, 'WB Country Groups'!$B$2:$B$219, 0))</f>
        <v>Europe &amp; Central Asia</v>
      </c>
    </row>
    <row r="1058" spans="1:36">
      <c r="A1058" s="53">
        <v>45169</v>
      </c>
      <c r="B1058" s="53">
        <v>45169</v>
      </c>
      <c r="N1058" s="1" t="s">
        <v>1348</v>
      </c>
      <c r="U1058" s="59">
        <v>38629682314.559998</v>
      </c>
      <c r="V1058" s="60">
        <v>38629682314.559998</v>
      </c>
      <c r="W1058" s="60">
        <v>38629682314.559998</v>
      </c>
      <c r="X1058" s="59">
        <v>6.05585479762E-2</v>
      </c>
      <c r="AI1058" s="2" t="str">
        <f>INDEX('ISO2-ISO3'!$D$1:$D$249, MATCH($N1058, 'ISO2-ISO3'!$C$1:$C$249, 0))</f>
        <v>USA</v>
      </c>
      <c r="AJ1058" s="2" t="str">
        <f>INDEX('WB Country Groups'!$C$2:$C$219, MATCH($AI1058, 'WB Country Groups'!$B$2:$B$219, 0))</f>
        <v>North America</v>
      </c>
    </row>
    <row r="1059" spans="1:36">
      <c r="A1059" s="53">
        <v>45169</v>
      </c>
      <c r="B1059" s="53">
        <v>45169</v>
      </c>
      <c r="N1059" s="1" t="s">
        <v>1348</v>
      </c>
      <c r="U1059" s="59">
        <v>12229742719.809</v>
      </c>
      <c r="V1059" s="60">
        <v>12229742719.809</v>
      </c>
      <c r="W1059" s="60">
        <v>14387932611.540001</v>
      </c>
      <c r="X1059" s="59">
        <v>1.9172186175500001E-2</v>
      </c>
      <c r="AI1059" s="2" t="str">
        <f>INDEX('ISO2-ISO3'!$D$1:$D$249, MATCH($N1059, 'ISO2-ISO3'!$C$1:$C$249, 0))</f>
        <v>USA</v>
      </c>
      <c r="AJ1059" s="2" t="str">
        <f>INDEX('WB Country Groups'!$C$2:$C$219, MATCH($AI1059, 'WB Country Groups'!$B$2:$B$219, 0))</f>
        <v>North America</v>
      </c>
    </row>
    <row r="1060" spans="1:36">
      <c r="A1060" s="53">
        <v>45169</v>
      </c>
      <c r="B1060" s="53">
        <v>45169</v>
      </c>
      <c r="N1060" s="1" t="s">
        <v>1348</v>
      </c>
      <c r="U1060" s="59">
        <v>89728682190.820007</v>
      </c>
      <c r="V1060" s="60">
        <v>89728682190.820007</v>
      </c>
      <c r="W1060" s="60">
        <v>89728682190.820007</v>
      </c>
      <c r="X1060" s="59">
        <v>0.1406648561344</v>
      </c>
      <c r="AI1060" s="2" t="str">
        <f>INDEX('ISO2-ISO3'!$D$1:$D$249, MATCH($N1060, 'ISO2-ISO3'!$C$1:$C$249, 0))</f>
        <v>USA</v>
      </c>
      <c r="AJ1060" s="2" t="str">
        <f>INDEX('WB Country Groups'!$C$2:$C$219, MATCH($AI1060, 'WB Country Groups'!$B$2:$B$219, 0))</f>
        <v>North America</v>
      </c>
    </row>
    <row r="1061" spans="1:36">
      <c r="A1061" s="53">
        <v>45169</v>
      </c>
      <c r="B1061" s="53">
        <v>45169</v>
      </c>
      <c r="N1061" s="1" t="s">
        <v>1348</v>
      </c>
      <c r="U1061" s="59">
        <v>1274136094402.0901</v>
      </c>
      <c r="V1061" s="60">
        <v>1274136094402.0901</v>
      </c>
      <c r="W1061" s="60">
        <v>1415706771557.8799</v>
      </c>
      <c r="X1061" s="59">
        <v>1.9974234106505999</v>
      </c>
      <c r="AI1061" s="2" t="str">
        <f>INDEX('ISO2-ISO3'!$D$1:$D$249, MATCH($N1061, 'ISO2-ISO3'!$C$1:$C$249, 0))</f>
        <v>USA</v>
      </c>
      <c r="AJ1061" s="2" t="str">
        <f>INDEX('WB Country Groups'!$C$2:$C$219, MATCH($AI1061, 'WB Country Groups'!$B$2:$B$219, 0))</f>
        <v>North America</v>
      </c>
    </row>
    <row r="1062" spans="1:36">
      <c r="A1062" s="53">
        <v>45169</v>
      </c>
      <c r="B1062" s="53">
        <v>45169</v>
      </c>
      <c r="N1062" s="1" t="s">
        <v>1348</v>
      </c>
      <c r="U1062" s="59">
        <v>24041499027.959999</v>
      </c>
      <c r="V1062" s="60">
        <v>24041499027.959999</v>
      </c>
      <c r="W1062" s="60">
        <v>24041499027.959999</v>
      </c>
      <c r="X1062" s="59">
        <v>3.7689108091799997E-2</v>
      </c>
      <c r="AI1062" s="2" t="str">
        <f>INDEX('ISO2-ISO3'!$D$1:$D$249, MATCH($N1062, 'ISO2-ISO3'!$C$1:$C$249, 0))</f>
        <v>USA</v>
      </c>
      <c r="AJ1062" s="2" t="str">
        <f>INDEX('WB Country Groups'!$C$2:$C$219, MATCH($AI1062, 'WB Country Groups'!$B$2:$B$219, 0))</f>
        <v>North America</v>
      </c>
    </row>
    <row r="1063" spans="1:36">
      <c r="A1063" s="53">
        <v>45169</v>
      </c>
      <c r="B1063" s="53">
        <v>45169</v>
      </c>
      <c r="N1063" s="1" t="s">
        <v>1348</v>
      </c>
      <c r="U1063" s="59">
        <v>55956270617.650002</v>
      </c>
      <c r="V1063" s="60">
        <v>55956270617.650002</v>
      </c>
      <c r="W1063" s="60">
        <v>55956270617.650002</v>
      </c>
      <c r="X1063" s="59">
        <v>8.7720899985100007E-2</v>
      </c>
      <c r="AI1063" s="2" t="str">
        <f>INDEX('ISO2-ISO3'!$D$1:$D$249, MATCH($N1063, 'ISO2-ISO3'!$C$1:$C$249, 0))</f>
        <v>USA</v>
      </c>
      <c r="AJ1063" s="2" t="str">
        <f>INDEX('WB Country Groups'!$C$2:$C$219, MATCH($AI1063, 'WB Country Groups'!$B$2:$B$219, 0))</f>
        <v>North America</v>
      </c>
    </row>
    <row r="1064" spans="1:36">
      <c r="A1064" s="53">
        <v>45169</v>
      </c>
      <c r="B1064" s="53">
        <v>45169</v>
      </c>
      <c r="N1064" s="1" t="s">
        <v>881</v>
      </c>
      <c r="U1064" s="59">
        <v>6184398014.2869196</v>
      </c>
      <c r="V1064" s="60">
        <v>6184398014.2869196</v>
      </c>
      <c r="W1064" s="60">
        <v>6184398014.2869196</v>
      </c>
      <c r="X1064" s="59">
        <v>9.6950878549999994E-3</v>
      </c>
      <c r="AI1064" s="2" t="str">
        <f>INDEX('ISO2-ISO3'!$D$1:$D$249, MATCH($N1064, 'ISO2-ISO3'!$C$1:$C$249, 0))</f>
        <v>AUS</v>
      </c>
      <c r="AJ1064" s="2" t="str">
        <f>INDEX('WB Country Groups'!$C$2:$C$219, MATCH($AI1064, 'WB Country Groups'!$B$2:$B$219, 0))</f>
        <v>East Asia &amp; Pacific</v>
      </c>
    </row>
    <row r="1065" spans="1:36">
      <c r="A1065" s="53">
        <v>45169</v>
      </c>
      <c r="B1065" s="53">
        <v>45169</v>
      </c>
      <c r="N1065" s="1" t="s">
        <v>1297</v>
      </c>
      <c r="U1065" s="59">
        <v>59953364575.601501</v>
      </c>
      <c r="V1065" s="60">
        <v>59953364575.601501</v>
      </c>
      <c r="W1065" s="60">
        <v>74941705719.501801</v>
      </c>
      <c r="X1065" s="59">
        <v>9.3987019500300001E-2</v>
      </c>
      <c r="AI1065" s="2" t="str">
        <f>INDEX('ISO2-ISO3'!$D$1:$D$249, MATCH($N1065, 'ISO2-ISO3'!$C$1:$C$249, 0))</f>
        <v>CHE</v>
      </c>
      <c r="AJ1065" s="2" t="str">
        <f>INDEX('WB Country Groups'!$C$2:$C$219, MATCH($AI1065, 'WB Country Groups'!$B$2:$B$219, 0))</f>
        <v>Europe &amp; Central Asia</v>
      </c>
    </row>
    <row r="1066" spans="1:36">
      <c r="A1066" s="53">
        <v>45169</v>
      </c>
      <c r="B1066" s="53">
        <v>45169</v>
      </c>
      <c r="N1066" s="1" t="s">
        <v>1342</v>
      </c>
      <c r="U1066" s="59">
        <v>21284404817.771301</v>
      </c>
      <c r="V1066" s="60">
        <v>21284404817.771301</v>
      </c>
      <c r="W1066" s="60">
        <v>25040476256.2015</v>
      </c>
      <c r="X1066" s="59">
        <v>3.3366897501399997E-2</v>
      </c>
      <c r="AI1066" s="2" t="str">
        <f>INDEX('ISO2-ISO3'!$D$1:$D$249, MATCH($N1066, 'ISO2-ISO3'!$C$1:$C$249, 0))</f>
        <v>GBR</v>
      </c>
      <c r="AJ1066" s="2" t="str">
        <f>INDEX('WB Country Groups'!$C$2:$C$219, MATCH($AI1066, 'WB Country Groups'!$B$2:$B$219, 0))</f>
        <v>Europe &amp; Central Asia</v>
      </c>
    </row>
    <row r="1067" spans="1:36">
      <c r="A1067" s="53">
        <v>45169</v>
      </c>
      <c r="B1067" s="53">
        <v>45169</v>
      </c>
      <c r="N1067" s="1" t="s">
        <v>948</v>
      </c>
      <c r="U1067" s="59">
        <v>343752372.27697998</v>
      </c>
      <c r="V1067" s="60">
        <v>343752372.27697998</v>
      </c>
      <c r="W1067" s="60">
        <v>6412007248.76933</v>
      </c>
      <c r="X1067" s="59">
        <v>5.3888987120000002E-4</v>
      </c>
      <c r="AI1067" s="2" t="str">
        <f>INDEX('ISO2-ISO3'!$D$1:$D$249, MATCH($N1067, 'ISO2-ISO3'!$C$1:$C$249, 0))</f>
        <v>CHN</v>
      </c>
      <c r="AJ1067" s="2" t="str">
        <f>INDEX('WB Country Groups'!$C$2:$C$219, MATCH($AI1067, 'WB Country Groups'!$B$2:$B$219, 0))</f>
        <v>East Asia &amp; Pacific</v>
      </c>
    </row>
    <row r="1068" spans="1:36">
      <c r="A1068" s="53">
        <v>45169</v>
      </c>
      <c r="B1068" s="53">
        <v>45169</v>
      </c>
      <c r="N1068" s="1" t="s">
        <v>1348</v>
      </c>
      <c r="U1068" s="59">
        <v>7975628809.6800003</v>
      </c>
      <c r="V1068" s="60">
        <v>7975628809.6800003</v>
      </c>
      <c r="W1068" s="60">
        <v>7975628809.6800003</v>
      </c>
      <c r="X1068" s="59">
        <v>1.2503144498500001E-2</v>
      </c>
      <c r="AI1068" s="2" t="str">
        <f>INDEX('ISO2-ISO3'!$D$1:$D$249, MATCH($N1068, 'ISO2-ISO3'!$C$1:$C$249, 0))</f>
        <v>USA</v>
      </c>
      <c r="AJ1068" s="2" t="str">
        <f>INDEX('WB Country Groups'!$C$2:$C$219, MATCH($AI1068, 'WB Country Groups'!$B$2:$B$219, 0))</f>
        <v>North America</v>
      </c>
    </row>
    <row r="1069" spans="1:36">
      <c r="A1069" s="53">
        <v>45169</v>
      </c>
      <c r="B1069" s="53">
        <v>45169</v>
      </c>
      <c r="N1069" s="1" t="s">
        <v>1348</v>
      </c>
      <c r="U1069" s="59">
        <v>11992025382.809999</v>
      </c>
      <c r="V1069" s="60">
        <v>11992025382.809999</v>
      </c>
      <c r="W1069" s="60">
        <v>11992025382.809999</v>
      </c>
      <c r="X1069" s="59">
        <v>1.8799524121499999E-2</v>
      </c>
      <c r="AI1069" s="2" t="str">
        <f>INDEX('ISO2-ISO3'!$D$1:$D$249, MATCH($N1069, 'ISO2-ISO3'!$C$1:$C$249, 0))</f>
        <v>USA</v>
      </c>
      <c r="AJ1069" s="2" t="str">
        <f>INDEX('WB Country Groups'!$C$2:$C$219, MATCH($AI1069, 'WB Country Groups'!$B$2:$B$219, 0))</f>
        <v>North America</v>
      </c>
    </row>
    <row r="1070" spans="1:36">
      <c r="A1070" s="53">
        <v>45169</v>
      </c>
      <c r="B1070" s="53">
        <v>45169</v>
      </c>
      <c r="N1070" s="1" t="s">
        <v>1348</v>
      </c>
      <c r="U1070" s="59">
        <v>25471086217.200001</v>
      </c>
      <c r="V1070" s="60">
        <v>25471086217.200001</v>
      </c>
      <c r="W1070" s="60">
        <v>25471086217.200001</v>
      </c>
      <c r="X1070" s="59">
        <v>3.9930227334799999E-2</v>
      </c>
      <c r="AI1070" s="2" t="str">
        <f>INDEX('ISO2-ISO3'!$D$1:$D$249, MATCH($N1070, 'ISO2-ISO3'!$C$1:$C$249, 0))</f>
        <v>USA</v>
      </c>
      <c r="AJ1070" s="2" t="str">
        <f>INDEX('WB Country Groups'!$C$2:$C$219, MATCH($AI1070, 'WB Country Groups'!$B$2:$B$219, 0))</f>
        <v>North America</v>
      </c>
    </row>
    <row r="1071" spans="1:36">
      <c r="A1071" s="53">
        <v>45169</v>
      </c>
      <c r="B1071" s="53">
        <v>45169</v>
      </c>
      <c r="N1071" s="1" t="s">
        <v>1348</v>
      </c>
      <c r="U1071" s="59">
        <v>116899327616.19</v>
      </c>
      <c r="V1071" s="60">
        <v>116899327616.19</v>
      </c>
      <c r="W1071" s="60">
        <v>116899327616.19</v>
      </c>
      <c r="X1071" s="59">
        <v>0.18325942942500001</v>
      </c>
      <c r="AI1071" s="2" t="str">
        <f>INDEX('ISO2-ISO3'!$D$1:$D$249, MATCH($N1071, 'ISO2-ISO3'!$C$1:$C$249, 0))</f>
        <v>USA</v>
      </c>
      <c r="AJ1071" s="2" t="str">
        <f>INDEX('WB Country Groups'!$C$2:$C$219, MATCH($AI1071, 'WB Country Groups'!$B$2:$B$219, 0))</f>
        <v>North America</v>
      </c>
    </row>
    <row r="1072" spans="1:36">
      <c r="A1072" s="53">
        <v>45169</v>
      </c>
      <c r="B1072" s="53">
        <v>45169</v>
      </c>
      <c r="N1072" s="1" t="s">
        <v>1348</v>
      </c>
      <c r="U1072" s="59">
        <v>11443486179.059999</v>
      </c>
      <c r="V1072" s="60">
        <v>11443486179.059999</v>
      </c>
      <c r="W1072" s="60">
        <v>11443486179.059999</v>
      </c>
      <c r="X1072" s="59">
        <v>1.7939596322500001E-2</v>
      </c>
      <c r="AI1072" s="2" t="str">
        <f>INDEX('ISO2-ISO3'!$D$1:$D$249, MATCH($N1072, 'ISO2-ISO3'!$C$1:$C$249, 0))</f>
        <v>USA</v>
      </c>
      <c r="AJ1072" s="2" t="str">
        <f>INDEX('WB Country Groups'!$C$2:$C$219, MATCH($AI1072, 'WB Country Groups'!$B$2:$B$219, 0))</f>
        <v>North America</v>
      </c>
    </row>
    <row r="1073" spans="1:36">
      <c r="A1073" s="53">
        <v>45169</v>
      </c>
      <c r="B1073" s="53">
        <v>45169</v>
      </c>
      <c r="N1073" s="1" t="s">
        <v>1348</v>
      </c>
      <c r="U1073" s="59">
        <v>3423640388.96</v>
      </c>
      <c r="V1073" s="60">
        <v>3423640388.96</v>
      </c>
      <c r="W1073" s="60">
        <v>17118201944.799999</v>
      </c>
      <c r="X1073" s="59">
        <v>5.3671342430000003E-3</v>
      </c>
      <c r="AI1073" s="2" t="str">
        <f>INDEX('ISO2-ISO3'!$D$1:$D$249, MATCH($N1073, 'ISO2-ISO3'!$C$1:$C$249, 0))</f>
        <v>USA</v>
      </c>
      <c r="AJ1073" s="2" t="str">
        <f>INDEX('WB Country Groups'!$C$2:$C$219, MATCH($AI1073, 'WB Country Groups'!$B$2:$B$219, 0))</f>
        <v>North America</v>
      </c>
    </row>
    <row r="1074" spans="1:36">
      <c r="A1074" s="53">
        <v>45169</v>
      </c>
      <c r="B1074" s="53">
        <v>45169</v>
      </c>
      <c r="N1074" s="1" t="s">
        <v>1348</v>
      </c>
      <c r="U1074" s="59">
        <v>23445273220.669998</v>
      </c>
      <c r="V1074" s="60">
        <v>23445273220.669998</v>
      </c>
      <c r="W1074" s="60">
        <v>23445273220.669998</v>
      </c>
      <c r="X1074" s="59">
        <v>3.6754423491999998E-2</v>
      </c>
      <c r="AI1074" s="2" t="str">
        <f>INDEX('ISO2-ISO3'!$D$1:$D$249, MATCH($N1074, 'ISO2-ISO3'!$C$1:$C$249, 0))</f>
        <v>USA</v>
      </c>
      <c r="AJ1074" s="2" t="str">
        <f>INDEX('WB Country Groups'!$C$2:$C$219, MATCH($AI1074, 'WB Country Groups'!$B$2:$B$219, 0))</f>
        <v>North America</v>
      </c>
    </row>
    <row r="1075" spans="1:36">
      <c r="A1075" s="53">
        <v>45169</v>
      </c>
      <c r="B1075" s="53">
        <v>45169</v>
      </c>
      <c r="N1075" s="1" t="s">
        <v>1348</v>
      </c>
      <c r="U1075" s="59">
        <v>13037431533.648001</v>
      </c>
      <c r="V1075" s="60">
        <v>13037431533.648001</v>
      </c>
      <c r="W1075" s="60">
        <v>16296789417.059999</v>
      </c>
      <c r="X1075" s="59">
        <v>2.0438374734400001E-2</v>
      </c>
      <c r="AI1075" s="2" t="str">
        <f>INDEX('ISO2-ISO3'!$D$1:$D$249, MATCH($N1075, 'ISO2-ISO3'!$C$1:$C$249, 0))</f>
        <v>USA</v>
      </c>
      <c r="AJ1075" s="2" t="str">
        <f>INDEX('WB Country Groups'!$C$2:$C$219, MATCH($AI1075, 'WB Country Groups'!$B$2:$B$219, 0))</f>
        <v>North America</v>
      </c>
    </row>
    <row r="1076" spans="1:36">
      <c r="A1076" s="53">
        <v>45169</v>
      </c>
      <c r="B1076" s="53">
        <v>45169</v>
      </c>
      <c r="N1076" s="1" t="s">
        <v>1348</v>
      </c>
      <c r="U1076" s="59">
        <v>33351271617.689999</v>
      </c>
      <c r="V1076" s="60">
        <v>33351271617.689999</v>
      </c>
      <c r="W1076" s="60">
        <v>33351271617.689999</v>
      </c>
      <c r="X1076" s="59">
        <v>5.2283748177899998E-2</v>
      </c>
      <c r="AI1076" s="2" t="str">
        <f>INDEX('ISO2-ISO3'!$D$1:$D$249, MATCH($N1076, 'ISO2-ISO3'!$C$1:$C$249, 0))</f>
        <v>USA</v>
      </c>
      <c r="AJ1076" s="2" t="str">
        <f>INDEX('WB Country Groups'!$C$2:$C$219, MATCH($AI1076, 'WB Country Groups'!$B$2:$B$219, 0))</f>
        <v>North America</v>
      </c>
    </row>
    <row r="1077" spans="1:36">
      <c r="A1077" s="53">
        <v>45169</v>
      </c>
      <c r="B1077" s="53">
        <v>45169</v>
      </c>
      <c r="N1077" s="1" t="s">
        <v>1088</v>
      </c>
      <c r="U1077" s="59">
        <v>21881307427.572899</v>
      </c>
      <c r="V1077" s="60">
        <v>21881307427.572899</v>
      </c>
      <c r="W1077" s="60">
        <v>31259010610.818401</v>
      </c>
      <c r="X1077" s="59">
        <v>3.4302643103399998E-2</v>
      </c>
      <c r="AI1077" s="2" t="str">
        <f>INDEX('ISO2-ISO3'!$D$1:$D$249, MATCH($N1077, 'ISO2-ISO3'!$C$1:$C$249, 0))</f>
        <v>JPN</v>
      </c>
      <c r="AJ1077" s="2" t="str">
        <f>INDEX('WB Country Groups'!$C$2:$C$219, MATCH($AI1077, 'WB Country Groups'!$B$2:$B$219, 0))</f>
        <v>East Asia &amp; Pacific</v>
      </c>
    </row>
    <row r="1078" spans="1:36">
      <c r="A1078" s="53">
        <v>45169</v>
      </c>
      <c r="B1078" s="53">
        <v>45169</v>
      </c>
      <c r="N1078" s="1" t="s">
        <v>1088</v>
      </c>
      <c r="U1078" s="59">
        <v>39338042720.884697</v>
      </c>
      <c r="V1078" s="60">
        <v>39338042720.884697</v>
      </c>
      <c r="W1078" s="60">
        <v>65563404534.807899</v>
      </c>
      <c r="X1078" s="59">
        <v>6.1669022489100001E-2</v>
      </c>
      <c r="AI1078" s="2" t="str">
        <f>INDEX('ISO2-ISO3'!$D$1:$D$249, MATCH($N1078, 'ISO2-ISO3'!$C$1:$C$249, 0))</f>
        <v>JPN</v>
      </c>
      <c r="AJ1078" s="2" t="str">
        <f>INDEX('WB Country Groups'!$C$2:$C$219, MATCH($AI1078, 'WB Country Groups'!$B$2:$B$219, 0))</f>
        <v>East Asia &amp; Pacific</v>
      </c>
    </row>
    <row r="1079" spans="1:36">
      <c r="A1079" s="53">
        <v>45169</v>
      </c>
      <c r="B1079" s="53">
        <v>45169</v>
      </c>
      <c r="N1079" s="1" t="s">
        <v>1088</v>
      </c>
      <c r="U1079" s="59">
        <v>6805349546.4175596</v>
      </c>
      <c r="V1079" s="60">
        <v>6805349546.4175596</v>
      </c>
      <c r="W1079" s="60">
        <v>8506686933.0219498</v>
      </c>
      <c r="X1079" s="59">
        <v>1.06685342024E-2</v>
      </c>
      <c r="AI1079" s="2" t="str">
        <f>INDEX('ISO2-ISO3'!$D$1:$D$249, MATCH($N1079, 'ISO2-ISO3'!$C$1:$C$249, 0))</f>
        <v>JPN</v>
      </c>
      <c r="AJ1079" s="2" t="str">
        <f>INDEX('WB Country Groups'!$C$2:$C$219, MATCH($AI1079, 'WB Country Groups'!$B$2:$B$219, 0))</f>
        <v>East Asia &amp; Pacific</v>
      </c>
    </row>
    <row r="1080" spans="1:36">
      <c r="A1080" s="53">
        <v>45169</v>
      </c>
      <c r="B1080" s="53">
        <v>45169</v>
      </c>
      <c r="N1080" s="1" t="s">
        <v>1088</v>
      </c>
      <c r="U1080" s="59">
        <v>7595979514.9775105</v>
      </c>
      <c r="V1080" s="60">
        <v>7595979514.9775105</v>
      </c>
      <c r="W1080" s="60">
        <v>12659965858.295799</v>
      </c>
      <c r="X1080" s="59">
        <v>1.1907980141800001E-2</v>
      </c>
      <c r="AI1080" s="2" t="str">
        <f>INDEX('ISO2-ISO3'!$D$1:$D$249, MATCH($N1080, 'ISO2-ISO3'!$C$1:$C$249, 0))</f>
        <v>JPN</v>
      </c>
      <c r="AJ1080" s="2" t="str">
        <f>INDEX('WB Country Groups'!$C$2:$C$219, MATCH($AI1080, 'WB Country Groups'!$B$2:$B$219, 0))</f>
        <v>East Asia &amp; Pacific</v>
      </c>
    </row>
    <row r="1081" spans="1:36">
      <c r="A1081" s="53">
        <v>45169</v>
      </c>
      <c r="B1081" s="53">
        <v>45169</v>
      </c>
      <c r="N1081" s="1" t="s">
        <v>1348</v>
      </c>
      <c r="U1081" s="59">
        <v>32879586218.759998</v>
      </c>
      <c r="V1081" s="60">
        <v>32879586218.759998</v>
      </c>
      <c r="W1081" s="60">
        <v>32879586218.759998</v>
      </c>
      <c r="X1081" s="59">
        <v>5.1544301691499997E-2</v>
      </c>
      <c r="AI1081" s="2" t="str">
        <f>INDEX('ISO2-ISO3'!$D$1:$D$249, MATCH($N1081, 'ISO2-ISO3'!$C$1:$C$249, 0))</f>
        <v>USA</v>
      </c>
      <c r="AJ1081" s="2" t="str">
        <f>INDEX('WB Country Groups'!$C$2:$C$219, MATCH($AI1081, 'WB Country Groups'!$B$2:$B$219, 0))</f>
        <v>North America</v>
      </c>
    </row>
    <row r="1082" spans="1:36">
      <c r="A1082" s="53">
        <v>45169</v>
      </c>
      <c r="B1082" s="53">
        <v>45169</v>
      </c>
      <c r="N1082" s="1" t="s">
        <v>1348</v>
      </c>
      <c r="U1082" s="59">
        <v>30254386535.604</v>
      </c>
      <c r="V1082" s="60">
        <v>30254386535.604</v>
      </c>
      <c r="W1082" s="60">
        <v>35593395924.239998</v>
      </c>
      <c r="X1082" s="59">
        <v>4.7428858036900001E-2</v>
      </c>
      <c r="AI1082" s="2" t="str">
        <f>INDEX('ISO2-ISO3'!$D$1:$D$249, MATCH($N1082, 'ISO2-ISO3'!$C$1:$C$249, 0))</f>
        <v>USA</v>
      </c>
      <c r="AJ1082" s="2" t="str">
        <f>INDEX('WB Country Groups'!$C$2:$C$219, MATCH($AI1082, 'WB Country Groups'!$B$2:$B$219, 0))</f>
        <v>North America</v>
      </c>
    </row>
    <row r="1083" spans="1:36">
      <c r="A1083" s="53">
        <v>45169</v>
      </c>
      <c r="B1083" s="53">
        <v>45169</v>
      </c>
      <c r="N1083" s="1" t="s">
        <v>1348</v>
      </c>
      <c r="U1083" s="59">
        <v>17118815100.75</v>
      </c>
      <c r="V1083" s="60">
        <v>17118815100.75</v>
      </c>
      <c r="W1083" s="60">
        <v>17118815100.75</v>
      </c>
      <c r="X1083" s="59">
        <v>2.68366324407E-2</v>
      </c>
      <c r="AI1083" s="2" t="str">
        <f>INDEX('ISO2-ISO3'!$D$1:$D$249, MATCH($N1083, 'ISO2-ISO3'!$C$1:$C$249, 0))</f>
        <v>USA</v>
      </c>
      <c r="AJ1083" s="2" t="str">
        <f>INDEX('WB Country Groups'!$C$2:$C$219, MATCH($AI1083, 'WB Country Groups'!$B$2:$B$219, 0))</f>
        <v>North America</v>
      </c>
    </row>
    <row r="1084" spans="1:36">
      <c r="A1084" s="53">
        <v>45169</v>
      </c>
      <c r="B1084" s="53">
        <v>45169</v>
      </c>
      <c r="N1084" s="1" t="s">
        <v>1348</v>
      </c>
      <c r="U1084" s="59">
        <v>36783608758.181999</v>
      </c>
      <c r="V1084" s="60">
        <v>36783608758.181999</v>
      </c>
      <c r="W1084" s="60">
        <v>40870676397.980003</v>
      </c>
      <c r="X1084" s="59">
        <v>5.7664516047100003E-2</v>
      </c>
      <c r="AI1084" s="2" t="str">
        <f>INDEX('ISO2-ISO3'!$D$1:$D$249, MATCH($N1084, 'ISO2-ISO3'!$C$1:$C$249, 0))</f>
        <v>USA</v>
      </c>
      <c r="AJ1084" s="2" t="str">
        <f>INDEX('WB Country Groups'!$C$2:$C$219, MATCH($AI1084, 'WB Country Groups'!$B$2:$B$219, 0))</f>
        <v>North America</v>
      </c>
    </row>
    <row r="1085" spans="1:36">
      <c r="A1085" s="53">
        <v>45169</v>
      </c>
      <c r="B1085" s="53">
        <v>45169</v>
      </c>
      <c r="N1085" s="1" t="s">
        <v>1348</v>
      </c>
      <c r="U1085" s="59">
        <v>10388239540.16</v>
      </c>
      <c r="V1085" s="60">
        <v>10388239540.16</v>
      </c>
      <c r="W1085" s="60">
        <v>10388239540.16</v>
      </c>
      <c r="X1085" s="59">
        <v>1.6285319083400002E-2</v>
      </c>
      <c r="AI1085" s="2" t="str">
        <f>INDEX('ISO2-ISO3'!$D$1:$D$249, MATCH($N1085, 'ISO2-ISO3'!$C$1:$C$249, 0))</f>
        <v>USA</v>
      </c>
      <c r="AJ1085" s="2" t="str">
        <f>INDEX('WB Country Groups'!$C$2:$C$219, MATCH($AI1085, 'WB Country Groups'!$B$2:$B$219, 0))</f>
        <v>North America</v>
      </c>
    </row>
    <row r="1086" spans="1:36">
      <c r="A1086" s="53">
        <v>45169</v>
      </c>
      <c r="B1086" s="53">
        <v>45169</v>
      </c>
      <c r="N1086" s="1" t="s">
        <v>1297</v>
      </c>
      <c r="U1086" s="59">
        <v>41220234773.733398</v>
      </c>
      <c r="V1086" s="60">
        <v>41220234773.733398</v>
      </c>
      <c r="W1086" s="60">
        <v>41220234773.733398</v>
      </c>
      <c r="X1086" s="59">
        <v>6.46196762585E-2</v>
      </c>
      <c r="AI1086" s="2" t="str">
        <f>INDEX('ISO2-ISO3'!$D$1:$D$249, MATCH($N1086, 'ISO2-ISO3'!$C$1:$C$249, 0))</f>
        <v>CHE</v>
      </c>
      <c r="AJ1086" s="2" t="str">
        <f>INDEX('WB Country Groups'!$C$2:$C$219, MATCH($AI1086, 'WB Country Groups'!$B$2:$B$219, 0))</f>
        <v>Europe &amp; Central Asia</v>
      </c>
    </row>
    <row r="1087" spans="1:36">
      <c r="A1087" s="53">
        <v>45169</v>
      </c>
      <c r="B1087" s="53">
        <v>45169</v>
      </c>
      <c r="N1087" s="1" t="s">
        <v>1084</v>
      </c>
      <c r="U1087" s="59">
        <v>54818929402.415001</v>
      </c>
      <c r="V1087" s="60">
        <v>54818929402.415001</v>
      </c>
      <c r="W1087" s="60">
        <v>68523661753.0187</v>
      </c>
      <c r="X1087" s="59">
        <v>8.5937925639400004E-2</v>
      </c>
      <c r="AI1087" s="2" t="str">
        <f>INDEX('ISO2-ISO3'!$D$1:$D$249, MATCH($N1087, 'ISO2-ISO3'!$C$1:$C$249, 0))</f>
        <v>ITA</v>
      </c>
      <c r="AJ1087" s="2" t="str">
        <f>INDEX('WB Country Groups'!$C$2:$C$219, MATCH($AI1087, 'WB Country Groups'!$B$2:$B$219, 0))</f>
        <v>Europe &amp; Central Asia</v>
      </c>
    </row>
    <row r="1088" spans="1:36">
      <c r="A1088" s="53">
        <v>45169</v>
      </c>
      <c r="B1088" s="53">
        <v>45169</v>
      </c>
      <c r="N1088" s="1" t="s">
        <v>1015</v>
      </c>
      <c r="U1088" s="59">
        <v>17900830984.236401</v>
      </c>
      <c r="V1088" s="60">
        <v>17900830984.236401</v>
      </c>
      <c r="W1088" s="60">
        <v>19889812204.7071</v>
      </c>
      <c r="X1088" s="59">
        <v>2.8062574347500001E-2</v>
      </c>
      <c r="AI1088" s="2" t="str">
        <f>INDEX('ISO2-ISO3'!$D$1:$D$249, MATCH($N1088, 'ISO2-ISO3'!$C$1:$C$249, 0))</f>
        <v>FRA</v>
      </c>
      <c r="AJ1088" s="2" t="str">
        <f>INDEX('WB Country Groups'!$C$2:$C$219, MATCH($AI1088, 'WB Country Groups'!$B$2:$B$219, 0))</f>
        <v>Europe &amp; Central Asia</v>
      </c>
    </row>
    <row r="1089" spans="1:36">
      <c r="A1089" s="53">
        <v>45169</v>
      </c>
      <c r="B1089" s="53">
        <v>45169</v>
      </c>
      <c r="N1089" s="1" t="s">
        <v>982</v>
      </c>
      <c r="U1089" s="59">
        <v>23379913497.9576</v>
      </c>
      <c r="V1089" s="60">
        <v>23379913497.9576</v>
      </c>
      <c r="W1089" s="60">
        <v>23379913497.9576</v>
      </c>
      <c r="X1089" s="59">
        <v>3.6651961093500003E-2</v>
      </c>
      <c r="AI1089" s="2" t="str">
        <f>INDEX('ISO2-ISO3'!$D$1:$D$249, MATCH($N1089, 'ISO2-ISO3'!$C$1:$C$249, 0))</f>
        <v>DNK</v>
      </c>
      <c r="AJ1089" s="2" t="str">
        <f>INDEX('WB Country Groups'!$C$2:$C$219, MATCH($AI1089, 'WB Country Groups'!$B$2:$B$219, 0))</f>
        <v>Europe &amp; Central Asia</v>
      </c>
    </row>
    <row r="1090" spans="1:36">
      <c r="A1090" s="53">
        <v>45169</v>
      </c>
      <c r="B1090" s="53">
        <v>45169</v>
      </c>
      <c r="N1090" s="1" t="s">
        <v>982</v>
      </c>
      <c r="U1090" s="59">
        <v>3780291957.8269801</v>
      </c>
      <c r="V1090" s="60">
        <v>3780291957.8269801</v>
      </c>
      <c r="W1090" s="60">
        <v>9450729894.5674591</v>
      </c>
      <c r="X1090" s="59">
        <v>5.9262457823999999E-3</v>
      </c>
      <c r="AI1090" s="2" t="str">
        <f>INDEX('ISO2-ISO3'!$D$1:$D$249, MATCH($N1090, 'ISO2-ISO3'!$C$1:$C$249, 0))</f>
        <v>DNK</v>
      </c>
      <c r="AJ1090" s="2" t="str">
        <f>INDEX('WB Country Groups'!$C$2:$C$219, MATCH($AI1090, 'WB Country Groups'!$B$2:$B$219, 0))</f>
        <v>Europe &amp; Central Asia</v>
      </c>
    </row>
    <row r="1091" spans="1:36">
      <c r="A1091" s="53">
        <v>45169</v>
      </c>
      <c r="B1091" s="53">
        <v>45169</v>
      </c>
      <c r="N1091" s="1" t="s">
        <v>1348</v>
      </c>
      <c r="U1091" s="59">
        <v>122526847550.8</v>
      </c>
      <c r="V1091" s="60">
        <v>122526847550.8</v>
      </c>
      <c r="W1091" s="60">
        <v>145412319668</v>
      </c>
      <c r="X1091" s="59">
        <v>0.19208151688540001</v>
      </c>
      <c r="AI1091" s="2" t="str">
        <f>INDEX('ISO2-ISO3'!$D$1:$D$249, MATCH($N1091, 'ISO2-ISO3'!$C$1:$C$249, 0))</f>
        <v>USA</v>
      </c>
      <c r="AJ1091" s="2" t="str">
        <f>INDEX('WB Country Groups'!$C$2:$C$219, MATCH($AI1091, 'WB Country Groups'!$B$2:$B$219, 0))</f>
        <v>North America</v>
      </c>
    </row>
    <row r="1092" spans="1:36">
      <c r="A1092" s="53">
        <v>45169</v>
      </c>
      <c r="B1092" s="53">
        <v>45169</v>
      </c>
      <c r="N1092" s="1" t="s">
        <v>1216</v>
      </c>
      <c r="U1092" s="59">
        <v>8880484827.3521404</v>
      </c>
      <c r="V1092" s="60">
        <v>8880484827.3521404</v>
      </c>
      <c r="W1092" s="60">
        <v>17760969654.7043</v>
      </c>
      <c r="X1092" s="59">
        <v>1.3921659051999999E-2</v>
      </c>
      <c r="AI1092" s="2" t="str">
        <f>INDEX('ISO2-ISO3'!$D$1:$D$249, MATCH($N1092, 'ISO2-ISO3'!$C$1:$C$249, 0))</f>
        <v>POL</v>
      </c>
      <c r="AJ1092" s="2" t="str">
        <f>INDEX('WB Country Groups'!$C$2:$C$219, MATCH($AI1092, 'WB Country Groups'!$B$2:$B$219, 0))</f>
        <v>Europe &amp; Central Asia</v>
      </c>
    </row>
    <row r="1093" spans="1:36">
      <c r="A1093" s="53">
        <v>45169</v>
      </c>
      <c r="B1093" s="53">
        <v>45169</v>
      </c>
      <c r="N1093" s="1" t="s">
        <v>936</v>
      </c>
      <c r="U1093" s="59">
        <v>34160045922.0518</v>
      </c>
      <c r="V1093" s="60">
        <v>34160045922.0518</v>
      </c>
      <c r="W1093" s="60">
        <v>34160045922.0518</v>
      </c>
      <c r="X1093" s="59">
        <v>5.3551638426500001E-2</v>
      </c>
      <c r="AI1093" s="2" t="str">
        <f>INDEX('ISO2-ISO3'!$D$1:$D$249, MATCH($N1093, 'ISO2-ISO3'!$C$1:$C$249, 0))</f>
        <v>CAN</v>
      </c>
      <c r="AJ1093" s="2" t="str">
        <f>INDEX('WB Country Groups'!$C$2:$C$219, MATCH($AI1093, 'WB Country Groups'!$B$2:$B$219, 0))</f>
        <v>North America</v>
      </c>
    </row>
    <row r="1094" spans="1:36">
      <c r="A1094" s="53">
        <v>45169</v>
      </c>
      <c r="B1094" s="53">
        <v>45169</v>
      </c>
      <c r="N1094" s="1" t="s">
        <v>881</v>
      </c>
      <c r="U1094" s="59">
        <v>9718073878.6626396</v>
      </c>
      <c r="V1094" s="60">
        <v>9718073878.6626396</v>
      </c>
      <c r="W1094" s="60">
        <v>9718073878.6626396</v>
      </c>
      <c r="X1094" s="59">
        <v>1.52347212805E-2</v>
      </c>
      <c r="AI1094" s="2" t="str">
        <f>INDEX('ISO2-ISO3'!$D$1:$D$249, MATCH($N1094, 'ISO2-ISO3'!$C$1:$C$249, 0))</f>
        <v>AUS</v>
      </c>
      <c r="AJ1094" s="2" t="str">
        <f>INDEX('WB Country Groups'!$C$2:$C$219, MATCH($AI1094, 'WB Country Groups'!$B$2:$B$219, 0))</f>
        <v>East Asia &amp; Pacific</v>
      </c>
    </row>
    <row r="1095" spans="1:36">
      <c r="A1095" s="53">
        <v>45169</v>
      </c>
      <c r="B1095" s="53">
        <v>45169</v>
      </c>
      <c r="N1095" s="1" t="s">
        <v>948</v>
      </c>
      <c r="U1095" s="59">
        <v>1889883053.1042199</v>
      </c>
      <c r="V1095" s="60">
        <v>1889883053.1042199</v>
      </c>
      <c r="W1095" s="60">
        <v>4724707632.76054</v>
      </c>
      <c r="X1095" s="59">
        <v>2.9627107106000002E-3</v>
      </c>
      <c r="AI1095" s="2" t="str">
        <f>INDEX('ISO2-ISO3'!$D$1:$D$249, MATCH($N1095, 'ISO2-ISO3'!$C$1:$C$249, 0))</f>
        <v>CHN</v>
      </c>
      <c r="AJ1095" s="2" t="str">
        <f>INDEX('WB Country Groups'!$C$2:$C$219, MATCH($AI1095, 'WB Country Groups'!$B$2:$B$219, 0))</f>
        <v>East Asia &amp; Pacific</v>
      </c>
    </row>
    <row r="1096" spans="1:36">
      <c r="A1096" s="53">
        <v>45169</v>
      </c>
      <c r="B1096" s="53">
        <v>45169</v>
      </c>
      <c r="N1096" s="1" t="s">
        <v>948</v>
      </c>
      <c r="U1096" s="59">
        <v>1344259330.2244999</v>
      </c>
      <c r="V1096" s="60">
        <v>1344259330.2244999</v>
      </c>
      <c r="W1096" s="60">
        <v>2240432217.0408401</v>
      </c>
      <c r="X1096" s="59">
        <v>2.1073534201000001E-3</v>
      </c>
      <c r="AI1096" s="2" t="str">
        <f>INDEX('ISO2-ISO3'!$D$1:$D$249, MATCH($N1096, 'ISO2-ISO3'!$C$1:$C$249, 0))</f>
        <v>CHN</v>
      </c>
      <c r="AJ1096" s="2" t="str">
        <f>INDEX('WB Country Groups'!$C$2:$C$219, MATCH($AI1096, 'WB Country Groups'!$B$2:$B$219, 0))</f>
        <v>East Asia &amp; Pacific</v>
      </c>
    </row>
    <row r="1097" spans="1:36">
      <c r="A1097" s="53">
        <v>45169</v>
      </c>
      <c r="B1097" s="53">
        <v>45169</v>
      </c>
      <c r="N1097" s="1" t="s">
        <v>948</v>
      </c>
      <c r="U1097" s="59">
        <v>1676042533.8754699</v>
      </c>
      <c r="V1097" s="60">
        <v>1676042533.8754699</v>
      </c>
      <c r="W1097" s="60">
        <v>4788692953.9299297</v>
      </c>
      <c r="X1097" s="59">
        <v>2.627479599E-3</v>
      </c>
      <c r="AI1097" s="2" t="str">
        <f>INDEX('ISO2-ISO3'!$D$1:$D$249, MATCH($N1097, 'ISO2-ISO3'!$C$1:$C$249, 0))</f>
        <v>CHN</v>
      </c>
      <c r="AJ1097" s="2" t="str">
        <f>INDEX('WB Country Groups'!$C$2:$C$219, MATCH($AI1097, 'WB Country Groups'!$B$2:$B$219, 0))</f>
        <v>East Asia &amp; Pacific</v>
      </c>
    </row>
    <row r="1098" spans="1:36">
      <c r="A1098" s="53">
        <v>45169</v>
      </c>
      <c r="B1098" s="53">
        <v>45169</v>
      </c>
      <c r="N1098" s="1" t="s">
        <v>948</v>
      </c>
      <c r="U1098" s="59">
        <v>6733764442.1334496</v>
      </c>
      <c r="V1098" s="60">
        <v>6733764442.1334496</v>
      </c>
      <c r="W1098" s="60">
        <v>8978352589.5112705</v>
      </c>
      <c r="X1098" s="59">
        <v>1.0556312467400001E-2</v>
      </c>
      <c r="AI1098" s="2" t="str">
        <f>INDEX('ISO2-ISO3'!$D$1:$D$249, MATCH($N1098, 'ISO2-ISO3'!$C$1:$C$249, 0))</f>
        <v>CHN</v>
      </c>
      <c r="AJ1098" s="2" t="str">
        <f>INDEX('WB Country Groups'!$C$2:$C$219, MATCH($AI1098, 'WB Country Groups'!$B$2:$B$219, 0))</f>
        <v>East Asia &amp; Pacific</v>
      </c>
    </row>
    <row r="1099" spans="1:36">
      <c r="A1099" s="53">
        <v>45169</v>
      </c>
      <c r="B1099" s="53">
        <v>45169</v>
      </c>
      <c r="N1099" s="1" t="s">
        <v>948</v>
      </c>
      <c r="U1099" s="59">
        <v>953648018.90961802</v>
      </c>
      <c r="V1099" s="60">
        <v>953648018.90961802</v>
      </c>
      <c r="W1099" s="60">
        <v>2119217819.79915</v>
      </c>
      <c r="X1099" s="59">
        <v>1.4950042518E-3</v>
      </c>
      <c r="AI1099" s="2" t="str">
        <f>INDEX('ISO2-ISO3'!$D$1:$D$249, MATCH($N1099, 'ISO2-ISO3'!$C$1:$C$249, 0))</f>
        <v>CHN</v>
      </c>
      <c r="AJ1099" s="2" t="str">
        <f>INDEX('WB Country Groups'!$C$2:$C$219, MATCH($AI1099, 'WB Country Groups'!$B$2:$B$219, 0))</f>
        <v>East Asia &amp; Pacific</v>
      </c>
    </row>
    <row r="1100" spans="1:36">
      <c r="A1100" s="53">
        <v>45169</v>
      </c>
      <c r="B1100" s="53">
        <v>45169</v>
      </c>
      <c r="N1100" s="1" t="s">
        <v>948</v>
      </c>
      <c r="U1100" s="59">
        <v>8231059318.2264099</v>
      </c>
      <c r="V1100" s="60">
        <v>8231059318.2264099</v>
      </c>
      <c r="W1100" s="60">
        <v>13718432197.044001</v>
      </c>
      <c r="X1100" s="59">
        <v>1.29035749391E-2</v>
      </c>
      <c r="AI1100" s="2" t="str">
        <f>INDEX('ISO2-ISO3'!$D$1:$D$249, MATCH($N1100, 'ISO2-ISO3'!$C$1:$C$249, 0))</f>
        <v>CHN</v>
      </c>
      <c r="AJ1100" s="2" t="str">
        <f>INDEX('WB Country Groups'!$C$2:$C$219, MATCH($AI1100, 'WB Country Groups'!$B$2:$B$219, 0))</f>
        <v>East Asia &amp; Pacific</v>
      </c>
    </row>
    <row r="1101" spans="1:36">
      <c r="A1101" s="53">
        <v>45169</v>
      </c>
      <c r="B1101" s="53">
        <v>45169</v>
      </c>
      <c r="N1101" s="1" t="s">
        <v>948</v>
      </c>
      <c r="U1101" s="59">
        <v>8079820293.1890202</v>
      </c>
      <c r="V1101" s="60">
        <v>8079820293.1890202</v>
      </c>
      <c r="W1101" s="60">
        <v>23085200837.682899</v>
      </c>
      <c r="X1101" s="59">
        <v>1.2666482237200001E-2</v>
      </c>
      <c r="AI1101" s="2" t="str">
        <f>INDEX('ISO2-ISO3'!$D$1:$D$249, MATCH($N1101, 'ISO2-ISO3'!$C$1:$C$249, 0))</f>
        <v>CHN</v>
      </c>
      <c r="AJ1101" s="2" t="str">
        <f>INDEX('WB Country Groups'!$C$2:$C$219, MATCH($AI1101, 'WB Country Groups'!$B$2:$B$219, 0))</f>
        <v>East Asia &amp; Pacific</v>
      </c>
    </row>
    <row r="1102" spans="1:36">
      <c r="A1102" s="53">
        <v>45169</v>
      </c>
      <c r="B1102" s="53">
        <v>45169</v>
      </c>
      <c r="N1102" s="1" t="s">
        <v>948</v>
      </c>
      <c r="U1102" s="59">
        <v>9535917067.0130997</v>
      </c>
      <c r="V1102" s="60">
        <v>9535917067.0130997</v>
      </c>
      <c r="W1102" s="60">
        <v>19071834134.026199</v>
      </c>
      <c r="X1102" s="59">
        <v>1.4949159728999999E-2</v>
      </c>
      <c r="AI1102" s="2" t="str">
        <f>INDEX('ISO2-ISO3'!$D$1:$D$249, MATCH($N1102, 'ISO2-ISO3'!$C$1:$C$249, 0))</f>
        <v>CHN</v>
      </c>
      <c r="AJ1102" s="2" t="str">
        <f>INDEX('WB Country Groups'!$C$2:$C$219, MATCH($AI1102, 'WB Country Groups'!$B$2:$B$219, 0))</f>
        <v>East Asia &amp; Pacific</v>
      </c>
    </row>
    <row r="1103" spans="1:36">
      <c r="A1103" s="53">
        <v>45169</v>
      </c>
      <c r="B1103" s="53">
        <v>45169</v>
      </c>
      <c r="N1103" s="1" t="s">
        <v>948</v>
      </c>
      <c r="U1103" s="59">
        <v>2852129283.8669901</v>
      </c>
      <c r="V1103" s="60">
        <v>2852129283.8669901</v>
      </c>
      <c r="W1103" s="60">
        <v>6338065075.2599897</v>
      </c>
      <c r="X1103" s="59">
        <v>4.4711941108999996E-3</v>
      </c>
      <c r="AI1103" s="2" t="str">
        <f>INDEX('ISO2-ISO3'!$D$1:$D$249, MATCH($N1103, 'ISO2-ISO3'!$C$1:$C$249, 0))</f>
        <v>CHN</v>
      </c>
      <c r="AJ1103" s="2" t="str">
        <f>INDEX('WB Country Groups'!$C$2:$C$219, MATCH($AI1103, 'WB Country Groups'!$B$2:$B$219, 0))</f>
        <v>East Asia &amp; Pacific</v>
      </c>
    </row>
    <row r="1104" spans="1:36">
      <c r="A1104" s="53">
        <v>45169</v>
      </c>
      <c r="B1104" s="53">
        <v>45169</v>
      </c>
      <c r="N1104" s="1" t="s">
        <v>948</v>
      </c>
      <c r="U1104" s="59">
        <v>2245298384.3958302</v>
      </c>
      <c r="V1104" s="60">
        <v>2245298384.3958302</v>
      </c>
      <c r="W1104" s="60">
        <v>4989551965.32407</v>
      </c>
      <c r="X1104" s="59">
        <v>3.5198842389000001E-3</v>
      </c>
      <c r="AI1104" s="2" t="str">
        <f>INDEX('ISO2-ISO3'!$D$1:$D$249, MATCH($N1104, 'ISO2-ISO3'!$C$1:$C$249, 0))</f>
        <v>CHN</v>
      </c>
      <c r="AJ1104" s="2" t="str">
        <f>INDEX('WB Country Groups'!$C$2:$C$219, MATCH($AI1104, 'WB Country Groups'!$B$2:$B$219, 0))</f>
        <v>East Asia &amp; Pacific</v>
      </c>
    </row>
    <row r="1105" spans="1:36">
      <c r="A1105" s="53">
        <v>45169</v>
      </c>
      <c r="B1105" s="53">
        <v>45169</v>
      </c>
      <c r="N1105" s="1" t="s">
        <v>1088</v>
      </c>
      <c r="U1105" s="59">
        <v>12406615883.476999</v>
      </c>
      <c r="V1105" s="60">
        <v>12406615883.476999</v>
      </c>
      <c r="W1105" s="60">
        <v>13785128759.4189</v>
      </c>
      <c r="X1105" s="59">
        <v>1.9449464716900001E-2</v>
      </c>
      <c r="AI1105" s="2" t="str">
        <f>INDEX('ISO2-ISO3'!$D$1:$D$249, MATCH($N1105, 'ISO2-ISO3'!$C$1:$C$249, 0))</f>
        <v>JPN</v>
      </c>
      <c r="AJ1105" s="2" t="str">
        <f>INDEX('WB Country Groups'!$C$2:$C$219, MATCH($AI1105, 'WB Country Groups'!$B$2:$B$219, 0))</f>
        <v>East Asia &amp; Pacific</v>
      </c>
    </row>
    <row r="1106" spans="1:36">
      <c r="A1106" s="53">
        <v>45169</v>
      </c>
      <c r="B1106" s="53">
        <v>45169</v>
      </c>
      <c r="N1106" s="1" t="s">
        <v>948</v>
      </c>
      <c r="U1106" s="59">
        <v>15228716207.4792</v>
      </c>
      <c r="V1106" s="60">
        <v>15228716207.4792</v>
      </c>
      <c r="W1106" s="60">
        <v>187363376840.93201</v>
      </c>
      <c r="X1106" s="59">
        <v>2.38735833641E-2</v>
      </c>
      <c r="AI1106" s="2" t="str">
        <f>INDEX('ISO2-ISO3'!$D$1:$D$249, MATCH($N1106, 'ISO2-ISO3'!$C$1:$C$249, 0))</f>
        <v>CHN</v>
      </c>
      <c r="AJ1106" s="2" t="str">
        <f>INDEX('WB Country Groups'!$C$2:$C$219, MATCH($AI1106, 'WB Country Groups'!$B$2:$B$219, 0))</f>
        <v>East Asia &amp; Pacific</v>
      </c>
    </row>
    <row r="1107" spans="1:36">
      <c r="A1107" s="53">
        <v>45169</v>
      </c>
      <c r="B1107" s="53">
        <v>45169</v>
      </c>
      <c r="N1107" s="1" t="s">
        <v>948</v>
      </c>
      <c r="U1107" s="59">
        <v>1379290901.0922599</v>
      </c>
      <c r="V1107" s="60">
        <v>1379290901.0922599</v>
      </c>
      <c r="W1107" s="60">
        <v>187363376840.93201</v>
      </c>
      <c r="X1107" s="59">
        <v>2.1622713209999999E-3</v>
      </c>
      <c r="AI1107" s="2" t="str">
        <f>INDEX('ISO2-ISO3'!$D$1:$D$249, MATCH($N1107, 'ISO2-ISO3'!$C$1:$C$249, 0))</f>
        <v>CHN</v>
      </c>
      <c r="AJ1107" s="2" t="str">
        <f>INDEX('WB Country Groups'!$C$2:$C$219, MATCH($AI1107, 'WB Country Groups'!$B$2:$B$219, 0))</f>
        <v>East Asia &amp; Pacific</v>
      </c>
    </row>
    <row r="1108" spans="1:36">
      <c r="A1108" s="53">
        <v>45169</v>
      </c>
      <c r="B1108" s="53">
        <v>45169</v>
      </c>
      <c r="N1108" s="1" t="s">
        <v>1348</v>
      </c>
      <c r="U1108" s="59">
        <v>41690880671.188004</v>
      </c>
      <c r="V1108" s="60">
        <v>41690880671.188004</v>
      </c>
      <c r="W1108" s="60">
        <v>49048094907.279999</v>
      </c>
      <c r="X1108" s="59">
        <v>6.5357493151000007E-2</v>
      </c>
      <c r="AI1108" s="2" t="str">
        <f>INDEX('ISO2-ISO3'!$D$1:$D$249, MATCH($N1108, 'ISO2-ISO3'!$C$1:$C$249, 0))</f>
        <v>USA</v>
      </c>
      <c r="AJ1108" s="2" t="str">
        <f>INDEX('WB Country Groups'!$C$2:$C$219, MATCH($AI1108, 'WB Country Groups'!$B$2:$B$219, 0))</f>
        <v>North America</v>
      </c>
    </row>
    <row r="1109" spans="1:36">
      <c r="A1109" s="53">
        <v>45169</v>
      </c>
      <c r="B1109" s="53">
        <v>45169</v>
      </c>
      <c r="N1109" s="1" t="s">
        <v>1072</v>
      </c>
      <c r="U1109" s="59">
        <v>1098977520.0894599</v>
      </c>
      <c r="V1109" s="60">
        <v>1098977520.0894599</v>
      </c>
      <c r="W1109" s="60">
        <v>3139935771.6841798</v>
      </c>
      <c r="X1109" s="59">
        <v>1.7228327775E-3</v>
      </c>
      <c r="AI1109" s="2" t="str">
        <f>INDEX('ISO2-ISO3'!$D$1:$D$249, MATCH($N1109, 'ISO2-ISO3'!$C$1:$C$249, 0))</f>
        <v>IDN</v>
      </c>
      <c r="AJ1109" s="2" t="str">
        <f>INDEX('WB Country Groups'!$C$2:$C$219, MATCH($AI1109, 'WB Country Groups'!$B$2:$B$219, 0))</f>
        <v>East Asia &amp; Pacific</v>
      </c>
    </row>
    <row r="1110" spans="1:36">
      <c r="A1110" s="53">
        <v>45169</v>
      </c>
      <c r="B1110" s="53">
        <v>45169</v>
      </c>
      <c r="N1110" s="1" t="s">
        <v>936</v>
      </c>
      <c r="U1110" s="59">
        <v>22048311623.415501</v>
      </c>
      <c r="V1110" s="60">
        <v>22048311623.415501</v>
      </c>
      <c r="W1110" s="60">
        <v>24802441469.6035</v>
      </c>
      <c r="X1110" s="59">
        <v>3.4564450371799997E-2</v>
      </c>
      <c r="AI1110" s="2" t="str">
        <f>INDEX('ISO2-ISO3'!$D$1:$D$249, MATCH($N1110, 'ISO2-ISO3'!$C$1:$C$249, 0))</f>
        <v>CAN</v>
      </c>
      <c r="AJ1110" s="2" t="str">
        <f>INDEX('WB Country Groups'!$C$2:$C$219, MATCH($AI1110, 'WB Country Groups'!$B$2:$B$219, 0))</f>
        <v>North America</v>
      </c>
    </row>
    <row r="1111" spans="1:36">
      <c r="A1111" s="53">
        <v>45169</v>
      </c>
      <c r="B1111" s="53">
        <v>45169</v>
      </c>
      <c r="N1111" s="1" t="s">
        <v>936</v>
      </c>
      <c r="U1111" s="59">
        <v>28583913445.825802</v>
      </c>
      <c r="V1111" s="60">
        <v>28583913445.825802</v>
      </c>
      <c r="W1111" s="60">
        <v>28583913445.825802</v>
      </c>
      <c r="X1111" s="59">
        <v>4.48101094817E-2</v>
      </c>
      <c r="AI1111" s="2" t="str">
        <f>INDEX('ISO2-ISO3'!$D$1:$D$249, MATCH($N1111, 'ISO2-ISO3'!$C$1:$C$249, 0))</f>
        <v>CAN</v>
      </c>
      <c r="AJ1111" s="2" t="str">
        <f>INDEX('WB Country Groups'!$C$2:$C$219, MATCH($AI1111, 'WB Country Groups'!$B$2:$B$219, 0))</f>
        <v>North America</v>
      </c>
    </row>
    <row r="1112" spans="1:36">
      <c r="A1112" s="53">
        <v>45169</v>
      </c>
      <c r="B1112" s="53">
        <v>45169</v>
      </c>
      <c r="N1112" s="1" t="s">
        <v>936</v>
      </c>
      <c r="U1112" s="59">
        <v>8026850753.0507402</v>
      </c>
      <c r="V1112" s="60">
        <v>8026850753.0507402</v>
      </c>
      <c r="W1112" s="60">
        <v>26756169176.8358</v>
      </c>
      <c r="X1112" s="59">
        <v>1.2583443541399999E-2</v>
      </c>
      <c r="AI1112" s="2" t="str">
        <f>INDEX('ISO2-ISO3'!$D$1:$D$249, MATCH($N1112, 'ISO2-ISO3'!$C$1:$C$249, 0))</f>
        <v>CAN</v>
      </c>
      <c r="AJ1112" s="2" t="str">
        <f>INDEX('WB Country Groups'!$C$2:$C$219, MATCH($AI1112, 'WB Country Groups'!$B$2:$B$219, 0))</f>
        <v>North America</v>
      </c>
    </row>
    <row r="1113" spans="1:36">
      <c r="A1113" s="53">
        <v>45169</v>
      </c>
      <c r="B1113" s="53">
        <v>45169</v>
      </c>
      <c r="N1113" s="1" t="s">
        <v>936</v>
      </c>
      <c r="U1113" s="59">
        <v>6351598532.0521803</v>
      </c>
      <c r="V1113" s="60">
        <v>6351598532.0521803</v>
      </c>
      <c r="W1113" s="60">
        <v>6351598532.0521803</v>
      </c>
      <c r="X1113" s="59">
        <v>9.9572028911999993E-3</v>
      </c>
      <c r="AI1113" s="2" t="str">
        <f>INDEX('ISO2-ISO3'!$D$1:$D$249, MATCH($N1113, 'ISO2-ISO3'!$C$1:$C$249, 0))</f>
        <v>CAN</v>
      </c>
      <c r="AJ1113" s="2" t="str">
        <f>INDEX('WB Country Groups'!$C$2:$C$219, MATCH($AI1113, 'WB Country Groups'!$B$2:$B$219, 0))</f>
        <v>North America</v>
      </c>
    </row>
    <row r="1114" spans="1:36">
      <c r="A1114" s="53">
        <v>45169</v>
      </c>
      <c r="B1114" s="53">
        <v>45169</v>
      </c>
      <c r="N1114" s="1" t="s">
        <v>936</v>
      </c>
      <c r="U1114" s="59">
        <v>5446063658.5535297</v>
      </c>
      <c r="V1114" s="60">
        <v>5446063658.5535297</v>
      </c>
      <c r="W1114" s="60">
        <v>9076772764.2558899</v>
      </c>
      <c r="X1114" s="59">
        <v>8.5376241166999992E-3</v>
      </c>
      <c r="AI1114" s="2" t="str">
        <f>INDEX('ISO2-ISO3'!$D$1:$D$249, MATCH($N1114, 'ISO2-ISO3'!$C$1:$C$249, 0))</f>
        <v>CAN</v>
      </c>
      <c r="AJ1114" s="2" t="str">
        <f>INDEX('WB Country Groups'!$C$2:$C$219, MATCH($AI1114, 'WB Country Groups'!$B$2:$B$219, 0))</f>
        <v>North America</v>
      </c>
    </row>
    <row r="1115" spans="1:36">
      <c r="A1115" s="53">
        <v>45169</v>
      </c>
      <c r="B1115" s="53">
        <v>45169</v>
      </c>
      <c r="N1115" s="1" t="s">
        <v>1070</v>
      </c>
      <c r="U1115" s="59">
        <v>3196759856.0237999</v>
      </c>
      <c r="V1115" s="60">
        <v>3196759856.0237999</v>
      </c>
      <c r="W1115" s="60">
        <v>9133599588.6394196</v>
      </c>
      <c r="X1115" s="59">
        <v>5.0114607087000003E-3</v>
      </c>
      <c r="AI1115" s="2" t="str">
        <f>INDEX('ISO2-ISO3'!$D$1:$D$249, MATCH($N1115, 'ISO2-ISO3'!$C$1:$C$249, 0))</f>
        <v>IND</v>
      </c>
      <c r="AJ1115" s="2" t="str">
        <f>INDEX('WB Country Groups'!$C$2:$C$219, MATCH($AI1115, 'WB Country Groups'!$B$2:$B$219, 0))</f>
        <v>South Asia</v>
      </c>
    </row>
    <row r="1116" spans="1:36">
      <c r="A1116" s="53">
        <v>45169</v>
      </c>
      <c r="B1116" s="53">
        <v>45169</v>
      </c>
      <c r="N1116" s="1" t="s">
        <v>1070</v>
      </c>
      <c r="U1116" s="59">
        <v>3039640858.0538402</v>
      </c>
      <c r="V1116" s="60">
        <v>3039640858.0538402</v>
      </c>
      <c r="W1116" s="60">
        <v>15198204290.269199</v>
      </c>
      <c r="X1116" s="59">
        <v>4.7651501567000003E-3</v>
      </c>
      <c r="AI1116" s="2" t="str">
        <f>INDEX('ISO2-ISO3'!$D$1:$D$249, MATCH($N1116, 'ISO2-ISO3'!$C$1:$C$249, 0))</f>
        <v>IND</v>
      </c>
      <c r="AJ1116" s="2" t="str">
        <f>INDEX('WB Country Groups'!$C$2:$C$219, MATCH($AI1116, 'WB Country Groups'!$B$2:$B$219, 0))</f>
        <v>South Asia</v>
      </c>
    </row>
    <row r="1117" spans="1:36">
      <c r="A1117" s="53">
        <v>45169</v>
      </c>
      <c r="B1117" s="53">
        <v>45169</v>
      </c>
      <c r="N1117" s="1" t="s">
        <v>1070</v>
      </c>
      <c r="U1117" s="59">
        <v>5880581256.0829802</v>
      </c>
      <c r="V1117" s="60">
        <v>5880581256.0829802</v>
      </c>
      <c r="W1117" s="60">
        <v>11761162512.166</v>
      </c>
      <c r="X1117" s="59">
        <v>9.2188038002999993E-3</v>
      </c>
      <c r="AI1117" s="2" t="str">
        <f>INDEX('ISO2-ISO3'!$D$1:$D$249, MATCH($N1117, 'ISO2-ISO3'!$C$1:$C$249, 0))</f>
        <v>IND</v>
      </c>
      <c r="AJ1117" s="2" t="str">
        <f>INDEX('WB Country Groups'!$C$2:$C$219, MATCH($AI1117, 'WB Country Groups'!$B$2:$B$219, 0))</f>
        <v>South Asia</v>
      </c>
    </row>
    <row r="1118" spans="1:36">
      <c r="A1118" s="53">
        <v>45169</v>
      </c>
      <c r="B1118" s="53">
        <v>45169</v>
      </c>
      <c r="N1118" s="1" t="s">
        <v>1070</v>
      </c>
      <c r="U1118" s="59">
        <v>12886382528.6735</v>
      </c>
      <c r="V1118" s="60">
        <v>12886382528.6735</v>
      </c>
      <c r="W1118" s="60">
        <v>32215956321.683899</v>
      </c>
      <c r="X1118" s="59">
        <v>2.0201579921099999E-2</v>
      </c>
      <c r="AI1118" s="2" t="str">
        <f>INDEX('ISO2-ISO3'!$D$1:$D$249, MATCH($N1118, 'ISO2-ISO3'!$C$1:$C$249, 0))</f>
        <v>IND</v>
      </c>
      <c r="AJ1118" s="2" t="str">
        <f>INDEX('WB Country Groups'!$C$2:$C$219, MATCH($AI1118, 'WB Country Groups'!$B$2:$B$219, 0))</f>
        <v>South Asia</v>
      </c>
    </row>
    <row r="1119" spans="1:36">
      <c r="A1119" s="53">
        <v>45169</v>
      </c>
      <c r="B1119" s="53">
        <v>45169</v>
      </c>
      <c r="N1119" s="1" t="s">
        <v>1070</v>
      </c>
      <c r="U1119" s="59">
        <v>13416419924.767</v>
      </c>
      <c r="V1119" s="60">
        <v>13416419924.767</v>
      </c>
      <c r="W1119" s="60">
        <v>38332628356.477097</v>
      </c>
      <c r="X1119" s="59">
        <v>2.1032503013300001E-2</v>
      </c>
      <c r="AI1119" s="2" t="str">
        <f>INDEX('ISO2-ISO3'!$D$1:$D$249, MATCH($N1119, 'ISO2-ISO3'!$C$1:$C$249, 0))</f>
        <v>IND</v>
      </c>
      <c r="AJ1119" s="2" t="str">
        <f>INDEX('WB Country Groups'!$C$2:$C$219, MATCH($AI1119, 'WB Country Groups'!$B$2:$B$219, 0))</f>
        <v>South Asia</v>
      </c>
    </row>
    <row r="1120" spans="1:36">
      <c r="A1120" s="53">
        <v>45169</v>
      </c>
      <c r="B1120" s="53">
        <v>45169</v>
      </c>
      <c r="N1120" s="1" t="s">
        <v>881</v>
      </c>
      <c r="U1120" s="59">
        <v>11566359474.299999</v>
      </c>
      <c r="V1120" s="60">
        <v>11566359474.299999</v>
      </c>
      <c r="W1120" s="60">
        <v>11566359474.299999</v>
      </c>
      <c r="X1120" s="59">
        <v>1.8132220954600001E-2</v>
      </c>
      <c r="AI1120" s="2" t="str">
        <f>INDEX('ISO2-ISO3'!$D$1:$D$249, MATCH($N1120, 'ISO2-ISO3'!$C$1:$C$249, 0))</f>
        <v>AUS</v>
      </c>
      <c r="AJ1120" s="2" t="str">
        <f>INDEX('WB Country Groups'!$C$2:$C$219, MATCH($AI1120, 'WB Country Groups'!$B$2:$B$219, 0))</f>
        <v>East Asia &amp; Pacific</v>
      </c>
    </row>
    <row r="1121" spans="1:36">
      <c r="A1121" s="53">
        <v>45169</v>
      </c>
      <c r="B1121" s="53">
        <v>45169</v>
      </c>
      <c r="N1121" s="1" t="s">
        <v>881</v>
      </c>
      <c r="U1121" s="59">
        <v>9353237887.9972305</v>
      </c>
      <c r="V1121" s="60">
        <v>9353237887.9972305</v>
      </c>
      <c r="W1121" s="60">
        <v>9845513566.31287</v>
      </c>
      <c r="X1121" s="59">
        <v>1.46627792784E-2</v>
      </c>
      <c r="AI1121" s="2" t="str">
        <f>INDEX('ISO2-ISO3'!$D$1:$D$249, MATCH($N1121, 'ISO2-ISO3'!$C$1:$C$249, 0))</f>
        <v>AUS</v>
      </c>
      <c r="AJ1121" s="2" t="str">
        <f>INDEX('WB Country Groups'!$C$2:$C$219, MATCH($AI1121, 'WB Country Groups'!$B$2:$B$219, 0))</f>
        <v>East Asia &amp; Pacific</v>
      </c>
    </row>
    <row r="1122" spans="1:36">
      <c r="A1122" s="53">
        <v>45169</v>
      </c>
      <c r="B1122" s="53">
        <v>45169</v>
      </c>
      <c r="N1122" s="1" t="s">
        <v>881</v>
      </c>
      <c r="U1122" s="59">
        <v>9292507281.4431095</v>
      </c>
      <c r="V1122" s="60">
        <v>9292507281.4431095</v>
      </c>
      <c r="W1122" s="60">
        <v>9781586612.0453796</v>
      </c>
      <c r="X1122" s="59">
        <v>1.4567573800899999E-2</v>
      </c>
      <c r="AI1122" s="2" t="str">
        <f>INDEX('ISO2-ISO3'!$D$1:$D$249, MATCH($N1122, 'ISO2-ISO3'!$C$1:$C$249, 0))</f>
        <v>AUS</v>
      </c>
      <c r="AJ1122" s="2" t="str">
        <f>INDEX('WB Country Groups'!$C$2:$C$219, MATCH($AI1122, 'WB Country Groups'!$B$2:$B$219, 0))</f>
        <v>East Asia &amp; Pacific</v>
      </c>
    </row>
    <row r="1123" spans="1:36">
      <c r="A1123" s="53">
        <v>45169</v>
      </c>
      <c r="B1123" s="53">
        <v>45169</v>
      </c>
      <c r="N1123" s="1" t="s">
        <v>1176</v>
      </c>
      <c r="U1123" s="59">
        <v>5821906299.5479002</v>
      </c>
      <c r="V1123" s="60">
        <v>5821906299.5479002</v>
      </c>
      <c r="W1123" s="60">
        <v>6849301528.87988</v>
      </c>
      <c r="X1123" s="59">
        <v>9.1268209012000008E-3</v>
      </c>
      <c r="AI1123" s="2" t="str">
        <f>INDEX('ISO2-ISO3'!$D$1:$D$249, MATCH($N1123, 'ISO2-ISO3'!$C$1:$C$249, 0))</f>
        <v>NZL</v>
      </c>
      <c r="AJ1123" s="2" t="str">
        <f>INDEX('WB Country Groups'!$C$2:$C$219, MATCH($AI1123, 'WB Country Groups'!$B$2:$B$219, 0))</f>
        <v>East Asia &amp; Pacific</v>
      </c>
    </row>
    <row r="1124" spans="1:36">
      <c r="A1124" s="53">
        <v>45169</v>
      </c>
      <c r="B1124" s="53">
        <v>45169</v>
      </c>
      <c r="N1124" s="1" t="s">
        <v>1102</v>
      </c>
      <c r="U1124" s="59">
        <v>11352572477.011499</v>
      </c>
      <c r="V1124" s="60">
        <v>11352572477.011499</v>
      </c>
      <c r="W1124" s="60">
        <v>16217960681.445101</v>
      </c>
      <c r="X1124" s="59">
        <v>1.7797073747699999E-2</v>
      </c>
      <c r="AI1124" s="2" t="str">
        <f>INDEX('ISO2-ISO3'!$D$1:$D$249, MATCH($N1124, 'ISO2-ISO3'!$C$1:$C$249, 0))</f>
        <v>KOR</v>
      </c>
      <c r="AJ1124" s="2" t="str">
        <f>INDEX('WB Country Groups'!$C$2:$C$219, MATCH($AI1124, 'WB Country Groups'!$B$2:$B$219, 0))</f>
        <v>East Asia &amp; Pacific</v>
      </c>
    </row>
    <row r="1125" spans="1:36">
      <c r="A1125" s="53">
        <v>45169</v>
      </c>
      <c r="B1125" s="53">
        <v>45169</v>
      </c>
      <c r="N1125" s="1" t="s">
        <v>1102</v>
      </c>
      <c r="U1125" s="59">
        <v>3974110587.8721399</v>
      </c>
      <c r="V1125" s="60">
        <v>3974110587.8721399</v>
      </c>
      <c r="W1125" s="60">
        <v>6623517646.4535704</v>
      </c>
      <c r="X1125" s="59">
        <v>6.2300892029E-3</v>
      </c>
      <c r="AI1125" s="2" t="str">
        <f>INDEX('ISO2-ISO3'!$D$1:$D$249, MATCH($N1125, 'ISO2-ISO3'!$C$1:$C$249, 0))</f>
        <v>KOR</v>
      </c>
      <c r="AJ1125" s="2" t="str">
        <f>INDEX('WB Country Groups'!$C$2:$C$219, MATCH($AI1125, 'WB Country Groups'!$B$2:$B$219, 0))</f>
        <v>East Asia &amp; Pacific</v>
      </c>
    </row>
    <row r="1126" spans="1:36">
      <c r="A1126" s="53">
        <v>45169</v>
      </c>
      <c r="B1126" s="53">
        <v>45169</v>
      </c>
      <c r="N1126" s="1" t="s">
        <v>1102</v>
      </c>
      <c r="U1126" s="59">
        <v>6769841870.2288599</v>
      </c>
      <c r="V1126" s="60">
        <v>6769841870.2288599</v>
      </c>
      <c r="W1126" s="60">
        <v>9026455826.9718208</v>
      </c>
      <c r="X1126" s="59">
        <v>1.0612869926099999E-2</v>
      </c>
      <c r="AI1126" s="2" t="str">
        <f>INDEX('ISO2-ISO3'!$D$1:$D$249, MATCH($N1126, 'ISO2-ISO3'!$C$1:$C$249, 0))</f>
        <v>KOR</v>
      </c>
      <c r="AJ1126" s="2" t="str">
        <f>INDEX('WB Country Groups'!$C$2:$C$219, MATCH($AI1126, 'WB Country Groups'!$B$2:$B$219, 0))</f>
        <v>East Asia &amp; Pacific</v>
      </c>
    </row>
    <row r="1127" spans="1:36">
      <c r="A1127" s="53">
        <v>45169</v>
      </c>
      <c r="B1127" s="53">
        <v>45169</v>
      </c>
      <c r="N1127" s="1" t="s">
        <v>1102</v>
      </c>
      <c r="U1127" s="59">
        <v>15987585609.3134</v>
      </c>
      <c r="V1127" s="60">
        <v>15987585609.3134</v>
      </c>
      <c r="W1127" s="60">
        <v>24596285552.789902</v>
      </c>
      <c r="X1127" s="59">
        <v>2.50632392537E-2</v>
      </c>
      <c r="AI1127" s="2" t="str">
        <f>INDEX('ISO2-ISO3'!$D$1:$D$249, MATCH($N1127, 'ISO2-ISO3'!$C$1:$C$249, 0))</f>
        <v>KOR</v>
      </c>
      <c r="AJ1127" s="2" t="str">
        <f>INDEX('WB Country Groups'!$C$2:$C$219, MATCH($AI1127, 'WB Country Groups'!$B$2:$B$219, 0))</f>
        <v>East Asia &amp; Pacific</v>
      </c>
    </row>
    <row r="1128" spans="1:36">
      <c r="A1128" s="53">
        <v>45169</v>
      </c>
      <c r="B1128" s="53">
        <v>45169</v>
      </c>
      <c r="N1128" s="1" t="s">
        <v>1102</v>
      </c>
      <c r="U1128" s="59">
        <v>3326638865.8842402</v>
      </c>
      <c r="V1128" s="60">
        <v>3326638865.8842402</v>
      </c>
      <c r="W1128" s="60">
        <v>9504682473.9549809</v>
      </c>
      <c r="X1128" s="59">
        <v>5.2150679811000002E-3</v>
      </c>
      <c r="AI1128" s="2" t="str">
        <f>INDEX('ISO2-ISO3'!$D$1:$D$249, MATCH($N1128, 'ISO2-ISO3'!$C$1:$C$249, 0))</f>
        <v>KOR</v>
      </c>
      <c r="AJ1128" s="2" t="str">
        <f>INDEX('WB Country Groups'!$C$2:$C$219, MATCH($AI1128, 'WB Country Groups'!$B$2:$B$219, 0))</f>
        <v>East Asia &amp; Pacific</v>
      </c>
    </row>
    <row r="1129" spans="1:36">
      <c r="A1129" s="53">
        <v>45169</v>
      </c>
      <c r="B1129" s="53">
        <v>45169</v>
      </c>
      <c r="N1129" s="1" t="s">
        <v>948</v>
      </c>
      <c r="U1129" s="59">
        <v>1019464430.54828</v>
      </c>
      <c r="V1129" s="60">
        <v>1019464430.54828</v>
      </c>
      <c r="W1129" s="60">
        <v>1699107384.2471399</v>
      </c>
      <c r="X1129" s="59">
        <v>1.5981825872999999E-3</v>
      </c>
      <c r="AI1129" s="2" t="str">
        <f>INDEX('ISO2-ISO3'!$D$1:$D$249, MATCH($N1129, 'ISO2-ISO3'!$C$1:$C$249, 0))</f>
        <v>CHN</v>
      </c>
      <c r="AJ1129" s="2" t="str">
        <f>INDEX('WB Country Groups'!$C$2:$C$219, MATCH($AI1129, 'WB Country Groups'!$B$2:$B$219, 0))</f>
        <v>East Asia &amp; Pacific</v>
      </c>
    </row>
    <row r="1130" spans="1:36">
      <c r="A1130" s="53">
        <v>45169</v>
      </c>
      <c r="B1130" s="53">
        <v>45169</v>
      </c>
      <c r="N1130" s="1" t="s">
        <v>1348</v>
      </c>
      <c r="U1130" s="59">
        <v>35800623342.709999</v>
      </c>
      <c r="V1130" s="60">
        <v>35800623342.709999</v>
      </c>
      <c r="W1130" s="60">
        <v>35800623342.709999</v>
      </c>
      <c r="X1130" s="59">
        <v>5.6123520473800002E-2</v>
      </c>
      <c r="AI1130" s="2" t="str">
        <f>INDEX('ISO2-ISO3'!$D$1:$D$249, MATCH($N1130, 'ISO2-ISO3'!$C$1:$C$249, 0))</f>
        <v>USA</v>
      </c>
      <c r="AJ1130" s="2" t="str">
        <f>INDEX('WB Country Groups'!$C$2:$C$219, MATCH($AI1130, 'WB Country Groups'!$B$2:$B$219, 0))</f>
        <v>North America</v>
      </c>
    </row>
    <row r="1131" spans="1:36">
      <c r="A1131" s="53">
        <v>45169</v>
      </c>
      <c r="B1131" s="53">
        <v>45169</v>
      </c>
      <c r="N1131" s="1" t="s">
        <v>1031</v>
      </c>
      <c r="U1131" s="59">
        <v>46794850422.008003</v>
      </c>
      <c r="V1131" s="60">
        <v>46794850422.008003</v>
      </c>
      <c r="W1131" s="60">
        <v>46794850422.008003</v>
      </c>
      <c r="X1131" s="59">
        <v>7.3358827319499997E-2</v>
      </c>
      <c r="AI1131" s="2" t="str">
        <f>INDEX('ISO2-ISO3'!$D$1:$D$249, MATCH($N1131, 'ISO2-ISO3'!$C$1:$C$249, 0))</f>
        <v>DEU</v>
      </c>
      <c r="AJ1131" s="2" t="str">
        <f>INDEX('WB Country Groups'!$C$2:$C$219, MATCH($AI1131, 'WB Country Groups'!$B$2:$B$219, 0))</f>
        <v>Europe &amp; Central Asia</v>
      </c>
    </row>
    <row r="1132" spans="1:36">
      <c r="A1132" s="53">
        <v>45169</v>
      </c>
      <c r="B1132" s="53">
        <v>45169</v>
      </c>
      <c r="N1132" s="1" t="s">
        <v>1297</v>
      </c>
      <c r="U1132" s="59">
        <v>30818694059.439602</v>
      </c>
      <c r="V1132" s="60">
        <v>30818694059.439602</v>
      </c>
      <c r="W1132" s="60">
        <v>30818694059.439602</v>
      </c>
      <c r="X1132" s="59">
        <v>4.8313505339400001E-2</v>
      </c>
      <c r="AI1132" s="2" t="str">
        <f>INDEX('ISO2-ISO3'!$D$1:$D$249, MATCH($N1132, 'ISO2-ISO3'!$C$1:$C$249, 0))</f>
        <v>CHE</v>
      </c>
      <c r="AJ1132" s="2" t="str">
        <f>INDEX('WB Country Groups'!$C$2:$C$219, MATCH($AI1132, 'WB Country Groups'!$B$2:$B$219, 0))</f>
        <v>Europe &amp; Central Asia</v>
      </c>
    </row>
    <row r="1133" spans="1:36">
      <c r="A1133" s="53">
        <v>45169</v>
      </c>
      <c r="B1133" s="53">
        <v>45169</v>
      </c>
      <c r="N1133" s="1" t="s">
        <v>1295</v>
      </c>
      <c r="U1133" s="59">
        <v>4954662066.2044401</v>
      </c>
      <c r="V1133" s="60">
        <v>4954662066.2044401</v>
      </c>
      <c r="W1133" s="60">
        <v>8257770110.3407297</v>
      </c>
      <c r="X1133" s="59">
        <v>7.7672691688000003E-3</v>
      </c>
      <c r="AI1133" s="2" t="str">
        <f>INDEX('ISO2-ISO3'!$D$1:$D$249, MATCH($N1133, 'ISO2-ISO3'!$C$1:$C$249, 0))</f>
        <v>SWE</v>
      </c>
      <c r="AJ1133" s="2" t="str">
        <f>INDEX('WB Country Groups'!$C$2:$C$219, MATCH($AI1133, 'WB Country Groups'!$B$2:$B$219, 0))</f>
        <v>Europe &amp; Central Asia</v>
      </c>
    </row>
    <row r="1134" spans="1:36">
      <c r="A1134" s="53">
        <v>45169</v>
      </c>
      <c r="B1134" s="53">
        <v>45169</v>
      </c>
      <c r="N1134" s="1" t="s">
        <v>1131</v>
      </c>
      <c r="U1134" s="59">
        <v>1185928814.12974</v>
      </c>
      <c r="V1134" s="60">
        <v>1185928814.12974</v>
      </c>
      <c r="W1134" s="60">
        <v>2635397364.73276</v>
      </c>
      <c r="X1134" s="59">
        <v>1.8591436087999999E-3</v>
      </c>
      <c r="AI1134" s="2" t="str">
        <f>INDEX('ISO2-ISO3'!$D$1:$D$249, MATCH($N1134, 'ISO2-ISO3'!$C$1:$C$249, 0))</f>
        <v>MYS</v>
      </c>
      <c r="AJ1134" s="2" t="str">
        <f>INDEX('WB Country Groups'!$C$2:$C$219, MATCH($AI1134, 'WB Country Groups'!$B$2:$B$219, 0))</f>
        <v>East Asia &amp; Pacific</v>
      </c>
    </row>
    <row r="1135" spans="1:36">
      <c r="A1135" s="53">
        <v>45169</v>
      </c>
      <c r="B1135" s="53">
        <v>45169</v>
      </c>
      <c r="N1135" s="1" t="s">
        <v>1102</v>
      </c>
      <c r="U1135" s="59">
        <v>3464397934.5564599</v>
      </c>
      <c r="V1135" s="60">
        <v>3464397934.5564599</v>
      </c>
      <c r="W1135" s="60">
        <v>5773996557.5941</v>
      </c>
      <c r="X1135" s="59">
        <v>5.4310285758999996E-3</v>
      </c>
      <c r="AI1135" s="2" t="str">
        <f>INDEX('ISO2-ISO3'!$D$1:$D$249, MATCH($N1135, 'ISO2-ISO3'!$C$1:$C$249, 0))</f>
        <v>KOR</v>
      </c>
      <c r="AJ1135" s="2" t="str">
        <f>INDEX('WB Country Groups'!$C$2:$C$219, MATCH($AI1135, 'WB Country Groups'!$B$2:$B$219, 0))</f>
        <v>East Asia &amp; Pacific</v>
      </c>
    </row>
    <row r="1136" spans="1:36">
      <c r="A1136" s="53">
        <v>45169</v>
      </c>
      <c r="B1136" s="53">
        <v>45169</v>
      </c>
      <c r="N1136" s="1" t="s">
        <v>918</v>
      </c>
      <c r="U1136" s="59">
        <v>2466057419.5483699</v>
      </c>
      <c r="V1136" s="60">
        <v>2466057419.5483699</v>
      </c>
      <c r="W1136" s="60">
        <v>7045878341.5667696</v>
      </c>
      <c r="X1136" s="59">
        <v>3.8659612920999998E-3</v>
      </c>
      <c r="AI1136" s="2" t="str">
        <f>INDEX('ISO2-ISO3'!$D$1:$D$249, MATCH($N1136, 'ISO2-ISO3'!$C$1:$C$249, 0))</f>
        <v>BRA</v>
      </c>
      <c r="AJ1136" s="2" t="str">
        <f>INDEX('WB Country Groups'!$C$2:$C$219, MATCH($AI1136, 'WB Country Groups'!$B$2:$B$219, 0))</f>
        <v>Latin America &amp; Caribbean</v>
      </c>
    </row>
    <row r="1137" spans="1:36">
      <c r="A1137" s="53">
        <v>45169</v>
      </c>
      <c r="B1137" s="53">
        <v>45169</v>
      </c>
      <c r="N1137" s="1" t="s">
        <v>1013</v>
      </c>
      <c r="U1137" s="59">
        <v>6988536026.0108204</v>
      </c>
      <c r="V1137" s="60">
        <v>6988536026.0108204</v>
      </c>
      <c r="W1137" s="60">
        <v>8221807089.4245005</v>
      </c>
      <c r="X1137" s="59">
        <v>1.09557099323E-2</v>
      </c>
      <c r="AI1137" s="2" t="str">
        <f>INDEX('ISO2-ISO3'!$D$1:$D$249, MATCH($N1137, 'ISO2-ISO3'!$C$1:$C$249, 0))</f>
        <v>FIN</v>
      </c>
      <c r="AJ1137" s="2" t="str">
        <f>INDEX('WB Country Groups'!$C$2:$C$219, MATCH($AI1137, 'WB Country Groups'!$B$2:$B$219, 0))</f>
        <v>Europe &amp; Central Asia</v>
      </c>
    </row>
    <row r="1138" spans="1:36">
      <c r="A1138" s="53">
        <v>45169</v>
      </c>
      <c r="B1138" s="53">
        <v>45169</v>
      </c>
      <c r="N1138" s="1" t="s">
        <v>948</v>
      </c>
      <c r="U1138" s="59">
        <v>149650320.96877101</v>
      </c>
      <c r="V1138" s="60">
        <v>149650320.96877101</v>
      </c>
      <c r="W1138" s="60">
        <v>2490169133.8399501</v>
      </c>
      <c r="X1138" s="59">
        <v>2.346021401E-4</v>
      </c>
      <c r="AI1138" s="2" t="str">
        <f>INDEX('ISO2-ISO3'!$D$1:$D$249, MATCH($N1138, 'ISO2-ISO3'!$C$1:$C$249, 0))</f>
        <v>CHN</v>
      </c>
      <c r="AJ1138" s="2" t="str">
        <f>INDEX('WB Country Groups'!$C$2:$C$219, MATCH($AI1138, 'WB Country Groups'!$B$2:$B$219, 0))</f>
        <v>East Asia &amp; Pacific</v>
      </c>
    </row>
    <row r="1139" spans="1:36">
      <c r="A1139" s="53">
        <v>45169</v>
      </c>
      <c r="B1139" s="53">
        <v>45169</v>
      </c>
      <c r="N1139" s="1" t="s">
        <v>1015</v>
      </c>
      <c r="U1139" s="59">
        <v>87102396410.157196</v>
      </c>
      <c r="V1139" s="60">
        <v>87102396410.157196</v>
      </c>
      <c r="W1139" s="60">
        <v>116136528546.87601</v>
      </c>
      <c r="X1139" s="59">
        <v>0.13654770983869999</v>
      </c>
      <c r="AI1139" s="2" t="str">
        <f>INDEX('ISO2-ISO3'!$D$1:$D$249, MATCH($N1139, 'ISO2-ISO3'!$C$1:$C$249, 0))</f>
        <v>FRA</v>
      </c>
      <c r="AJ1139" s="2" t="str">
        <f>INDEX('WB Country Groups'!$C$2:$C$219, MATCH($AI1139, 'WB Country Groups'!$B$2:$B$219, 0))</f>
        <v>Europe &amp; Central Asia</v>
      </c>
    </row>
    <row r="1140" spans="1:36">
      <c r="A1140" s="53">
        <v>45169</v>
      </c>
      <c r="B1140" s="53">
        <v>45169</v>
      </c>
      <c r="N1140" s="1" t="s">
        <v>1088</v>
      </c>
      <c r="U1140" s="59">
        <v>8034320858.0831099</v>
      </c>
      <c r="V1140" s="60">
        <v>8034320858.0831099</v>
      </c>
      <c r="W1140" s="60">
        <v>22955202451.666</v>
      </c>
      <c r="X1140" s="59">
        <v>1.2595154192E-2</v>
      </c>
      <c r="AI1140" s="2" t="str">
        <f>INDEX('ISO2-ISO3'!$D$1:$D$249, MATCH($N1140, 'ISO2-ISO3'!$C$1:$C$249, 0))</f>
        <v>JPN</v>
      </c>
      <c r="AJ1140" s="2" t="str">
        <f>INDEX('WB Country Groups'!$C$2:$C$219, MATCH($AI1140, 'WB Country Groups'!$B$2:$B$219, 0))</f>
        <v>East Asia &amp; Pacific</v>
      </c>
    </row>
    <row r="1141" spans="1:36">
      <c r="A1141" s="53">
        <v>45169</v>
      </c>
      <c r="B1141" s="53">
        <v>45169</v>
      </c>
      <c r="N1141" s="1" t="s">
        <v>1088</v>
      </c>
      <c r="U1141" s="59">
        <v>2688146561.94663</v>
      </c>
      <c r="V1141" s="60">
        <v>2688146561.94663</v>
      </c>
      <c r="W1141" s="60">
        <v>8960488539.8220997</v>
      </c>
      <c r="X1141" s="59">
        <v>4.2141235129000004E-3</v>
      </c>
      <c r="AI1141" s="2" t="str">
        <f>INDEX('ISO2-ISO3'!$D$1:$D$249, MATCH($N1141, 'ISO2-ISO3'!$C$1:$C$249, 0))</f>
        <v>JPN</v>
      </c>
      <c r="AJ1141" s="2" t="str">
        <f>INDEX('WB Country Groups'!$C$2:$C$219, MATCH($AI1141, 'WB Country Groups'!$B$2:$B$219, 0))</f>
        <v>East Asia &amp; Pacific</v>
      </c>
    </row>
    <row r="1142" spans="1:36">
      <c r="A1142" s="53">
        <v>45169</v>
      </c>
      <c r="B1142" s="53">
        <v>45169</v>
      </c>
      <c r="N1142" s="1" t="s">
        <v>1348</v>
      </c>
      <c r="U1142" s="59">
        <v>9357530000</v>
      </c>
      <c r="V1142" s="60">
        <v>9357530000</v>
      </c>
      <c r="W1142" s="60">
        <v>9357530000</v>
      </c>
      <c r="X1142" s="59">
        <v>1.4669507888499999E-2</v>
      </c>
      <c r="AI1142" s="2" t="str">
        <f>INDEX('ISO2-ISO3'!$D$1:$D$249, MATCH($N1142, 'ISO2-ISO3'!$C$1:$C$249, 0))</f>
        <v>USA</v>
      </c>
      <c r="AJ1142" s="2" t="str">
        <f>INDEX('WB Country Groups'!$C$2:$C$219, MATCH($AI1142, 'WB Country Groups'!$B$2:$B$219, 0))</f>
        <v>North America</v>
      </c>
    </row>
    <row r="1143" spans="1:36">
      <c r="A1143" s="53">
        <v>45169</v>
      </c>
      <c r="B1143" s="53">
        <v>45169</v>
      </c>
      <c r="N1143" s="1" t="s">
        <v>1332</v>
      </c>
      <c r="U1143" s="59">
        <v>2532790897.8882198</v>
      </c>
      <c r="V1143" s="60">
        <v>2532790897.8882198</v>
      </c>
      <c r="W1143" s="60">
        <v>4605074359.7967501</v>
      </c>
      <c r="X1143" s="59">
        <v>3.9705772844000004E-3</v>
      </c>
      <c r="AI1143" s="2" t="str">
        <f>INDEX('ISO2-ISO3'!$D$1:$D$249, MATCH($N1143, 'ISO2-ISO3'!$C$1:$C$249, 0))</f>
        <v>TUR</v>
      </c>
      <c r="AJ1143" s="2" t="str">
        <f>INDEX('WB Country Groups'!$C$2:$C$219, MATCH($AI1143, 'WB Country Groups'!$B$2:$B$219, 0))</f>
        <v>Europe &amp; Central Asia</v>
      </c>
    </row>
    <row r="1144" spans="1:36">
      <c r="A1144" s="53">
        <v>45169</v>
      </c>
      <c r="B1144" s="53">
        <v>45169</v>
      </c>
      <c r="N1144" s="1" t="s">
        <v>1348</v>
      </c>
      <c r="U1144" s="59">
        <v>19510475192.505001</v>
      </c>
      <c r="V1144" s="60">
        <v>19510475192.505001</v>
      </c>
      <c r="W1144" s="60">
        <v>21678305769.450001</v>
      </c>
      <c r="X1144" s="59">
        <v>3.0585963362699999E-2</v>
      </c>
      <c r="AI1144" s="2" t="str">
        <f>INDEX('ISO2-ISO3'!$D$1:$D$249, MATCH($N1144, 'ISO2-ISO3'!$C$1:$C$249, 0))</f>
        <v>USA</v>
      </c>
      <c r="AJ1144" s="2" t="str">
        <f>INDEX('WB Country Groups'!$C$2:$C$219, MATCH($AI1144, 'WB Country Groups'!$B$2:$B$219, 0))</f>
        <v>North America</v>
      </c>
    </row>
    <row r="1145" spans="1:36">
      <c r="A1145" s="53">
        <v>45169</v>
      </c>
      <c r="B1145" s="53">
        <v>45169</v>
      </c>
      <c r="N1145" s="1" t="s">
        <v>1348</v>
      </c>
      <c r="U1145" s="59">
        <v>16406491333.700001</v>
      </c>
      <c r="V1145" s="60">
        <v>16406491333.700001</v>
      </c>
      <c r="W1145" s="60">
        <v>16406491333.700001</v>
      </c>
      <c r="X1145" s="59">
        <v>2.5719944690799999E-2</v>
      </c>
      <c r="AI1145" s="2" t="str">
        <f>INDEX('ISO2-ISO3'!$D$1:$D$249, MATCH($N1145, 'ISO2-ISO3'!$C$1:$C$249, 0))</f>
        <v>USA</v>
      </c>
      <c r="AJ1145" s="2" t="str">
        <f>INDEX('WB Country Groups'!$C$2:$C$219, MATCH($AI1145, 'WB Country Groups'!$B$2:$B$219, 0))</f>
        <v>North America</v>
      </c>
    </row>
    <row r="1146" spans="1:36">
      <c r="A1146" s="53">
        <v>45169</v>
      </c>
      <c r="B1146" s="53">
        <v>45169</v>
      </c>
      <c r="N1146" s="1" t="s">
        <v>1342</v>
      </c>
      <c r="U1146" s="59">
        <v>44066881890.010201</v>
      </c>
      <c r="V1146" s="60">
        <v>44066881890.010201</v>
      </c>
      <c r="W1146" s="60">
        <v>44066881890.010201</v>
      </c>
      <c r="X1146" s="59">
        <v>6.9082276146299998E-2</v>
      </c>
      <c r="AI1146" s="2" t="str">
        <f>INDEX('ISO2-ISO3'!$D$1:$D$249, MATCH($N1146, 'ISO2-ISO3'!$C$1:$C$249, 0))</f>
        <v>GBR</v>
      </c>
      <c r="AJ1146" s="2" t="str">
        <f>INDEX('WB Country Groups'!$C$2:$C$219, MATCH($AI1146, 'WB Country Groups'!$B$2:$B$219, 0))</f>
        <v>Europe &amp; Central Asia</v>
      </c>
    </row>
    <row r="1147" spans="1:36">
      <c r="A1147" s="53">
        <v>45169</v>
      </c>
      <c r="B1147" s="53">
        <v>45169</v>
      </c>
      <c r="N1147" s="1" t="s">
        <v>948</v>
      </c>
      <c r="U1147" s="59">
        <v>208329289.905393</v>
      </c>
      <c r="V1147" s="60">
        <v>208329289.905393</v>
      </c>
      <c r="W1147" s="60">
        <v>5199873585.6917496</v>
      </c>
      <c r="X1147" s="59">
        <v>3.2659132930000002E-4</v>
      </c>
      <c r="AI1147" s="2" t="str">
        <f>INDEX('ISO2-ISO3'!$D$1:$D$249, MATCH($N1147, 'ISO2-ISO3'!$C$1:$C$249, 0))</f>
        <v>CHN</v>
      </c>
      <c r="AJ1147" s="2" t="str">
        <f>INDEX('WB Country Groups'!$C$2:$C$219, MATCH($AI1147, 'WB Country Groups'!$B$2:$B$219, 0))</f>
        <v>East Asia &amp; Pacific</v>
      </c>
    </row>
    <row r="1148" spans="1:36">
      <c r="A1148" s="53">
        <v>45169</v>
      </c>
      <c r="B1148" s="53">
        <v>45169</v>
      </c>
      <c r="N1148" s="1" t="s">
        <v>1348</v>
      </c>
      <c r="U1148" s="59">
        <v>16426009849.26</v>
      </c>
      <c r="V1148" s="60">
        <v>16426009849.26</v>
      </c>
      <c r="W1148" s="60">
        <v>16426009849.26</v>
      </c>
      <c r="X1148" s="59">
        <v>2.57505432588E-2</v>
      </c>
      <c r="AI1148" s="2" t="str">
        <f>INDEX('ISO2-ISO3'!$D$1:$D$249, MATCH($N1148, 'ISO2-ISO3'!$C$1:$C$249, 0))</f>
        <v>USA</v>
      </c>
      <c r="AJ1148" s="2" t="str">
        <f>INDEX('WB Country Groups'!$C$2:$C$219, MATCH($AI1148, 'WB Country Groups'!$B$2:$B$219, 0))</f>
        <v>North America</v>
      </c>
    </row>
    <row r="1149" spans="1:36">
      <c r="A1149" s="53">
        <v>45169</v>
      </c>
      <c r="B1149" s="53">
        <v>45169</v>
      </c>
      <c r="N1149" s="1" t="s">
        <v>1036</v>
      </c>
      <c r="U1149" s="59">
        <v>4519127399.3546801</v>
      </c>
      <c r="V1149" s="60">
        <v>4519127399.3546801</v>
      </c>
      <c r="W1149" s="60">
        <v>6455896284.7924004</v>
      </c>
      <c r="X1149" s="59">
        <v>7.0844950574000002E-3</v>
      </c>
      <c r="AI1149" s="2" t="str">
        <f>INDEX('ISO2-ISO3'!$D$1:$D$249, MATCH($N1149, 'ISO2-ISO3'!$C$1:$C$249, 0))</f>
        <v>GRC</v>
      </c>
      <c r="AJ1149" s="2" t="str">
        <f>INDEX('WB Country Groups'!$C$2:$C$219, MATCH($AI1149, 'WB Country Groups'!$B$2:$B$219, 0))</f>
        <v>Europe &amp; Central Asia</v>
      </c>
    </row>
    <row r="1150" spans="1:36">
      <c r="A1150" s="53">
        <v>45169</v>
      </c>
      <c r="B1150" s="53">
        <v>45169</v>
      </c>
      <c r="N1150" s="1" t="s">
        <v>948</v>
      </c>
      <c r="U1150" s="59">
        <v>462710723.38998401</v>
      </c>
      <c r="V1150" s="60">
        <v>462710723.38998401</v>
      </c>
      <c r="W1150" s="60">
        <v>7699468693.5749397</v>
      </c>
      <c r="X1150" s="59">
        <v>7.2537716759999999E-4</v>
      </c>
      <c r="AI1150" s="2" t="str">
        <f>INDEX('ISO2-ISO3'!$D$1:$D$249, MATCH($N1150, 'ISO2-ISO3'!$C$1:$C$249, 0))</f>
        <v>CHN</v>
      </c>
      <c r="AJ1150" s="2" t="str">
        <f>INDEX('WB Country Groups'!$C$2:$C$219, MATCH($AI1150, 'WB Country Groups'!$B$2:$B$219, 0))</f>
        <v>East Asia &amp; Pacific</v>
      </c>
    </row>
    <row r="1151" spans="1:36">
      <c r="A1151" s="53">
        <v>45169</v>
      </c>
      <c r="B1151" s="53">
        <v>45169</v>
      </c>
      <c r="N1151" s="1" t="s">
        <v>881</v>
      </c>
      <c r="U1151" s="59">
        <v>7220744005.0849895</v>
      </c>
      <c r="V1151" s="60">
        <v>7220744005.0849895</v>
      </c>
      <c r="W1151" s="60">
        <v>7220744005.0849895</v>
      </c>
      <c r="X1151" s="59">
        <v>1.13197351377E-2</v>
      </c>
      <c r="AI1151" s="2" t="str">
        <f>INDEX('ISO2-ISO3'!$D$1:$D$249, MATCH($N1151, 'ISO2-ISO3'!$C$1:$C$249, 0))</f>
        <v>AUS</v>
      </c>
      <c r="AJ1151" s="2" t="str">
        <f>INDEX('WB Country Groups'!$C$2:$C$219, MATCH($AI1151, 'WB Country Groups'!$B$2:$B$219, 0))</f>
        <v>East Asia &amp; Pacific</v>
      </c>
    </row>
    <row r="1152" spans="1:36">
      <c r="A1152" s="53">
        <v>45169</v>
      </c>
      <c r="B1152" s="53">
        <v>45169</v>
      </c>
      <c r="N1152" s="1" t="s">
        <v>881</v>
      </c>
      <c r="U1152" s="59">
        <v>9234498533.8424797</v>
      </c>
      <c r="V1152" s="60">
        <v>9234498533.8424797</v>
      </c>
      <c r="W1152" s="60">
        <v>9234498533.8424797</v>
      </c>
      <c r="X1152" s="59">
        <v>1.4476635296799999E-2</v>
      </c>
      <c r="AI1152" s="2" t="str">
        <f>INDEX('ISO2-ISO3'!$D$1:$D$249, MATCH($N1152, 'ISO2-ISO3'!$C$1:$C$249, 0))</f>
        <v>AUS</v>
      </c>
      <c r="AJ1152" s="2" t="str">
        <f>INDEX('WB Country Groups'!$C$2:$C$219, MATCH($AI1152, 'WB Country Groups'!$B$2:$B$219, 0))</f>
        <v>East Asia &amp; Pacific</v>
      </c>
    </row>
    <row r="1153" spans="1:36">
      <c r="A1153" s="53">
        <v>45169</v>
      </c>
      <c r="B1153" s="53">
        <v>45169</v>
      </c>
      <c r="N1153" s="1" t="s">
        <v>1015</v>
      </c>
      <c r="U1153" s="59">
        <v>21263618700.639301</v>
      </c>
      <c r="V1153" s="60">
        <v>21263618700.639301</v>
      </c>
      <c r="W1153" s="60">
        <v>22382756526.9888</v>
      </c>
      <c r="X1153" s="59">
        <v>3.3334311754E-2</v>
      </c>
      <c r="AI1153" s="2" t="str">
        <f>INDEX('ISO2-ISO3'!$D$1:$D$249, MATCH($N1153, 'ISO2-ISO3'!$C$1:$C$249, 0))</f>
        <v>FRA</v>
      </c>
      <c r="AJ1153" s="2" t="str">
        <f>INDEX('WB Country Groups'!$C$2:$C$219, MATCH($AI1153, 'WB Country Groups'!$B$2:$B$219, 0))</f>
        <v>Europe &amp; Central Asia</v>
      </c>
    </row>
    <row r="1154" spans="1:36">
      <c r="A1154" s="53">
        <v>45169</v>
      </c>
      <c r="B1154" s="53">
        <v>45169</v>
      </c>
      <c r="N1154" s="1" t="s">
        <v>1088</v>
      </c>
      <c r="U1154" s="59">
        <v>39932772157.863098</v>
      </c>
      <c r="V1154" s="60">
        <v>39932772157.863098</v>
      </c>
      <c r="W1154" s="60">
        <v>42034497008.277</v>
      </c>
      <c r="X1154" s="59">
        <v>6.2601361275900005E-2</v>
      </c>
      <c r="AI1154" s="2" t="str">
        <f>INDEX('ISO2-ISO3'!$D$1:$D$249, MATCH($N1154, 'ISO2-ISO3'!$C$1:$C$249, 0))</f>
        <v>JPN</v>
      </c>
      <c r="AJ1154" s="2" t="str">
        <f>INDEX('WB Country Groups'!$C$2:$C$219, MATCH($AI1154, 'WB Country Groups'!$B$2:$B$219, 0))</f>
        <v>East Asia &amp; Pacific</v>
      </c>
    </row>
    <row r="1155" spans="1:36">
      <c r="A1155" s="53">
        <v>45169</v>
      </c>
      <c r="B1155" s="53">
        <v>45169</v>
      </c>
      <c r="N1155" s="1" t="s">
        <v>1348</v>
      </c>
      <c r="U1155" s="59">
        <v>39891275799.760002</v>
      </c>
      <c r="V1155" s="60">
        <v>39891275799.760002</v>
      </c>
      <c r="W1155" s="60">
        <v>39891275799.760002</v>
      </c>
      <c r="X1155" s="59">
        <v>6.2536308729699994E-2</v>
      </c>
      <c r="AI1155" s="2" t="str">
        <f>INDEX('ISO2-ISO3'!$D$1:$D$249, MATCH($N1155, 'ISO2-ISO3'!$C$1:$C$249, 0))</f>
        <v>USA</v>
      </c>
      <c r="AJ1155" s="2" t="str">
        <f>INDEX('WB Country Groups'!$C$2:$C$219, MATCH($AI1155, 'WB Country Groups'!$B$2:$B$219, 0))</f>
        <v>North America</v>
      </c>
    </row>
    <row r="1156" spans="1:36">
      <c r="A1156" s="53">
        <v>45169</v>
      </c>
      <c r="B1156" s="53">
        <v>45169</v>
      </c>
      <c r="N1156" s="1" t="s">
        <v>1064</v>
      </c>
      <c r="U1156" s="59">
        <v>6475515372.0789404</v>
      </c>
      <c r="V1156" s="60">
        <v>6475515372.0789404</v>
      </c>
      <c r="W1156" s="60">
        <v>25902061488.3158</v>
      </c>
      <c r="X1156" s="59">
        <v>1.01514634559E-2</v>
      </c>
      <c r="AI1156" s="2" t="str">
        <f>INDEX('ISO2-ISO3'!$D$1:$D$249, MATCH($N1156, 'ISO2-ISO3'!$C$1:$C$249, 0))</f>
        <v>HKG</v>
      </c>
      <c r="AJ1156" s="2" t="str">
        <f>INDEX('WB Country Groups'!$C$2:$C$219, MATCH($AI1156, 'WB Country Groups'!$B$2:$B$219, 0))</f>
        <v>East Asia &amp; Pacific</v>
      </c>
    </row>
    <row r="1157" spans="1:36">
      <c r="A1157" s="53">
        <v>45169</v>
      </c>
      <c r="B1157" s="53">
        <v>45169</v>
      </c>
      <c r="N1157" s="1" t="s">
        <v>948</v>
      </c>
      <c r="U1157" s="59">
        <v>14504989191.698299</v>
      </c>
      <c r="V1157" s="60">
        <v>14504989191.698299</v>
      </c>
      <c r="W1157" s="60">
        <v>93700472065.860901</v>
      </c>
      <c r="X1157" s="59">
        <v>2.2739019097000001E-2</v>
      </c>
      <c r="AI1157" s="2" t="str">
        <f>INDEX('ISO2-ISO3'!$D$1:$D$249, MATCH($N1157, 'ISO2-ISO3'!$C$1:$C$249, 0))</f>
        <v>CHN</v>
      </c>
      <c r="AJ1157" s="2" t="str">
        <f>INDEX('WB Country Groups'!$C$2:$C$219, MATCH($AI1157, 'WB Country Groups'!$B$2:$B$219, 0))</f>
        <v>East Asia &amp; Pacific</v>
      </c>
    </row>
    <row r="1158" spans="1:36">
      <c r="A1158" s="53">
        <v>45169</v>
      </c>
      <c r="B1158" s="53">
        <v>45169</v>
      </c>
      <c r="N1158" s="1" t="s">
        <v>948</v>
      </c>
      <c r="U1158" s="59">
        <v>1586455751.1828499</v>
      </c>
      <c r="V1158" s="60">
        <v>1586455751.1828499</v>
      </c>
      <c r="W1158" s="60">
        <v>93700472065.860901</v>
      </c>
      <c r="X1158" s="59">
        <v>2.4870371942999998E-3</v>
      </c>
      <c r="AI1158" s="2" t="str">
        <f>INDEX('ISO2-ISO3'!$D$1:$D$249, MATCH($N1158, 'ISO2-ISO3'!$C$1:$C$249, 0))</f>
        <v>CHN</v>
      </c>
      <c r="AJ1158" s="2" t="str">
        <f>INDEX('WB Country Groups'!$C$2:$C$219, MATCH($AI1158, 'WB Country Groups'!$B$2:$B$219, 0))</f>
        <v>East Asia &amp; Pacific</v>
      </c>
    </row>
    <row r="1159" spans="1:36">
      <c r="A1159" s="53">
        <v>45169</v>
      </c>
      <c r="B1159" s="53">
        <v>45169</v>
      </c>
      <c r="N1159" s="1" t="s">
        <v>1172</v>
      </c>
      <c r="U1159" s="59">
        <v>20355047109.437099</v>
      </c>
      <c r="V1159" s="60">
        <v>20355047109.437099</v>
      </c>
      <c r="W1159" s="60">
        <v>45233438020.971298</v>
      </c>
      <c r="X1159" s="59">
        <v>3.1909972411799999E-2</v>
      </c>
      <c r="AI1159" s="2" t="str">
        <f>INDEX('ISO2-ISO3'!$D$1:$D$249, MATCH($N1159, 'ISO2-ISO3'!$C$1:$C$249, 0))</f>
        <v>NLD</v>
      </c>
      <c r="AJ1159" s="2" t="str">
        <f>INDEX('WB Country Groups'!$C$2:$C$219, MATCH($AI1159, 'WB Country Groups'!$B$2:$B$219, 0))</f>
        <v>Europe &amp; Central Asia</v>
      </c>
    </row>
    <row r="1160" spans="1:36">
      <c r="A1160" s="53">
        <v>45169</v>
      </c>
      <c r="B1160" s="53">
        <v>45169</v>
      </c>
      <c r="N1160" s="1" t="s">
        <v>1295</v>
      </c>
      <c r="U1160" s="59">
        <v>3094165243.5182099</v>
      </c>
      <c r="V1160" s="60">
        <v>3094165243.5182099</v>
      </c>
      <c r="W1160" s="60">
        <v>10096749742.0068</v>
      </c>
      <c r="X1160" s="59">
        <v>4.8506263350000002E-3</v>
      </c>
      <c r="AI1160" s="2" t="str">
        <f>INDEX('ISO2-ISO3'!$D$1:$D$249, MATCH($N1160, 'ISO2-ISO3'!$C$1:$C$249, 0))</f>
        <v>SWE</v>
      </c>
      <c r="AJ1160" s="2" t="str">
        <f>INDEX('WB Country Groups'!$C$2:$C$219, MATCH($AI1160, 'WB Country Groups'!$B$2:$B$219, 0))</f>
        <v>Europe &amp; Central Asia</v>
      </c>
    </row>
    <row r="1161" spans="1:36">
      <c r="A1161" s="53">
        <v>45169</v>
      </c>
      <c r="B1161" s="53">
        <v>45169</v>
      </c>
      <c r="N1161" s="1" t="s">
        <v>1303</v>
      </c>
      <c r="U1161" s="59">
        <v>6058414637.2191601</v>
      </c>
      <c r="V1161" s="60">
        <v>6058414637.2191601</v>
      </c>
      <c r="W1161" s="60">
        <v>6731571819.1323996</v>
      </c>
      <c r="X1161" s="59">
        <v>9.4975876447E-3</v>
      </c>
      <c r="AI1161" s="2" t="str">
        <f>INDEX('ISO2-ISO3'!$D$1:$D$249, MATCH($N1161, 'ISO2-ISO3'!$C$1:$C$249, 0))</f>
        <v>TWN</v>
      </c>
      <c r="AJ1161" s="2" t="str">
        <f>INDEX('WB Country Groups'!$C$2:$C$219, MATCH($AI1161, 'WB Country Groups'!$B$2:$B$219, 0))</f>
        <v>East Asia &amp; Pacific</v>
      </c>
    </row>
    <row r="1162" spans="1:36">
      <c r="A1162" s="53">
        <v>45169</v>
      </c>
      <c r="B1162" s="53">
        <v>45169</v>
      </c>
      <c r="N1162" s="1" t="s">
        <v>1303</v>
      </c>
      <c r="U1162" s="59">
        <v>6276436363.3290901</v>
      </c>
      <c r="V1162" s="60">
        <v>6276436363.3290901</v>
      </c>
      <c r="W1162" s="60">
        <v>6973818181.4767704</v>
      </c>
      <c r="X1162" s="59">
        <v>9.8393735039000001E-3</v>
      </c>
      <c r="AI1162" s="2" t="str">
        <f>INDEX('ISO2-ISO3'!$D$1:$D$249, MATCH($N1162, 'ISO2-ISO3'!$C$1:$C$249, 0))</f>
        <v>TWN</v>
      </c>
      <c r="AJ1162" s="2" t="str">
        <f>INDEX('WB Country Groups'!$C$2:$C$219, MATCH($AI1162, 'WB Country Groups'!$B$2:$B$219, 0))</f>
        <v>East Asia &amp; Pacific</v>
      </c>
    </row>
    <row r="1163" spans="1:36">
      <c r="A1163" s="53">
        <v>45169</v>
      </c>
      <c r="B1163" s="53">
        <v>45169</v>
      </c>
      <c r="N1163" s="1" t="s">
        <v>1303</v>
      </c>
      <c r="U1163" s="59">
        <v>2585114272.7462201</v>
      </c>
      <c r="V1163" s="60">
        <v>2585114272.8744998</v>
      </c>
      <c r="W1163" s="60">
        <v>3446819030.32829</v>
      </c>
      <c r="X1163" s="59">
        <v>4.0526030071000004E-3</v>
      </c>
      <c r="AI1163" s="2" t="str">
        <f>INDEX('ISO2-ISO3'!$D$1:$D$249, MATCH($N1163, 'ISO2-ISO3'!$C$1:$C$249, 0))</f>
        <v>TWN</v>
      </c>
      <c r="AJ1163" s="2" t="str">
        <f>INDEX('WB Country Groups'!$C$2:$C$219, MATCH($AI1163, 'WB Country Groups'!$B$2:$B$219, 0))</f>
        <v>East Asia &amp; Pacific</v>
      </c>
    </row>
    <row r="1164" spans="1:36">
      <c r="A1164" s="53">
        <v>45169</v>
      </c>
      <c r="B1164" s="53">
        <v>45169</v>
      </c>
      <c r="N1164" s="1" t="s">
        <v>1303</v>
      </c>
      <c r="U1164" s="59">
        <v>2591552060.5454302</v>
      </c>
      <c r="V1164" s="60">
        <v>2591552060.5454302</v>
      </c>
      <c r="W1164" s="60">
        <v>6478880151.3635702</v>
      </c>
      <c r="X1164" s="59">
        <v>4.0626953262E-3</v>
      </c>
      <c r="AI1164" s="2" t="str">
        <f>INDEX('ISO2-ISO3'!$D$1:$D$249, MATCH($N1164, 'ISO2-ISO3'!$C$1:$C$249, 0))</f>
        <v>TWN</v>
      </c>
      <c r="AJ1164" s="2" t="str">
        <f>INDEX('WB Country Groups'!$C$2:$C$219, MATCH($AI1164, 'WB Country Groups'!$B$2:$B$219, 0))</f>
        <v>East Asia &amp; Pacific</v>
      </c>
    </row>
    <row r="1165" spans="1:36">
      <c r="A1165" s="53">
        <v>45169</v>
      </c>
      <c r="B1165" s="53">
        <v>45169</v>
      </c>
      <c r="N1165" s="1" t="s">
        <v>1303</v>
      </c>
      <c r="U1165" s="59">
        <v>13845579941.8398</v>
      </c>
      <c r="V1165" s="60">
        <v>13845579941.8398</v>
      </c>
      <c r="W1165" s="60">
        <v>28256285595.5914</v>
      </c>
      <c r="X1165" s="59">
        <v>2.1705283785100001E-2</v>
      </c>
      <c r="AI1165" s="2" t="str">
        <f>INDEX('ISO2-ISO3'!$D$1:$D$249, MATCH($N1165, 'ISO2-ISO3'!$C$1:$C$249, 0))</f>
        <v>TWN</v>
      </c>
      <c r="AJ1165" s="2" t="str">
        <f>INDEX('WB Country Groups'!$C$2:$C$219, MATCH($AI1165, 'WB Country Groups'!$B$2:$B$219, 0))</f>
        <v>East Asia &amp; Pacific</v>
      </c>
    </row>
    <row r="1166" spans="1:36">
      <c r="A1166" s="53">
        <v>45169</v>
      </c>
      <c r="B1166" s="53">
        <v>45169</v>
      </c>
      <c r="N1166" s="1" t="s">
        <v>1303</v>
      </c>
      <c r="U1166" s="59">
        <v>7777648657.7652197</v>
      </c>
      <c r="V1166" s="60">
        <v>7777648657.7652197</v>
      </c>
      <c r="W1166" s="60">
        <v>9722060822.2065201</v>
      </c>
      <c r="X1166" s="59">
        <v>1.219277719E-2</v>
      </c>
      <c r="AI1166" s="2" t="str">
        <f>INDEX('ISO2-ISO3'!$D$1:$D$249, MATCH($N1166, 'ISO2-ISO3'!$C$1:$C$249, 0))</f>
        <v>TWN</v>
      </c>
      <c r="AJ1166" s="2" t="str">
        <f>INDEX('WB Country Groups'!$C$2:$C$219, MATCH($AI1166, 'WB Country Groups'!$B$2:$B$219, 0))</f>
        <v>East Asia &amp; Pacific</v>
      </c>
    </row>
    <row r="1167" spans="1:36">
      <c r="A1167" s="53">
        <v>45169</v>
      </c>
      <c r="B1167" s="53">
        <v>45169</v>
      </c>
      <c r="N1167" s="1" t="s">
        <v>1303</v>
      </c>
      <c r="U1167" s="59">
        <v>4813840681.1973104</v>
      </c>
      <c r="V1167" s="60">
        <v>4813840681.1973104</v>
      </c>
      <c r="W1167" s="60">
        <v>6418454241.5964098</v>
      </c>
      <c r="X1167" s="59">
        <v>7.5465078761999997E-3</v>
      </c>
      <c r="AI1167" s="2" t="str">
        <f>INDEX('ISO2-ISO3'!$D$1:$D$249, MATCH($N1167, 'ISO2-ISO3'!$C$1:$C$249, 0))</f>
        <v>TWN</v>
      </c>
      <c r="AJ1167" s="2" t="str">
        <f>INDEX('WB Country Groups'!$C$2:$C$219, MATCH($AI1167, 'WB Country Groups'!$B$2:$B$219, 0))</f>
        <v>East Asia &amp; Pacific</v>
      </c>
    </row>
    <row r="1168" spans="1:36">
      <c r="A1168" s="53">
        <v>45169</v>
      </c>
      <c r="B1168" s="53">
        <v>45169</v>
      </c>
      <c r="N1168" s="1" t="s">
        <v>1303</v>
      </c>
      <c r="U1168" s="59">
        <v>3657917286.7335501</v>
      </c>
      <c r="V1168" s="60">
        <v>3657917286.7335501</v>
      </c>
      <c r="W1168" s="60">
        <v>4303432102.0394697</v>
      </c>
      <c r="X1168" s="59">
        <v>5.7344028278E-3</v>
      </c>
      <c r="AI1168" s="2" t="str">
        <f>INDEX('ISO2-ISO3'!$D$1:$D$249, MATCH($N1168, 'ISO2-ISO3'!$C$1:$C$249, 0))</f>
        <v>TWN</v>
      </c>
      <c r="AJ1168" s="2" t="str">
        <f>INDEX('WB Country Groups'!$C$2:$C$219, MATCH($AI1168, 'WB Country Groups'!$B$2:$B$219, 0))</f>
        <v>East Asia &amp; Pacific</v>
      </c>
    </row>
    <row r="1169" spans="1:36">
      <c r="A1169" s="53">
        <v>45169</v>
      </c>
      <c r="B1169" s="53">
        <v>45169</v>
      </c>
      <c r="N1169" s="1" t="s">
        <v>1303</v>
      </c>
      <c r="U1169" s="59">
        <v>12671861330.7283</v>
      </c>
      <c r="V1169" s="60">
        <v>12671861330.7283</v>
      </c>
      <c r="W1169" s="60">
        <v>15839826663.4104</v>
      </c>
      <c r="X1169" s="59">
        <v>1.9865281730699999E-2</v>
      </c>
      <c r="AI1169" s="2" t="str">
        <f>INDEX('ISO2-ISO3'!$D$1:$D$249, MATCH($N1169, 'ISO2-ISO3'!$C$1:$C$249, 0))</f>
        <v>TWN</v>
      </c>
      <c r="AJ1169" s="2" t="str">
        <f>INDEX('WB Country Groups'!$C$2:$C$219, MATCH($AI1169, 'WB Country Groups'!$B$2:$B$219, 0))</f>
        <v>East Asia &amp; Pacific</v>
      </c>
    </row>
    <row r="1170" spans="1:36">
      <c r="A1170" s="53">
        <v>45169</v>
      </c>
      <c r="B1170" s="53">
        <v>45169</v>
      </c>
      <c r="N1170" s="1" t="s">
        <v>1342</v>
      </c>
      <c r="U1170" s="59">
        <v>30697158246.322201</v>
      </c>
      <c r="V1170" s="60">
        <v>30697158246.322201</v>
      </c>
      <c r="W1170" s="60">
        <v>30697158246.322201</v>
      </c>
      <c r="X1170" s="59">
        <v>4.81229774363E-2</v>
      </c>
      <c r="AI1170" s="2" t="str">
        <f>INDEX('ISO2-ISO3'!$D$1:$D$249, MATCH($N1170, 'ISO2-ISO3'!$C$1:$C$249, 0))</f>
        <v>GBR</v>
      </c>
      <c r="AJ1170" s="2" t="str">
        <f>INDEX('WB Country Groups'!$C$2:$C$219, MATCH($AI1170, 'WB Country Groups'!$B$2:$B$219, 0))</f>
        <v>Europe &amp; Central Asia</v>
      </c>
    </row>
    <row r="1171" spans="1:36">
      <c r="A1171" s="53">
        <v>45169</v>
      </c>
      <c r="B1171" s="53">
        <v>45169</v>
      </c>
      <c r="N1171" s="1" t="s">
        <v>1278</v>
      </c>
      <c r="U1171" s="59">
        <v>7003480931.3578501</v>
      </c>
      <c r="V1171" s="60">
        <v>7003480931.3578501</v>
      </c>
      <c r="W1171" s="60">
        <v>8239389331.0092402</v>
      </c>
      <c r="X1171" s="59">
        <v>1.0979138594199999E-2</v>
      </c>
      <c r="AI1171" s="2" t="str">
        <f>INDEX('ISO2-ISO3'!$D$1:$D$249, MATCH($N1171, 'ISO2-ISO3'!$C$1:$C$249, 0))</f>
        <v>ZAF</v>
      </c>
      <c r="AJ1171" s="2" t="str">
        <f>INDEX('WB Country Groups'!$C$2:$C$219, MATCH($AI1171, 'WB Country Groups'!$B$2:$B$219, 0))</f>
        <v>Sub-Saharan Africa</v>
      </c>
    </row>
    <row r="1172" spans="1:36">
      <c r="A1172" s="53">
        <v>45169</v>
      </c>
      <c r="B1172" s="53">
        <v>45169</v>
      </c>
      <c r="N1172" s="1" t="s">
        <v>1297</v>
      </c>
      <c r="U1172" s="59">
        <v>17695296527.7215</v>
      </c>
      <c r="V1172" s="60">
        <v>17695296527.7215</v>
      </c>
      <c r="W1172" s="60">
        <v>18626627923.9174</v>
      </c>
      <c r="X1172" s="59">
        <v>2.7740364391299999E-2</v>
      </c>
      <c r="AI1172" s="2" t="str">
        <f>INDEX('ISO2-ISO3'!$D$1:$D$249, MATCH($N1172, 'ISO2-ISO3'!$C$1:$C$249, 0))</f>
        <v>CHE</v>
      </c>
      <c r="AJ1172" s="2" t="str">
        <f>INDEX('WB Country Groups'!$C$2:$C$219, MATCH($AI1172, 'WB Country Groups'!$B$2:$B$219, 0))</f>
        <v>Europe &amp; Central Asia</v>
      </c>
    </row>
    <row r="1173" spans="1:36">
      <c r="A1173" s="53">
        <v>45169</v>
      </c>
      <c r="B1173" s="53">
        <v>45169</v>
      </c>
      <c r="N1173" s="1" t="s">
        <v>1031</v>
      </c>
      <c r="U1173" s="59">
        <v>3994724015.0999999</v>
      </c>
      <c r="V1173" s="60">
        <v>3994724015.0999999</v>
      </c>
      <c r="W1173" s="60">
        <v>6145729254</v>
      </c>
      <c r="X1173" s="59">
        <v>6.2624042297000004E-3</v>
      </c>
      <c r="AI1173" s="2" t="str">
        <f>INDEX('ISO2-ISO3'!$D$1:$D$249, MATCH($N1173, 'ISO2-ISO3'!$C$1:$C$249, 0))</f>
        <v>DEU</v>
      </c>
      <c r="AJ1173" s="2" t="str">
        <f>INDEX('WB Country Groups'!$C$2:$C$219, MATCH($AI1173, 'WB Country Groups'!$B$2:$B$219, 0))</f>
        <v>Europe &amp; Central Asia</v>
      </c>
    </row>
    <row r="1174" spans="1:36">
      <c r="A1174" s="53">
        <v>45169</v>
      </c>
      <c r="B1174" s="53">
        <v>45169</v>
      </c>
      <c r="N1174" s="1" t="s">
        <v>1297</v>
      </c>
      <c r="U1174" s="59">
        <v>13754964484.2966</v>
      </c>
      <c r="V1174" s="60">
        <v>13754964484.2966</v>
      </c>
      <c r="W1174" s="60">
        <v>16182311157.996</v>
      </c>
      <c r="X1174" s="59">
        <v>2.1563228758899999E-2</v>
      </c>
      <c r="AI1174" s="2" t="str">
        <f>INDEX('ISO2-ISO3'!$D$1:$D$249, MATCH($N1174, 'ISO2-ISO3'!$C$1:$C$249, 0))</f>
        <v>CHE</v>
      </c>
      <c r="AJ1174" s="2" t="str">
        <f>INDEX('WB Country Groups'!$C$2:$C$219, MATCH($AI1174, 'WB Country Groups'!$B$2:$B$219, 0))</f>
        <v>Europe &amp; Central Asia</v>
      </c>
    </row>
    <row r="1175" spans="1:36">
      <c r="A1175" s="53">
        <v>45169</v>
      </c>
      <c r="B1175" s="53">
        <v>45169</v>
      </c>
      <c r="N1175" s="1" t="s">
        <v>1031</v>
      </c>
      <c r="U1175" s="59">
        <v>10427344169.180799</v>
      </c>
      <c r="V1175" s="60">
        <v>10427344169.180799</v>
      </c>
      <c r="W1175" s="60">
        <v>10427344169.180799</v>
      </c>
      <c r="X1175" s="59">
        <v>1.6346622190499999E-2</v>
      </c>
      <c r="AI1175" s="2" t="str">
        <f>INDEX('ISO2-ISO3'!$D$1:$D$249, MATCH($N1175, 'ISO2-ISO3'!$C$1:$C$249, 0))</f>
        <v>DEU</v>
      </c>
      <c r="AJ1175" s="2" t="str">
        <f>INDEX('WB Country Groups'!$C$2:$C$219, MATCH($AI1175, 'WB Country Groups'!$B$2:$B$219, 0))</f>
        <v>Europe &amp; Central Asia</v>
      </c>
    </row>
    <row r="1176" spans="1:36">
      <c r="A1176" s="53">
        <v>45169</v>
      </c>
      <c r="B1176" s="53">
        <v>45169</v>
      </c>
      <c r="N1176" s="1" t="s">
        <v>982</v>
      </c>
      <c r="U1176" s="59">
        <v>8890764001.4853706</v>
      </c>
      <c r="V1176" s="60">
        <v>8890764001.4853706</v>
      </c>
      <c r="W1176" s="60">
        <v>12214811524.7672</v>
      </c>
      <c r="X1176" s="59">
        <v>1.39377733926E-2</v>
      </c>
      <c r="AI1176" s="2" t="str">
        <f>INDEX('ISO2-ISO3'!$D$1:$D$249, MATCH($N1176, 'ISO2-ISO3'!$C$1:$C$249, 0))</f>
        <v>DNK</v>
      </c>
      <c r="AJ1176" s="2" t="str">
        <f>INDEX('WB Country Groups'!$C$2:$C$219, MATCH($AI1176, 'WB Country Groups'!$B$2:$B$219, 0))</f>
        <v>Europe &amp; Central Asia</v>
      </c>
    </row>
    <row r="1177" spans="1:36">
      <c r="A1177" s="53">
        <v>45169</v>
      </c>
      <c r="B1177" s="53">
        <v>45169</v>
      </c>
      <c r="N1177" s="1" t="s">
        <v>1266</v>
      </c>
      <c r="U1177" s="59">
        <v>6241523275.1129198</v>
      </c>
      <c r="V1177" s="60">
        <v>6241523275.1129198</v>
      </c>
      <c r="W1177" s="60">
        <v>12483046550.2258</v>
      </c>
      <c r="X1177" s="59">
        <v>9.7846413444999999E-3</v>
      </c>
      <c r="AI1177" s="2" t="str">
        <f>INDEX('ISO2-ISO3'!$D$1:$D$249, MATCH($N1177, 'ISO2-ISO3'!$C$1:$C$249, 0))</f>
        <v>SGP</v>
      </c>
      <c r="AJ1177" s="2" t="str">
        <f>INDEX('WB Country Groups'!$C$2:$C$219, MATCH($AI1177, 'WB Country Groups'!$B$2:$B$219, 0))</f>
        <v>East Asia &amp; Pacific</v>
      </c>
    </row>
    <row r="1178" spans="1:36">
      <c r="A1178" s="53">
        <v>45169</v>
      </c>
      <c r="B1178" s="53">
        <v>45169</v>
      </c>
      <c r="N1178" s="1" t="s">
        <v>1031</v>
      </c>
      <c r="U1178" s="59">
        <v>47063805981.810303</v>
      </c>
      <c r="V1178" s="60">
        <v>47063805981.810303</v>
      </c>
      <c r="W1178" s="60">
        <v>58829757477.262901</v>
      </c>
      <c r="X1178" s="59">
        <v>7.3780460561000002E-2</v>
      </c>
      <c r="AI1178" s="2" t="str">
        <f>INDEX('ISO2-ISO3'!$D$1:$D$249, MATCH($N1178, 'ISO2-ISO3'!$C$1:$C$249, 0))</f>
        <v>DEU</v>
      </c>
      <c r="AJ1178" s="2" t="str">
        <f>INDEX('WB Country Groups'!$C$2:$C$219, MATCH($AI1178, 'WB Country Groups'!$B$2:$B$219, 0))</f>
        <v>Europe &amp; Central Asia</v>
      </c>
    </row>
    <row r="1179" spans="1:36">
      <c r="A1179" s="53">
        <v>45169</v>
      </c>
      <c r="B1179" s="53">
        <v>45169</v>
      </c>
      <c r="N1179" s="1" t="s">
        <v>898</v>
      </c>
      <c r="U1179" s="59">
        <v>49493465943.475304</v>
      </c>
      <c r="V1179" s="60">
        <v>49493465943.475304</v>
      </c>
      <c r="W1179" s="60">
        <v>117562697136.951</v>
      </c>
      <c r="X1179" s="59">
        <v>7.7589362693699995E-2</v>
      </c>
      <c r="AI1179" s="2" t="str">
        <f>INDEX('ISO2-ISO3'!$D$1:$D$249, MATCH($N1179, 'ISO2-ISO3'!$C$1:$C$249, 0))</f>
        <v>BEL</v>
      </c>
      <c r="AJ1179" s="2" t="str">
        <f>INDEX('WB Country Groups'!$C$2:$C$219, MATCH($AI1179, 'WB Country Groups'!$B$2:$B$219, 0))</f>
        <v>Europe &amp; Central Asia</v>
      </c>
    </row>
    <row r="1180" spans="1:36">
      <c r="A1180" s="53">
        <v>45169</v>
      </c>
      <c r="B1180" s="53">
        <v>45169</v>
      </c>
      <c r="N1180" s="1" t="s">
        <v>1193</v>
      </c>
      <c r="U1180" s="59">
        <v>7492527131.7364101</v>
      </c>
      <c r="V1180" s="60">
        <v>7492527131.7364101</v>
      </c>
      <c r="W1180" s="60">
        <v>14985054263.472799</v>
      </c>
      <c r="X1180" s="59">
        <v>1.17458010676E-2</v>
      </c>
      <c r="AI1180" s="2" t="str">
        <f>INDEX('ISO2-ISO3'!$D$1:$D$249, MATCH($N1180, 'ISO2-ISO3'!$C$1:$C$249, 0))</f>
        <v>NOR</v>
      </c>
      <c r="AJ1180" s="2" t="str">
        <f>INDEX('WB Country Groups'!$C$2:$C$219, MATCH($AI1180, 'WB Country Groups'!$B$2:$B$219, 0))</f>
        <v>Europe &amp; Central Asia</v>
      </c>
    </row>
    <row r="1181" spans="1:36">
      <c r="A1181" s="53">
        <v>45169</v>
      </c>
      <c r="B1181" s="53">
        <v>45169</v>
      </c>
      <c r="N1181" s="1" t="s">
        <v>1102</v>
      </c>
      <c r="U1181" s="59">
        <v>6159243921.2271605</v>
      </c>
      <c r="V1181" s="60">
        <v>6159243921.2271605</v>
      </c>
      <c r="W1181" s="60">
        <v>8798919887.4673691</v>
      </c>
      <c r="X1181" s="59">
        <v>9.6556545680000008E-3</v>
      </c>
      <c r="AI1181" s="2" t="str">
        <f>INDEX('ISO2-ISO3'!$D$1:$D$249, MATCH($N1181, 'ISO2-ISO3'!$C$1:$C$249, 0))</f>
        <v>KOR</v>
      </c>
      <c r="AJ1181" s="2" t="str">
        <f>INDEX('WB Country Groups'!$C$2:$C$219, MATCH($AI1181, 'WB Country Groups'!$B$2:$B$219, 0))</f>
        <v>East Asia &amp; Pacific</v>
      </c>
    </row>
    <row r="1182" spans="1:36">
      <c r="A1182" s="53">
        <v>45169</v>
      </c>
      <c r="B1182" s="53">
        <v>45169</v>
      </c>
      <c r="N1182" s="1" t="s">
        <v>1342</v>
      </c>
      <c r="U1182" s="59">
        <v>72063619338.852097</v>
      </c>
      <c r="V1182" s="60">
        <v>72063619338.852097</v>
      </c>
      <c r="W1182" s="60">
        <v>72063619338.852097</v>
      </c>
      <c r="X1182" s="59">
        <v>0.1129718881335</v>
      </c>
      <c r="AI1182" s="2" t="str">
        <f>INDEX('ISO2-ISO3'!$D$1:$D$249, MATCH($N1182, 'ISO2-ISO3'!$C$1:$C$249, 0))</f>
        <v>GBR</v>
      </c>
      <c r="AJ1182" s="2" t="str">
        <f>INDEX('WB Country Groups'!$C$2:$C$219, MATCH($AI1182, 'WB Country Groups'!$B$2:$B$219, 0))</f>
        <v>Europe &amp; Central Asia</v>
      </c>
    </row>
    <row r="1183" spans="1:36">
      <c r="A1183" s="53">
        <v>45169</v>
      </c>
      <c r="B1183" s="53">
        <v>45169</v>
      </c>
      <c r="N1183" s="1" t="s">
        <v>948</v>
      </c>
      <c r="U1183" s="59">
        <v>13565312738.8316</v>
      </c>
      <c r="V1183" s="60">
        <v>13565312738.8316</v>
      </c>
      <c r="W1183" s="60">
        <v>30145139419.625702</v>
      </c>
      <c r="X1183" s="59">
        <v>2.1265917633400001E-2</v>
      </c>
      <c r="AI1183" s="2" t="str">
        <f>INDEX('ISO2-ISO3'!$D$1:$D$249, MATCH($N1183, 'ISO2-ISO3'!$C$1:$C$249, 0))</f>
        <v>CHN</v>
      </c>
      <c r="AJ1183" s="2" t="str">
        <f>INDEX('WB Country Groups'!$C$2:$C$219, MATCH($AI1183, 'WB Country Groups'!$B$2:$B$219, 0))</f>
        <v>East Asia &amp; Pacific</v>
      </c>
    </row>
    <row r="1184" spans="1:36">
      <c r="A1184" s="53">
        <v>45169</v>
      </c>
      <c r="B1184" s="53">
        <v>45169</v>
      </c>
      <c r="N1184" s="1" t="s">
        <v>948</v>
      </c>
      <c r="U1184" s="59">
        <v>3582057576.4338298</v>
      </c>
      <c r="V1184" s="60">
        <v>3582057576.4338298</v>
      </c>
      <c r="W1184" s="60">
        <v>15285745350.669001</v>
      </c>
      <c r="X1184" s="59">
        <v>5.6154799262999999E-3</v>
      </c>
      <c r="AI1184" s="2" t="str">
        <f>INDEX('ISO2-ISO3'!$D$1:$D$249, MATCH($N1184, 'ISO2-ISO3'!$C$1:$C$249, 0))</f>
        <v>CHN</v>
      </c>
      <c r="AJ1184" s="2" t="str">
        <f>INDEX('WB Country Groups'!$C$2:$C$219, MATCH($AI1184, 'WB Country Groups'!$B$2:$B$219, 0))</f>
        <v>East Asia &amp; Pacific</v>
      </c>
    </row>
    <row r="1185" spans="1:36">
      <c r="A1185" s="53">
        <v>45169</v>
      </c>
      <c r="B1185" s="53">
        <v>45169</v>
      </c>
      <c r="N1185" s="1" t="s">
        <v>948</v>
      </c>
      <c r="U1185" s="59">
        <v>541277361.92759502</v>
      </c>
      <c r="V1185" s="60">
        <v>541277361.92759502</v>
      </c>
      <c r="W1185" s="60">
        <v>15285745350.669001</v>
      </c>
      <c r="X1185" s="59">
        <v>8.4854363610000004E-4</v>
      </c>
      <c r="AI1185" s="2" t="str">
        <f>INDEX('ISO2-ISO3'!$D$1:$D$249, MATCH($N1185, 'ISO2-ISO3'!$C$1:$C$249, 0))</f>
        <v>CHN</v>
      </c>
      <c r="AJ1185" s="2" t="str">
        <f>INDEX('WB Country Groups'!$C$2:$C$219, MATCH($AI1185, 'WB Country Groups'!$B$2:$B$219, 0))</f>
        <v>East Asia &amp; Pacific</v>
      </c>
    </row>
    <row r="1186" spans="1:36">
      <c r="A1186" s="53">
        <v>45169</v>
      </c>
      <c r="B1186" s="53">
        <v>45169</v>
      </c>
      <c r="N1186" s="1" t="s">
        <v>1064</v>
      </c>
      <c r="U1186" s="59">
        <v>46692548892.275299</v>
      </c>
      <c r="V1186" s="60">
        <v>46692548892.275299</v>
      </c>
      <c r="W1186" s="60">
        <v>49150051465.553001</v>
      </c>
      <c r="X1186" s="59">
        <v>7.3198452402500003E-2</v>
      </c>
      <c r="AI1186" s="2" t="str">
        <f>INDEX('ISO2-ISO3'!$D$1:$D$249, MATCH($N1186, 'ISO2-ISO3'!$C$1:$C$249, 0))</f>
        <v>HKG</v>
      </c>
      <c r="AJ1186" s="2" t="str">
        <f>INDEX('WB Country Groups'!$C$2:$C$219, MATCH($AI1186, 'WB Country Groups'!$B$2:$B$219, 0))</f>
        <v>East Asia &amp; Pacific</v>
      </c>
    </row>
    <row r="1187" spans="1:36">
      <c r="A1187" s="53">
        <v>45169</v>
      </c>
      <c r="B1187" s="53">
        <v>45169</v>
      </c>
      <c r="N1187" s="1" t="s">
        <v>1149</v>
      </c>
      <c r="U1187" s="59">
        <v>30141530019.215199</v>
      </c>
      <c r="V1187" s="60">
        <v>30141530019.215199</v>
      </c>
      <c r="W1187" s="60">
        <v>60283060038.430397</v>
      </c>
      <c r="X1187" s="59">
        <v>4.7251936396500001E-2</v>
      </c>
      <c r="AI1187" s="2" t="str">
        <f>INDEX('ISO2-ISO3'!$D$1:$D$249, MATCH($N1187, 'ISO2-ISO3'!$C$1:$C$249, 0))</f>
        <v>MEX</v>
      </c>
      <c r="AJ1187" s="2" t="str">
        <f>INDEX('WB Country Groups'!$C$2:$C$219, MATCH($AI1187, 'WB Country Groups'!$B$2:$B$219, 0))</f>
        <v>Latin America &amp; Caribbean</v>
      </c>
    </row>
    <row r="1188" spans="1:36">
      <c r="A1188" s="53">
        <v>45169</v>
      </c>
      <c r="B1188" s="53">
        <v>45169</v>
      </c>
      <c r="N1188" s="1" t="s">
        <v>1348</v>
      </c>
      <c r="U1188" s="59">
        <v>13119829876.224001</v>
      </c>
      <c r="V1188" s="60">
        <v>13119829876.224001</v>
      </c>
      <c r="W1188" s="60">
        <v>16399787345.280001</v>
      </c>
      <c r="X1188" s="59">
        <v>2.0567548045800001E-2</v>
      </c>
      <c r="AI1188" s="2" t="str">
        <f>INDEX('ISO2-ISO3'!$D$1:$D$249, MATCH($N1188, 'ISO2-ISO3'!$C$1:$C$249, 0))</f>
        <v>USA</v>
      </c>
      <c r="AJ1188" s="2" t="str">
        <f>INDEX('WB Country Groups'!$C$2:$C$219, MATCH($AI1188, 'WB Country Groups'!$B$2:$B$219, 0))</f>
        <v>North America</v>
      </c>
    </row>
    <row r="1189" spans="1:36">
      <c r="A1189" s="53">
        <v>45169</v>
      </c>
      <c r="B1189" s="53">
        <v>45169</v>
      </c>
      <c r="N1189" s="1" t="s">
        <v>1348</v>
      </c>
      <c r="U1189" s="59">
        <v>22737958165.062</v>
      </c>
      <c r="V1189" s="60">
        <v>22737958165.062</v>
      </c>
      <c r="W1189" s="60">
        <v>25264397961.18</v>
      </c>
      <c r="X1189" s="59">
        <v>3.5645587742800001E-2</v>
      </c>
      <c r="AI1189" s="2" t="str">
        <f>INDEX('ISO2-ISO3'!$D$1:$D$249, MATCH($N1189, 'ISO2-ISO3'!$C$1:$C$249, 0))</f>
        <v>USA</v>
      </c>
      <c r="AJ1189" s="2" t="str">
        <f>INDEX('WB Country Groups'!$C$2:$C$219, MATCH($AI1189, 'WB Country Groups'!$B$2:$B$219, 0))</f>
        <v>North America</v>
      </c>
    </row>
    <row r="1190" spans="1:36">
      <c r="A1190" s="53">
        <v>45169</v>
      </c>
      <c r="B1190" s="53">
        <v>45169</v>
      </c>
      <c r="N1190" s="1" t="s">
        <v>1031</v>
      </c>
      <c r="U1190" s="59">
        <v>33788573525</v>
      </c>
      <c r="V1190" s="60">
        <v>33788573525</v>
      </c>
      <c r="W1190" s="60">
        <v>33788573525</v>
      </c>
      <c r="X1190" s="59">
        <v>5.29692927371E-2</v>
      </c>
      <c r="AI1190" s="2" t="str">
        <f>INDEX('ISO2-ISO3'!$D$1:$D$249, MATCH($N1190, 'ISO2-ISO3'!$C$1:$C$249, 0))</f>
        <v>DEU</v>
      </c>
      <c r="AJ1190" s="2" t="str">
        <f>INDEX('WB Country Groups'!$C$2:$C$219, MATCH($AI1190, 'WB Country Groups'!$B$2:$B$219, 0))</f>
        <v>Europe &amp; Central Asia</v>
      </c>
    </row>
    <row r="1191" spans="1:36">
      <c r="A1191" s="53">
        <v>45169</v>
      </c>
      <c r="B1191" s="53">
        <v>45169</v>
      </c>
      <c r="N1191" s="1" t="s">
        <v>1088</v>
      </c>
      <c r="U1191" s="59">
        <v>91258965483.2435</v>
      </c>
      <c r="V1191" s="60">
        <v>91258965483.2435</v>
      </c>
      <c r="W1191" s="60">
        <v>101398850536.937</v>
      </c>
      <c r="X1191" s="59">
        <v>0.14306383351730001</v>
      </c>
      <c r="AI1191" s="2" t="str">
        <f>INDEX('ISO2-ISO3'!$D$1:$D$249, MATCH($N1191, 'ISO2-ISO3'!$C$1:$C$249, 0))</f>
        <v>JPN</v>
      </c>
      <c r="AJ1191" s="2" t="str">
        <f>INDEX('WB Country Groups'!$C$2:$C$219, MATCH($AI1191, 'WB Country Groups'!$B$2:$B$219, 0))</f>
        <v>East Asia &amp; Pacific</v>
      </c>
    </row>
    <row r="1192" spans="1:36">
      <c r="A1192" s="53">
        <v>45169</v>
      </c>
      <c r="B1192" s="53">
        <v>45169</v>
      </c>
      <c r="N1192" s="1" t="s">
        <v>1310</v>
      </c>
      <c r="U1192" s="59">
        <v>1102484472.04969</v>
      </c>
      <c r="V1192" s="60">
        <v>1102484472.04969</v>
      </c>
      <c r="W1192" s="60">
        <v>2204968944.09938</v>
      </c>
      <c r="X1192" s="59">
        <v>1.7283305167E-3</v>
      </c>
      <c r="AI1192" s="2" t="str">
        <f>INDEX('ISO2-ISO3'!$D$1:$D$249, MATCH($N1192, 'ISO2-ISO3'!$C$1:$C$249, 0))</f>
        <v>THA</v>
      </c>
      <c r="AJ1192" s="2" t="str">
        <f>INDEX('WB Country Groups'!$C$2:$C$219, MATCH($AI1192, 'WB Country Groups'!$B$2:$B$219, 0))</f>
        <v>East Asia &amp; Pacific</v>
      </c>
    </row>
    <row r="1193" spans="1:36">
      <c r="A1193" s="53">
        <v>45169</v>
      </c>
      <c r="B1193" s="53">
        <v>45169</v>
      </c>
      <c r="N1193" s="1" t="s">
        <v>982</v>
      </c>
      <c r="U1193" s="59">
        <v>35443846977.187798</v>
      </c>
      <c r="V1193" s="60">
        <v>35443846977.187798</v>
      </c>
      <c r="W1193" s="60">
        <v>41698643502.573898</v>
      </c>
      <c r="X1193" s="59">
        <v>5.5564213294599998E-2</v>
      </c>
      <c r="AI1193" s="2" t="str">
        <f>INDEX('ISO2-ISO3'!$D$1:$D$249, MATCH($N1193, 'ISO2-ISO3'!$C$1:$C$249, 0))</f>
        <v>DNK</v>
      </c>
      <c r="AJ1193" s="2" t="str">
        <f>INDEX('WB Country Groups'!$C$2:$C$219, MATCH($AI1193, 'WB Country Groups'!$B$2:$B$219, 0))</f>
        <v>Europe &amp; Central Asia</v>
      </c>
    </row>
    <row r="1194" spans="1:36">
      <c r="A1194" s="53">
        <v>45169</v>
      </c>
      <c r="B1194" s="53">
        <v>45169</v>
      </c>
      <c r="N1194" s="1" t="s">
        <v>1348</v>
      </c>
      <c r="U1194" s="59">
        <v>13636291492.799999</v>
      </c>
      <c r="V1194" s="60">
        <v>13636291492.799999</v>
      </c>
      <c r="W1194" s="60">
        <v>13636291492.799999</v>
      </c>
      <c r="X1194" s="59">
        <v>2.1377188812E-2</v>
      </c>
      <c r="AI1194" s="2" t="str">
        <f>INDEX('ISO2-ISO3'!$D$1:$D$249, MATCH($N1194, 'ISO2-ISO3'!$C$1:$C$249, 0))</f>
        <v>USA</v>
      </c>
      <c r="AJ1194" s="2" t="str">
        <f>INDEX('WB Country Groups'!$C$2:$C$219, MATCH($AI1194, 'WB Country Groups'!$B$2:$B$219, 0))</f>
        <v>North America</v>
      </c>
    </row>
    <row r="1195" spans="1:36">
      <c r="A1195" s="53">
        <v>45169</v>
      </c>
      <c r="B1195" s="53">
        <v>45169</v>
      </c>
      <c r="N1195" s="1" t="s">
        <v>1348</v>
      </c>
      <c r="U1195" s="59">
        <v>25736611729.919998</v>
      </c>
      <c r="V1195" s="60">
        <v>25736611729.919998</v>
      </c>
      <c r="W1195" s="60">
        <v>25736611729.919998</v>
      </c>
      <c r="X1195" s="59">
        <v>4.0346483398499999E-2</v>
      </c>
      <c r="AI1195" s="2" t="str">
        <f>INDEX('ISO2-ISO3'!$D$1:$D$249, MATCH($N1195, 'ISO2-ISO3'!$C$1:$C$249, 0))</f>
        <v>USA</v>
      </c>
      <c r="AJ1195" s="2" t="str">
        <f>INDEX('WB Country Groups'!$C$2:$C$219, MATCH($AI1195, 'WB Country Groups'!$B$2:$B$219, 0))</f>
        <v>North America</v>
      </c>
    </row>
    <row r="1196" spans="1:36">
      <c r="A1196" s="53">
        <v>45169</v>
      </c>
      <c r="B1196" s="53">
        <v>45169</v>
      </c>
      <c r="N1196" s="1" t="s">
        <v>1348</v>
      </c>
      <c r="U1196" s="59">
        <v>16627698549.719999</v>
      </c>
      <c r="V1196" s="60">
        <v>16627698549.719999</v>
      </c>
      <c r="W1196" s="60">
        <v>16627698549.719999</v>
      </c>
      <c r="X1196" s="59">
        <v>2.6066724343199999E-2</v>
      </c>
      <c r="AI1196" s="2" t="str">
        <f>INDEX('ISO2-ISO3'!$D$1:$D$249, MATCH($N1196, 'ISO2-ISO3'!$C$1:$C$249, 0))</f>
        <v>USA</v>
      </c>
      <c r="AJ1196" s="2" t="str">
        <f>INDEX('WB Country Groups'!$C$2:$C$219, MATCH($AI1196, 'WB Country Groups'!$B$2:$B$219, 0))</f>
        <v>North America</v>
      </c>
    </row>
    <row r="1197" spans="1:36">
      <c r="A1197" s="53">
        <v>45169</v>
      </c>
      <c r="B1197" s="53">
        <v>45169</v>
      </c>
      <c r="N1197" s="1" t="s">
        <v>1348</v>
      </c>
      <c r="U1197" s="59">
        <v>46147498670.412003</v>
      </c>
      <c r="V1197" s="60">
        <v>46147498670.412003</v>
      </c>
      <c r="W1197" s="60">
        <v>51274998522.68</v>
      </c>
      <c r="X1197" s="59">
        <v>7.2343994171600007E-2</v>
      </c>
      <c r="AI1197" s="2" t="str">
        <f>INDEX('ISO2-ISO3'!$D$1:$D$249, MATCH($N1197, 'ISO2-ISO3'!$C$1:$C$249, 0))</f>
        <v>USA</v>
      </c>
      <c r="AJ1197" s="2" t="str">
        <f>INDEX('WB Country Groups'!$C$2:$C$219, MATCH($AI1197, 'WB Country Groups'!$B$2:$B$219, 0))</f>
        <v>North America</v>
      </c>
    </row>
    <row r="1198" spans="1:36">
      <c r="A1198" s="53">
        <v>45169</v>
      </c>
      <c r="B1198" s="53">
        <v>45169</v>
      </c>
      <c r="N1198" s="1" t="s">
        <v>1348</v>
      </c>
      <c r="U1198" s="59">
        <v>183552625067.75</v>
      </c>
      <c r="V1198" s="60">
        <v>183552625067.75</v>
      </c>
      <c r="W1198" s="60">
        <v>193213289545</v>
      </c>
      <c r="X1198" s="59">
        <v>0.28774972470170002</v>
      </c>
      <c r="AI1198" s="2" t="str">
        <f>INDEX('ISO2-ISO3'!$D$1:$D$249, MATCH($N1198, 'ISO2-ISO3'!$C$1:$C$249, 0))</f>
        <v>USA</v>
      </c>
      <c r="AJ1198" s="2" t="str">
        <f>INDEX('WB Country Groups'!$C$2:$C$219, MATCH($AI1198, 'WB Country Groups'!$B$2:$B$219, 0))</f>
        <v>North America</v>
      </c>
    </row>
    <row r="1199" spans="1:36">
      <c r="A1199" s="53">
        <v>45169</v>
      </c>
      <c r="B1199" s="53">
        <v>45169</v>
      </c>
      <c r="N1199" s="1" t="s">
        <v>1348</v>
      </c>
      <c r="U1199" s="59">
        <v>33412860000</v>
      </c>
      <c r="V1199" s="60">
        <v>33412860000</v>
      </c>
      <c r="W1199" s="60">
        <v>33412860000</v>
      </c>
      <c r="X1199" s="59">
        <v>5.2380298363699999E-2</v>
      </c>
      <c r="AI1199" s="2" t="str">
        <f>INDEX('ISO2-ISO3'!$D$1:$D$249, MATCH($N1199, 'ISO2-ISO3'!$C$1:$C$249, 0))</f>
        <v>USA</v>
      </c>
      <c r="AJ1199" s="2" t="str">
        <f>INDEX('WB Country Groups'!$C$2:$C$219, MATCH($AI1199, 'WB Country Groups'!$B$2:$B$219, 0))</f>
        <v>North America</v>
      </c>
    </row>
    <row r="1200" spans="1:36">
      <c r="A1200" s="53">
        <v>45169</v>
      </c>
      <c r="B1200" s="53">
        <v>45169</v>
      </c>
      <c r="N1200" s="1" t="s">
        <v>1348</v>
      </c>
      <c r="U1200" s="59">
        <v>16003057243.559999</v>
      </c>
      <c r="V1200" s="60">
        <v>16003057243.559999</v>
      </c>
      <c r="W1200" s="60">
        <v>16003057243.559999</v>
      </c>
      <c r="X1200" s="59">
        <v>2.5087493652100001E-2</v>
      </c>
      <c r="AI1200" s="2" t="str">
        <f>INDEX('ISO2-ISO3'!$D$1:$D$249, MATCH($N1200, 'ISO2-ISO3'!$C$1:$C$249, 0))</f>
        <v>USA</v>
      </c>
      <c r="AJ1200" s="2" t="str">
        <f>INDEX('WB Country Groups'!$C$2:$C$219, MATCH($AI1200, 'WB Country Groups'!$B$2:$B$219, 0))</f>
        <v>North America</v>
      </c>
    </row>
    <row r="1201" spans="1:36">
      <c r="A1201" s="53">
        <v>45169</v>
      </c>
      <c r="B1201" s="53">
        <v>45169</v>
      </c>
      <c r="N1201" s="1" t="s">
        <v>1348</v>
      </c>
      <c r="U1201" s="59">
        <v>78133338000</v>
      </c>
      <c r="V1201" s="60">
        <v>78133338000</v>
      </c>
      <c r="W1201" s="60">
        <v>78133338000</v>
      </c>
      <c r="X1201" s="59">
        <v>0.1224871967439</v>
      </c>
      <c r="AI1201" s="2" t="str">
        <f>INDEX('ISO2-ISO3'!$D$1:$D$249, MATCH($N1201, 'ISO2-ISO3'!$C$1:$C$249, 0))</f>
        <v>USA</v>
      </c>
      <c r="AJ1201" s="2" t="str">
        <f>INDEX('WB Country Groups'!$C$2:$C$219, MATCH($AI1201, 'WB Country Groups'!$B$2:$B$219, 0))</f>
        <v>North America</v>
      </c>
    </row>
    <row r="1202" spans="1:36">
      <c r="A1202" s="53">
        <v>45169</v>
      </c>
      <c r="B1202" s="53">
        <v>45169</v>
      </c>
      <c r="N1202" s="1" t="s">
        <v>1348</v>
      </c>
      <c r="U1202" s="59">
        <v>14711938590</v>
      </c>
      <c r="V1202" s="60">
        <v>14711938590</v>
      </c>
      <c r="W1202" s="60">
        <v>14711938590</v>
      </c>
      <c r="X1202" s="59">
        <v>2.30634472132E-2</v>
      </c>
      <c r="AI1202" s="2" t="str">
        <f>INDEX('ISO2-ISO3'!$D$1:$D$249, MATCH($N1202, 'ISO2-ISO3'!$C$1:$C$249, 0))</f>
        <v>USA</v>
      </c>
      <c r="AJ1202" s="2" t="str">
        <f>INDEX('WB Country Groups'!$C$2:$C$219, MATCH($AI1202, 'WB Country Groups'!$B$2:$B$219, 0))</f>
        <v>North America</v>
      </c>
    </row>
    <row r="1203" spans="1:36">
      <c r="A1203" s="53">
        <v>45169</v>
      </c>
      <c r="B1203" s="53">
        <v>45169</v>
      </c>
      <c r="N1203" s="1" t="s">
        <v>1348</v>
      </c>
      <c r="U1203" s="59">
        <v>96750034706.880005</v>
      </c>
      <c r="V1203" s="60">
        <v>96750034706.880005</v>
      </c>
      <c r="W1203" s="60">
        <v>107500038563.2</v>
      </c>
      <c r="X1203" s="59">
        <v>0.15167201145449999</v>
      </c>
      <c r="AI1203" s="2" t="str">
        <f>INDEX('ISO2-ISO3'!$D$1:$D$249, MATCH($N1203, 'ISO2-ISO3'!$C$1:$C$249, 0))</f>
        <v>USA</v>
      </c>
      <c r="AJ1203" s="2" t="str">
        <f>INDEX('WB Country Groups'!$C$2:$C$219, MATCH($AI1203, 'WB Country Groups'!$B$2:$B$219, 0))</f>
        <v>North America</v>
      </c>
    </row>
    <row r="1204" spans="1:36">
      <c r="A1204" s="53">
        <v>45169</v>
      </c>
      <c r="B1204" s="53">
        <v>45169</v>
      </c>
      <c r="N1204" s="1" t="s">
        <v>1348</v>
      </c>
      <c r="U1204" s="59">
        <v>16572881426.4</v>
      </c>
      <c r="V1204" s="60">
        <v>16572881426.4</v>
      </c>
      <c r="W1204" s="60">
        <v>16572881426.4</v>
      </c>
      <c r="X1204" s="59">
        <v>2.5980789248899998E-2</v>
      </c>
      <c r="AI1204" s="2" t="str">
        <f>INDEX('ISO2-ISO3'!$D$1:$D$249, MATCH($N1204, 'ISO2-ISO3'!$C$1:$C$249, 0))</f>
        <v>USA</v>
      </c>
      <c r="AJ1204" s="2" t="str">
        <f>INDEX('WB Country Groups'!$C$2:$C$219, MATCH($AI1204, 'WB Country Groups'!$B$2:$B$219, 0))</f>
        <v>North America</v>
      </c>
    </row>
    <row r="1205" spans="1:36">
      <c r="A1205" s="53">
        <v>45169</v>
      </c>
      <c r="B1205" s="53">
        <v>45169</v>
      </c>
      <c r="N1205" s="1" t="s">
        <v>1348</v>
      </c>
      <c r="U1205" s="59">
        <v>15837540845.450001</v>
      </c>
      <c r="V1205" s="60">
        <v>15837540845.450001</v>
      </c>
      <c r="W1205" s="60">
        <v>15837540845.450001</v>
      </c>
      <c r="X1205" s="59">
        <v>2.48280187578E-2</v>
      </c>
      <c r="AI1205" s="2" t="str">
        <f>INDEX('ISO2-ISO3'!$D$1:$D$249, MATCH($N1205, 'ISO2-ISO3'!$C$1:$C$249, 0))</f>
        <v>USA</v>
      </c>
      <c r="AJ1205" s="2" t="str">
        <f>INDEX('WB Country Groups'!$C$2:$C$219, MATCH($AI1205, 'WB Country Groups'!$B$2:$B$219, 0))</f>
        <v>North America</v>
      </c>
    </row>
    <row r="1206" spans="1:36">
      <c r="A1206" s="53">
        <v>45169</v>
      </c>
      <c r="B1206" s="53">
        <v>45169</v>
      </c>
      <c r="N1206" s="1" t="s">
        <v>1266</v>
      </c>
      <c r="U1206" s="59">
        <v>6113241799.0373898</v>
      </c>
      <c r="V1206" s="60">
        <v>6113241799.0373898</v>
      </c>
      <c r="W1206" s="60">
        <v>7641552248.7967396</v>
      </c>
      <c r="X1206" s="59">
        <v>9.5835384760000007E-3</v>
      </c>
      <c r="AI1206" s="2" t="str">
        <f>INDEX('ISO2-ISO3'!$D$1:$D$249, MATCH($N1206, 'ISO2-ISO3'!$C$1:$C$249, 0))</f>
        <v>SGP</v>
      </c>
      <c r="AJ1206" s="2" t="str">
        <f>INDEX('WB Country Groups'!$C$2:$C$219, MATCH($AI1206, 'WB Country Groups'!$B$2:$B$219, 0))</f>
        <v>East Asia &amp; Pacific</v>
      </c>
    </row>
    <row r="1207" spans="1:36">
      <c r="A1207" s="53">
        <v>45169</v>
      </c>
      <c r="B1207" s="53">
        <v>45169</v>
      </c>
      <c r="N1207" s="1" t="s">
        <v>1193</v>
      </c>
      <c r="U1207" s="59">
        <v>7975075511.6314001</v>
      </c>
      <c r="V1207" s="60">
        <v>7975075511.6314001</v>
      </c>
      <c r="W1207" s="60">
        <v>9382441778.3898907</v>
      </c>
      <c r="X1207" s="59">
        <v>1.2502277110400001E-2</v>
      </c>
      <c r="AI1207" s="2" t="str">
        <f>INDEX('ISO2-ISO3'!$D$1:$D$249, MATCH($N1207, 'ISO2-ISO3'!$C$1:$C$249, 0))</f>
        <v>NOR</v>
      </c>
      <c r="AJ1207" s="2" t="str">
        <f>INDEX('WB Country Groups'!$C$2:$C$219, MATCH($AI1207, 'WB Country Groups'!$B$2:$B$219, 0))</f>
        <v>Europe &amp; Central Asia</v>
      </c>
    </row>
    <row r="1208" spans="1:36">
      <c r="A1208" s="53">
        <v>45169</v>
      </c>
      <c r="B1208" s="53">
        <v>45169</v>
      </c>
      <c r="N1208" s="1" t="s">
        <v>1088</v>
      </c>
      <c r="U1208" s="59">
        <v>7309431791.4472704</v>
      </c>
      <c r="V1208" s="60">
        <v>7309431791.4472704</v>
      </c>
      <c r="W1208" s="60">
        <v>11245279679.149599</v>
      </c>
      <c r="X1208" s="59">
        <v>1.1458768213999999E-2</v>
      </c>
      <c r="AI1208" s="2" t="str">
        <f>INDEX('ISO2-ISO3'!$D$1:$D$249, MATCH($N1208, 'ISO2-ISO3'!$C$1:$C$249, 0))</f>
        <v>JPN</v>
      </c>
      <c r="AJ1208" s="2" t="str">
        <f>INDEX('WB Country Groups'!$C$2:$C$219, MATCH($AI1208, 'WB Country Groups'!$B$2:$B$219, 0))</f>
        <v>East Asia &amp; Pacific</v>
      </c>
    </row>
    <row r="1209" spans="1:36">
      <c r="A1209" s="53">
        <v>45169</v>
      </c>
      <c r="B1209" s="53">
        <v>45169</v>
      </c>
      <c r="N1209" s="1" t="s">
        <v>1088</v>
      </c>
      <c r="U1209" s="59">
        <v>40249482465.583702</v>
      </c>
      <c r="V1209" s="60">
        <v>40249482465.583702</v>
      </c>
      <c r="W1209" s="60">
        <v>73180877210.1521</v>
      </c>
      <c r="X1209" s="59">
        <v>6.3097858145999997E-2</v>
      </c>
      <c r="AI1209" s="2" t="str">
        <f>INDEX('ISO2-ISO3'!$D$1:$D$249, MATCH($N1209, 'ISO2-ISO3'!$C$1:$C$249, 0))</f>
        <v>JPN</v>
      </c>
      <c r="AJ1209" s="2" t="str">
        <f>INDEX('WB Country Groups'!$C$2:$C$219, MATCH($AI1209, 'WB Country Groups'!$B$2:$B$219, 0))</f>
        <v>East Asia &amp; Pacific</v>
      </c>
    </row>
    <row r="1210" spans="1:36">
      <c r="A1210" s="53">
        <v>45169</v>
      </c>
      <c r="B1210" s="53">
        <v>45169</v>
      </c>
      <c r="N1210" s="1" t="s">
        <v>1088</v>
      </c>
      <c r="U1210" s="59">
        <v>4185012213.4258299</v>
      </c>
      <c r="V1210" s="60">
        <v>4185012213.4258299</v>
      </c>
      <c r="W1210" s="60">
        <v>10462530533.5646</v>
      </c>
      <c r="X1210" s="59">
        <v>6.5607131024999999E-3</v>
      </c>
      <c r="AI1210" s="2" t="str">
        <f>INDEX('ISO2-ISO3'!$D$1:$D$249, MATCH($N1210, 'ISO2-ISO3'!$C$1:$C$249, 0))</f>
        <v>JPN</v>
      </c>
      <c r="AJ1210" s="2" t="str">
        <f>INDEX('WB Country Groups'!$C$2:$C$219, MATCH($AI1210, 'WB Country Groups'!$B$2:$B$219, 0))</f>
        <v>East Asia &amp; Pacific</v>
      </c>
    </row>
    <row r="1211" spans="1:36">
      <c r="A1211" s="53">
        <v>45169</v>
      </c>
      <c r="B1211" s="53">
        <v>45169</v>
      </c>
      <c r="N1211" s="1" t="s">
        <v>1088</v>
      </c>
      <c r="U1211" s="59">
        <v>12130422777.0718</v>
      </c>
      <c r="V1211" s="60">
        <v>12130422777.0718</v>
      </c>
      <c r="W1211" s="60">
        <v>17329175395.816898</v>
      </c>
      <c r="X1211" s="59">
        <v>1.9016485399399999E-2</v>
      </c>
      <c r="AI1211" s="2" t="str">
        <f>INDEX('ISO2-ISO3'!$D$1:$D$249, MATCH($N1211, 'ISO2-ISO3'!$C$1:$C$249, 0))</f>
        <v>JPN</v>
      </c>
      <c r="AJ1211" s="2" t="str">
        <f>INDEX('WB Country Groups'!$C$2:$C$219, MATCH($AI1211, 'WB Country Groups'!$B$2:$B$219, 0))</f>
        <v>East Asia &amp; Pacific</v>
      </c>
    </row>
    <row r="1212" spans="1:36">
      <c r="A1212" s="53">
        <v>45169</v>
      </c>
      <c r="B1212" s="53">
        <v>45169</v>
      </c>
      <c r="N1212" s="1" t="s">
        <v>1088</v>
      </c>
      <c r="U1212" s="59">
        <v>5686773131.1481304</v>
      </c>
      <c r="V1212" s="60">
        <v>5686773131.1481304</v>
      </c>
      <c r="W1212" s="60">
        <v>5986076980.15592</v>
      </c>
      <c r="X1212" s="59">
        <v>8.9149768482999995E-3</v>
      </c>
      <c r="AI1212" s="2" t="str">
        <f>INDEX('ISO2-ISO3'!$D$1:$D$249, MATCH($N1212, 'ISO2-ISO3'!$C$1:$C$249, 0))</f>
        <v>JPN</v>
      </c>
      <c r="AJ1212" s="2" t="str">
        <f>INDEX('WB Country Groups'!$C$2:$C$219, MATCH($AI1212, 'WB Country Groups'!$B$2:$B$219, 0))</f>
        <v>East Asia &amp; Pacific</v>
      </c>
    </row>
    <row r="1213" spans="1:36">
      <c r="A1213" s="53">
        <v>45169</v>
      </c>
      <c r="B1213" s="53">
        <v>45169</v>
      </c>
      <c r="N1213" s="1" t="s">
        <v>1070</v>
      </c>
      <c r="U1213" s="59">
        <v>59845418088.587799</v>
      </c>
      <c r="V1213" s="60">
        <v>59845418088.587799</v>
      </c>
      <c r="W1213" s="60">
        <v>80872186606.199707</v>
      </c>
      <c r="X1213" s="59">
        <v>9.3817795159800002E-2</v>
      </c>
      <c r="AI1213" s="2" t="str">
        <f>INDEX('ISO2-ISO3'!$D$1:$D$249, MATCH($N1213, 'ISO2-ISO3'!$C$1:$C$249, 0))</f>
        <v>IND</v>
      </c>
      <c r="AJ1213" s="2" t="str">
        <f>INDEX('WB Country Groups'!$C$2:$C$219, MATCH($AI1213, 'WB Country Groups'!$B$2:$B$219, 0))</f>
        <v>South Asia</v>
      </c>
    </row>
    <row r="1214" spans="1:36">
      <c r="A1214" s="53">
        <v>45169</v>
      </c>
      <c r="B1214" s="53">
        <v>45169</v>
      </c>
      <c r="N1214" s="1" t="s">
        <v>1088</v>
      </c>
      <c r="U1214" s="59">
        <v>2851942164.3713298</v>
      </c>
      <c r="V1214" s="60">
        <v>2851942164.3713298</v>
      </c>
      <c r="W1214" s="60">
        <v>7129855410.9283199</v>
      </c>
      <c r="X1214" s="59">
        <v>4.4709007695000001E-3</v>
      </c>
      <c r="AI1214" s="2" t="str">
        <f>INDEX('ISO2-ISO3'!$D$1:$D$249, MATCH($N1214, 'ISO2-ISO3'!$C$1:$C$249, 0))</f>
        <v>JPN</v>
      </c>
      <c r="AJ1214" s="2" t="str">
        <f>INDEX('WB Country Groups'!$C$2:$C$219, MATCH($AI1214, 'WB Country Groups'!$B$2:$B$219, 0))</f>
        <v>East Asia &amp; Pacific</v>
      </c>
    </row>
    <row r="1215" spans="1:36">
      <c r="A1215" s="53">
        <v>45169</v>
      </c>
      <c r="B1215" s="53">
        <v>45169</v>
      </c>
      <c r="N1215" s="1" t="s">
        <v>1149</v>
      </c>
      <c r="U1215" s="59">
        <v>5352879070.80369</v>
      </c>
      <c r="V1215" s="60">
        <v>5352879070.80369</v>
      </c>
      <c r="W1215" s="60">
        <v>8280422415.96982</v>
      </c>
      <c r="X1215" s="59">
        <v>8.3915415452000004E-3</v>
      </c>
      <c r="AI1215" s="2" t="str">
        <f>INDEX('ISO2-ISO3'!$D$1:$D$249, MATCH($N1215, 'ISO2-ISO3'!$C$1:$C$249, 0))</f>
        <v>MEX</v>
      </c>
      <c r="AJ1215" s="2" t="str">
        <f>INDEX('WB Country Groups'!$C$2:$C$219, MATCH($AI1215, 'WB Country Groups'!$B$2:$B$219, 0))</f>
        <v>Latin America &amp; Caribbean</v>
      </c>
    </row>
    <row r="1216" spans="1:36">
      <c r="A1216" s="53">
        <v>45169</v>
      </c>
      <c r="B1216" s="53">
        <v>45169</v>
      </c>
      <c r="N1216" s="1" t="s">
        <v>1131</v>
      </c>
      <c r="U1216" s="59">
        <v>3322241701.7741399</v>
      </c>
      <c r="V1216" s="60">
        <v>3322241701.7741399</v>
      </c>
      <c r="W1216" s="60">
        <v>11074139005.913799</v>
      </c>
      <c r="X1216" s="59">
        <v>5.2081746841E-3</v>
      </c>
      <c r="AI1216" s="2" t="str">
        <f>INDEX('ISO2-ISO3'!$D$1:$D$249, MATCH($N1216, 'ISO2-ISO3'!$C$1:$C$249, 0))</f>
        <v>MYS</v>
      </c>
      <c r="AJ1216" s="2" t="str">
        <f>INDEX('WB Country Groups'!$C$2:$C$219, MATCH($AI1216, 'WB Country Groups'!$B$2:$B$219, 0))</f>
        <v>East Asia &amp; Pacific</v>
      </c>
    </row>
    <row r="1217" spans="1:36">
      <c r="A1217" s="53">
        <v>45169</v>
      </c>
      <c r="B1217" s="53">
        <v>45169</v>
      </c>
      <c r="N1217" s="1" t="s">
        <v>1131</v>
      </c>
      <c r="U1217" s="59">
        <v>2797477819.9551702</v>
      </c>
      <c r="V1217" s="60">
        <v>2797477819.9551702</v>
      </c>
      <c r="W1217" s="60">
        <v>9324926066.5172405</v>
      </c>
      <c r="X1217" s="59">
        <v>4.3855187156999998E-3</v>
      </c>
      <c r="AI1217" s="2" t="str">
        <f>INDEX('ISO2-ISO3'!$D$1:$D$249, MATCH($N1217, 'ISO2-ISO3'!$C$1:$C$249, 0))</f>
        <v>MYS</v>
      </c>
      <c r="AJ1217" s="2" t="str">
        <f>INDEX('WB Country Groups'!$C$2:$C$219, MATCH($AI1217, 'WB Country Groups'!$B$2:$B$219, 0))</f>
        <v>East Asia &amp; Pacific</v>
      </c>
    </row>
    <row r="1218" spans="1:36">
      <c r="A1218" s="53">
        <v>45169</v>
      </c>
      <c r="B1218" s="53">
        <v>45169</v>
      </c>
      <c r="N1218" s="1" t="s">
        <v>1303</v>
      </c>
      <c r="U1218" s="59">
        <v>7566677144.7223396</v>
      </c>
      <c r="V1218" s="60">
        <v>7566677144.7223396</v>
      </c>
      <c r="W1218" s="60">
        <v>8407419049.6914902</v>
      </c>
      <c r="X1218" s="59">
        <v>1.1862043729900001E-2</v>
      </c>
      <c r="AI1218" s="2" t="str">
        <f>INDEX('ISO2-ISO3'!$D$1:$D$249, MATCH($N1218, 'ISO2-ISO3'!$C$1:$C$249, 0))</f>
        <v>TWN</v>
      </c>
      <c r="AJ1218" s="2" t="str">
        <f>INDEX('WB Country Groups'!$C$2:$C$219, MATCH($AI1218, 'WB Country Groups'!$B$2:$B$219, 0))</f>
        <v>East Asia &amp; Pacific</v>
      </c>
    </row>
    <row r="1219" spans="1:36">
      <c r="A1219" s="53">
        <v>45169</v>
      </c>
      <c r="B1219" s="53">
        <v>45169</v>
      </c>
      <c r="N1219" s="1" t="s">
        <v>1303</v>
      </c>
      <c r="U1219" s="59">
        <v>1930376441.8947101</v>
      </c>
      <c r="V1219" s="60">
        <v>1930376441.8947101</v>
      </c>
      <c r="W1219" s="60">
        <v>2412970552.3683901</v>
      </c>
      <c r="X1219" s="59">
        <v>3.0261909330999998E-3</v>
      </c>
      <c r="AI1219" s="2" t="str">
        <f>INDEX('ISO2-ISO3'!$D$1:$D$249, MATCH($N1219, 'ISO2-ISO3'!$C$1:$C$249, 0))</f>
        <v>TWN</v>
      </c>
      <c r="AJ1219" s="2" t="str">
        <f>INDEX('WB Country Groups'!$C$2:$C$219, MATCH($AI1219, 'WB Country Groups'!$B$2:$B$219, 0))</f>
        <v>East Asia &amp; Pacific</v>
      </c>
    </row>
    <row r="1220" spans="1:36">
      <c r="A1220" s="53">
        <v>45169</v>
      </c>
      <c r="B1220" s="53">
        <v>45169</v>
      </c>
      <c r="N1220" s="1" t="s">
        <v>1303</v>
      </c>
      <c r="U1220" s="59">
        <v>8637235915.2936707</v>
      </c>
      <c r="V1220" s="60">
        <v>8637235915.2936707</v>
      </c>
      <c r="W1220" s="60">
        <v>10161454017.992599</v>
      </c>
      <c r="X1220" s="59">
        <v>1.3540325320300001E-2</v>
      </c>
      <c r="AI1220" s="2" t="str">
        <f>INDEX('ISO2-ISO3'!$D$1:$D$249, MATCH($N1220, 'ISO2-ISO3'!$C$1:$C$249, 0))</f>
        <v>TWN</v>
      </c>
      <c r="AJ1220" s="2" t="str">
        <f>INDEX('WB Country Groups'!$C$2:$C$219, MATCH($AI1220, 'WB Country Groups'!$B$2:$B$219, 0))</f>
        <v>East Asia &amp; Pacific</v>
      </c>
    </row>
    <row r="1221" spans="1:36">
      <c r="A1221" s="53">
        <v>45169</v>
      </c>
      <c r="B1221" s="53">
        <v>45169</v>
      </c>
      <c r="N1221" s="1" t="s">
        <v>1303</v>
      </c>
      <c r="U1221" s="59">
        <v>3385102004.6912498</v>
      </c>
      <c r="V1221" s="60">
        <v>3385102004.6912498</v>
      </c>
      <c r="W1221" s="60">
        <v>4231377505.8640699</v>
      </c>
      <c r="X1221" s="59">
        <v>5.3067188202000001E-3</v>
      </c>
      <c r="AI1221" s="2" t="str">
        <f>INDEX('ISO2-ISO3'!$D$1:$D$249, MATCH($N1221, 'ISO2-ISO3'!$C$1:$C$249, 0))</f>
        <v>TWN</v>
      </c>
      <c r="AJ1221" s="2" t="str">
        <f>INDEX('WB Country Groups'!$C$2:$C$219, MATCH($AI1221, 'WB Country Groups'!$B$2:$B$219, 0))</f>
        <v>East Asia &amp; Pacific</v>
      </c>
    </row>
    <row r="1222" spans="1:36">
      <c r="A1222" s="53">
        <v>45169</v>
      </c>
      <c r="B1222" s="53">
        <v>45169</v>
      </c>
      <c r="N1222" s="1" t="s">
        <v>1102</v>
      </c>
      <c r="U1222" s="59">
        <v>2715289386.38169</v>
      </c>
      <c r="V1222" s="60">
        <v>2715289386.38169</v>
      </c>
      <c r="W1222" s="60">
        <v>4177368286.7410598</v>
      </c>
      <c r="X1222" s="59">
        <v>4.2566744720999999E-3</v>
      </c>
      <c r="AI1222" s="2" t="str">
        <f>INDEX('ISO2-ISO3'!$D$1:$D$249, MATCH($N1222, 'ISO2-ISO3'!$C$1:$C$249, 0))</f>
        <v>KOR</v>
      </c>
      <c r="AJ1222" s="2" t="str">
        <f>INDEX('WB Country Groups'!$C$2:$C$219, MATCH($AI1222, 'WB Country Groups'!$B$2:$B$219, 0))</f>
        <v>East Asia &amp; Pacific</v>
      </c>
    </row>
    <row r="1223" spans="1:36">
      <c r="A1223" s="53">
        <v>45169</v>
      </c>
      <c r="B1223" s="53">
        <v>45169</v>
      </c>
      <c r="N1223" s="1" t="s">
        <v>1102</v>
      </c>
      <c r="U1223" s="59">
        <v>2962807047.5127702</v>
      </c>
      <c r="V1223" s="60">
        <v>2962807047.5127702</v>
      </c>
      <c r="W1223" s="60">
        <v>6239932695.7442799</v>
      </c>
      <c r="X1223" s="59">
        <v>4.6447001886000001E-3</v>
      </c>
      <c r="AI1223" s="2" t="str">
        <f>INDEX('ISO2-ISO3'!$D$1:$D$249, MATCH($N1223, 'ISO2-ISO3'!$C$1:$C$249, 0))</f>
        <v>KOR</v>
      </c>
      <c r="AJ1223" s="2" t="str">
        <f>INDEX('WB Country Groups'!$C$2:$C$219, MATCH($AI1223, 'WB Country Groups'!$B$2:$B$219, 0))</f>
        <v>East Asia &amp; Pacific</v>
      </c>
    </row>
    <row r="1224" spans="1:36">
      <c r="A1224" s="53">
        <v>45169</v>
      </c>
      <c r="B1224" s="53">
        <v>45169</v>
      </c>
      <c r="N1224" s="1" t="s">
        <v>1102</v>
      </c>
      <c r="U1224" s="59">
        <v>2954799289.3663702</v>
      </c>
      <c r="V1224" s="60">
        <v>2954799289.3663702</v>
      </c>
      <c r="W1224" s="60">
        <v>4276447448.9124298</v>
      </c>
      <c r="X1224" s="59">
        <v>4.6321466759000002E-3</v>
      </c>
      <c r="AI1224" s="2" t="str">
        <f>INDEX('ISO2-ISO3'!$D$1:$D$249, MATCH($N1224, 'ISO2-ISO3'!$C$1:$C$249, 0))</f>
        <v>KOR</v>
      </c>
      <c r="AJ1224" s="2" t="str">
        <f>INDEX('WB Country Groups'!$C$2:$C$219, MATCH($AI1224, 'WB Country Groups'!$B$2:$B$219, 0))</f>
        <v>East Asia &amp; Pacific</v>
      </c>
    </row>
    <row r="1225" spans="1:36">
      <c r="A1225" s="53">
        <v>45169</v>
      </c>
      <c r="B1225" s="53">
        <v>45169</v>
      </c>
      <c r="N1225" s="1" t="s">
        <v>1082</v>
      </c>
      <c r="U1225" s="59">
        <v>5086532449.0640497</v>
      </c>
      <c r="V1225" s="60">
        <v>5086532449.0640497</v>
      </c>
      <c r="W1225" s="60">
        <v>8477554081.7734203</v>
      </c>
      <c r="X1225" s="59">
        <v>7.9739982545000004E-3</v>
      </c>
      <c r="AI1225" s="2" t="str">
        <f>INDEX('ISO2-ISO3'!$D$1:$D$249, MATCH($N1225, 'ISO2-ISO3'!$C$1:$C$249, 0))</f>
        <v>ISR</v>
      </c>
      <c r="AJ1225" s="2" t="str">
        <f>INDEX('WB Country Groups'!$C$2:$C$219, MATCH($AI1225, 'WB Country Groups'!$B$2:$B$219, 0))</f>
        <v>Middle East &amp; North Africa</v>
      </c>
    </row>
    <row r="1226" spans="1:36">
      <c r="A1226" s="53">
        <v>45169</v>
      </c>
      <c r="B1226" s="53">
        <v>45169</v>
      </c>
      <c r="N1226" s="1" t="s">
        <v>1102</v>
      </c>
      <c r="U1226" s="59">
        <v>5862414207.8607903</v>
      </c>
      <c r="V1226" s="60">
        <v>5862414207.8607903</v>
      </c>
      <c r="W1226" s="60">
        <v>9912198359.3720398</v>
      </c>
      <c r="X1226" s="59">
        <v>9.1903238855E-3</v>
      </c>
      <c r="AI1226" s="2" t="str">
        <f>INDEX('ISO2-ISO3'!$D$1:$D$249, MATCH($N1226, 'ISO2-ISO3'!$C$1:$C$249, 0))</f>
        <v>KOR</v>
      </c>
      <c r="AJ1226" s="2" t="str">
        <f>INDEX('WB Country Groups'!$C$2:$C$219, MATCH($AI1226, 'WB Country Groups'!$B$2:$B$219, 0))</f>
        <v>East Asia &amp; Pacific</v>
      </c>
    </row>
    <row r="1227" spans="1:36">
      <c r="A1227" s="53">
        <v>45169</v>
      </c>
      <c r="B1227" s="53">
        <v>45169</v>
      </c>
      <c r="N1227" s="1" t="s">
        <v>1102</v>
      </c>
      <c r="U1227" s="59">
        <v>3293161793.0773602</v>
      </c>
      <c r="V1227" s="60">
        <v>3293161793.0773602</v>
      </c>
      <c r="W1227" s="60">
        <v>5792338238.24475</v>
      </c>
      <c r="X1227" s="59">
        <v>5.1625870183000001E-3</v>
      </c>
      <c r="AI1227" s="2" t="str">
        <f>INDEX('ISO2-ISO3'!$D$1:$D$249, MATCH($N1227, 'ISO2-ISO3'!$C$1:$C$249, 0))</f>
        <v>KOR</v>
      </c>
      <c r="AJ1227" s="2" t="str">
        <f>INDEX('WB Country Groups'!$C$2:$C$219, MATCH($AI1227, 'WB Country Groups'!$B$2:$B$219, 0))</f>
        <v>East Asia &amp; Pacific</v>
      </c>
    </row>
    <row r="1228" spans="1:36">
      <c r="A1228" s="53">
        <v>45169</v>
      </c>
      <c r="B1228" s="53">
        <v>45169</v>
      </c>
      <c r="N1228" s="1" t="s">
        <v>1284</v>
      </c>
      <c r="U1228" s="59">
        <v>41863751615.139999</v>
      </c>
      <c r="V1228" s="60">
        <v>41863751615.139999</v>
      </c>
      <c r="W1228" s="60">
        <v>119610718900.39999</v>
      </c>
      <c r="X1228" s="59">
        <v>6.5628497537399993E-2</v>
      </c>
      <c r="AI1228" s="2" t="str">
        <f>INDEX('ISO2-ISO3'!$D$1:$D$249, MATCH($N1228, 'ISO2-ISO3'!$C$1:$C$249, 0))</f>
        <v>ESP</v>
      </c>
      <c r="AJ1228" s="2" t="str">
        <f>INDEX('WB Country Groups'!$C$2:$C$219, MATCH($AI1228, 'WB Country Groups'!$B$2:$B$219, 0))</f>
        <v>Europe &amp; Central Asia</v>
      </c>
    </row>
    <row r="1229" spans="1:36">
      <c r="A1229" s="53">
        <v>45169</v>
      </c>
      <c r="B1229" s="53">
        <v>45169</v>
      </c>
      <c r="N1229" s="1" t="s">
        <v>1193</v>
      </c>
      <c r="U1229" s="59">
        <v>29392909929.364498</v>
      </c>
      <c r="V1229" s="60">
        <v>29392909929.364498</v>
      </c>
      <c r="W1229" s="60">
        <v>97976366431.215103</v>
      </c>
      <c r="X1229" s="59">
        <v>4.6078348033600003E-2</v>
      </c>
      <c r="AI1229" s="2" t="str">
        <f>INDEX('ISO2-ISO3'!$D$1:$D$249, MATCH($N1229, 'ISO2-ISO3'!$C$1:$C$249, 0))</f>
        <v>NOR</v>
      </c>
      <c r="AJ1229" s="2" t="str">
        <f>INDEX('WB Country Groups'!$C$2:$C$219, MATCH($AI1229, 'WB Country Groups'!$B$2:$B$219, 0))</f>
        <v>Europe &amp; Central Asia</v>
      </c>
    </row>
    <row r="1230" spans="1:36">
      <c r="A1230" s="53">
        <v>45169</v>
      </c>
      <c r="B1230" s="53">
        <v>45169</v>
      </c>
      <c r="N1230" s="1" t="s">
        <v>1297</v>
      </c>
      <c r="U1230" s="59">
        <v>5073460651.4112701</v>
      </c>
      <c r="V1230" s="60">
        <v>5073460651.4112701</v>
      </c>
      <c r="W1230" s="60">
        <v>5968777236.9544296</v>
      </c>
      <c r="X1230" s="59">
        <v>7.9535060050999994E-3</v>
      </c>
      <c r="AI1230" s="2" t="str">
        <f>INDEX('ISO2-ISO3'!$D$1:$D$249, MATCH($N1230, 'ISO2-ISO3'!$C$1:$C$249, 0))</f>
        <v>CHE</v>
      </c>
      <c r="AJ1230" s="2" t="str">
        <f>INDEX('WB Country Groups'!$C$2:$C$219, MATCH($AI1230, 'WB Country Groups'!$B$2:$B$219, 0))</f>
        <v>Europe &amp; Central Asia</v>
      </c>
    </row>
    <row r="1231" spans="1:36">
      <c r="A1231" s="53">
        <v>45169</v>
      </c>
      <c r="B1231" s="53">
        <v>45169</v>
      </c>
      <c r="N1231" s="1" t="s">
        <v>1348</v>
      </c>
      <c r="U1231" s="59">
        <v>33093255318.48</v>
      </c>
      <c r="V1231" s="60">
        <v>33093255318.48</v>
      </c>
      <c r="W1231" s="60">
        <v>33093255318.48</v>
      </c>
      <c r="X1231" s="59">
        <v>5.1879264074099998E-2</v>
      </c>
      <c r="AI1231" s="2" t="str">
        <f>INDEX('ISO2-ISO3'!$D$1:$D$249, MATCH($N1231, 'ISO2-ISO3'!$C$1:$C$249, 0))</f>
        <v>USA</v>
      </c>
      <c r="AJ1231" s="2" t="str">
        <f>INDEX('WB Country Groups'!$C$2:$C$219, MATCH($AI1231, 'WB Country Groups'!$B$2:$B$219, 0))</f>
        <v>North America</v>
      </c>
    </row>
    <row r="1232" spans="1:36">
      <c r="A1232" s="53">
        <v>45169</v>
      </c>
      <c r="B1232" s="53">
        <v>45169</v>
      </c>
      <c r="N1232" s="1" t="s">
        <v>1342</v>
      </c>
      <c r="U1232" s="59">
        <v>41613546099.390297</v>
      </c>
      <c r="V1232" s="60">
        <v>41613546099.390297</v>
      </c>
      <c r="W1232" s="60">
        <v>52016932624.2379</v>
      </c>
      <c r="X1232" s="59">
        <v>6.5236258155099994E-2</v>
      </c>
      <c r="AI1232" s="2" t="str">
        <f>INDEX('ISO2-ISO3'!$D$1:$D$249, MATCH($N1232, 'ISO2-ISO3'!$C$1:$C$249, 0))</f>
        <v>GBR</v>
      </c>
      <c r="AJ1232" s="2" t="str">
        <f>INDEX('WB Country Groups'!$C$2:$C$219, MATCH($AI1232, 'WB Country Groups'!$B$2:$B$219, 0))</f>
        <v>Europe &amp; Central Asia</v>
      </c>
    </row>
    <row r="1233" spans="1:36">
      <c r="A1233" s="53">
        <v>45169</v>
      </c>
      <c r="B1233" s="53">
        <v>45169</v>
      </c>
      <c r="N1233" s="1" t="s">
        <v>1297</v>
      </c>
      <c r="U1233" s="59">
        <v>3158151712.4257002</v>
      </c>
      <c r="V1233" s="60">
        <v>3158151712.4257002</v>
      </c>
      <c r="W1233" s="60">
        <v>7018114916.5015602</v>
      </c>
      <c r="X1233" s="59">
        <v>4.9509359263000003E-3</v>
      </c>
      <c r="AI1233" s="2" t="str">
        <f>INDEX('ISO2-ISO3'!$D$1:$D$249, MATCH($N1233, 'ISO2-ISO3'!$C$1:$C$249, 0))</f>
        <v>CHE</v>
      </c>
      <c r="AJ1233" s="2" t="str">
        <f>INDEX('WB Country Groups'!$C$2:$C$219, MATCH($AI1233, 'WB Country Groups'!$B$2:$B$219, 0))</f>
        <v>Europe &amp; Central Asia</v>
      </c>
    </row>
    <row r="1234" spans="1:36">
      <c r="A1234" s="53">
        <v>45169</v>
      </c>
      <c r="B1234" s="53">
        <v>45169</v>
      </c>
      <c r="N1234" s="1" t="s">
        <v>1031</v>
      </c>
      <c r="U1234" s="59">
        <v>7104472499.2416</v>
      </c>
      <c r="V1234" s="60">
        <v>7104472499.2416</v>
      </c>
      <c r="W1234" s="60">
        <v>10149246427.488001</v>
      </c>
      <c r="X1234" s="59">
        <v>1.1137459924899999E-2</v>
      </c>
      <c r="AI1234" s="2" t="str">
        <f>INDEX('ISO2-ISO3'!$D$1:$D$249, MATCH($N1234, 'ISO2-ISO3'!$C$1:$C$249, 0))</f>
        <v>DEU</v>
      </c>
      <c r="AJ1234" s="2" t="str">
        <f>INDEX('WB Country Groups'!$C$2:$C$219, MATCH($AI1234, 'WB Country Groups'!$B$2:$B$219, 0))</f>
        <v>Europe &amp; Central Asia</v>
      </c>
    </row>
    <row r="1235" spans="1:36">
      <c r="A1235" s="53">
        <v>45169</v>
      </c>
      <c r="B1235" s="53">
        <v>45169</v>
      </c>
      <c r="N1235" s="1" t="s">
        <v>1284</v>
      </c>
      <c r="U1235" s="59">
        <v>6608890481.9174995</v>
      </c>
      <c r="V1235" s="60">
        <v>6608890481.9174995</v>
      </c>
      <c r="W1235" s="60">
        <v>8811853975.8899994</v>
      </c>
      <c r="X1235" s="59">
        <v>1.03605514552E-2</v>
      </c>
      <c r="AI1235" s="2" t="str">
        <f>INDEX('ISO2-ISO3'!$D$1:$D$249, MATCH($N1235, 'ISO2-ISO3'!$C$1:$C$249, 0))</f>
        <v>ESP</v>
      </c>
      <c r="AJ1235" s="2" t="str">
        <f>INDEX('WB Country Groups'!$C$2:$C$219, MATCH($AI1235, 'WB Country Groups'!$B$2:$B$219, 0))</f>
        <v>Europe &amp; Central Asia</v>
      </c>
    </row>
    <row r="1236" spans="1:36">
      <c r="A1236" s="53">
        <v>45169</v>
      </c>
      <c r="B1236" s="53">
        <v>45169</v>
      </c>
      <c r="N1236" s="1" t="s">
        <v>1015</v>
      </c>
      <c r="U1236" s="59">
        <v>8323247996.2032804</v>
      </c>
      <c r="V1236" s="60">
        <v>8323247996.2032804</v>
      </c>
      <c r="W1236" s="60">
        <v>11890354280.2904</v>
      </c>
      <c r="X1236" s="59">
        <v>1.30480962539E-2</v>
      </c>
      <c r="AI1236" s="2" t="str">
        <f>INDEX('ISO2-ISO3'!$D$1:$D$249, MATCH($N1236, 'ISO2-ISO3'!$C$1:$C$249, 0))</f>
        <v>FRA</v>
      </c>
      <c r="AJ1236" s="2" t="str">
        <f>INDEX('WB Country Groups'!$C$2:$C$219, MATCH($AI1236, 'WB Country Groups'!$B$2:$B$219, 0))</f>
        <v>Europe &amp; Central Asia</v>
      </c>
    </row>
    <row r="1237" spans="1:36">
      <c r="A1237" s="53">
        <v>45169</v>
      </c>
      <c r="B1237" s="53">
        <v>45169</v>
      </c>
      <c r="N1237" s="1" t="s">
        <v>1015</v>
      </c>
      <c r="U1237" s="59">
        <v>8203726129.8018999</v>
      </c>
      <c r="V1237" s="60">
        <v>8203726129.8018999</v>
      </c>
      <c r="W1237" s="60">
        <v>8203726129.8018999</v>
      </c>
      <c r="X1237" s="59">
        <v>1.2860725552199999E-2</v>
      </c>
      <c r="AI1237" s="2" t="str">
        <f>INDEX('ISO2-ISO3'!$D$1:$D$249, MATCH($N1237, 'ISO2-ISO3'!$C$1:$C$249, 0))</f>
        <v>FRA</v>
      </c>
      <c r="AJ1237" s="2" t="str">
        <f>INDEX('WB Country Groups'!$C$2:$C$219, MATCH($AI1237, 'WB Country Groups'!$B$2:$B$219, 0))</f>
        <v>Europe &amp; Central Asia</v>
      </c>
    </row>
    <row r="1238" spans="1:36">
      <c r="A1238" s="53">
        <v>45169</v>
      </c>
      <c r="B1238" s="53">
        <v>45169</v>
      </c>
      <c r="N1238" s="1" t="s">
        <v>1015</v>
      </c>
      <c r="U1238" s="59">
        <v>5697609346.4526596</v>
      </c>
      <c r="V1238" s="60">
        <v>5697609346.4526596</v>
      </c>
      <c r="W1238" s="60">
        <v>7596812461.9368801</v>
      </c>
      <c r="X1238" s="59">
        <v>8.9319644449999992E-3</v>
      </c>
      <c r="AI1238" s="2" t="str">
        <f>INDEX('ISO2-ISO3'!$D$1:$D$249, MATCH($N1238, 'ISO2-ISO3'!$C$1:$C$249, 0))</f>
        <v>FRA</v>
      </c>
      <c r="AJ1238" s="2" t="str">
        <f>INDEX('WB Country Groups'!$C$2:$C$219, MATCH($AI1238, 'WB Country Groups'!$B$2:$B$219, 0))</f>
        <v>Europe &amp; Central Asia</v>
      </c>
    </row>
    <row r="1239" spans="1:36">
      <c r="A1239" s="53">
        <v>45169</v>
      </c>
      <c r="B1239" s="53">
        <v>45169</v>
      </c>
      <c r="N1239" s="1" t="s">
        <v>1342</v>
      </c>
      <c r="U1239" s="59">
        <v>12888110983.2957</v>
      </c>
      <c r="V1239" s="60">
        <v>12888110983.2957</v>
      </c>
      <c r="W1239" s="60">
        <v>12888110983.2957</v>
      </c>
      <c r="X1239" s="59">
        <v>2.0204289565500001E-2</v>
      </c>
      <c r="AI1239" s="2" t="str">
        <f>INDEX('ISO2-ISO3'!$D$1:$D$249, MATCH($N1239, 'ISO2-ISO3'!$C$1:$C$249, 0))</f>
        <v>GBR</v>
      </c>
      <c r="AJ1239" s="2" t="str">
        <f>INDEX('WB Country Groups'!$C$2:$C$219, MATCH($AI1239, 'WB Country Groups'!$B$2:$B$219, 0))</f>
        <v>Europe &amp; Central Asia</v>
      </c>
    </row>
    <row r="1240" spans="1:36">
      <c r="A1240" s="53">
        <v>45169</v>
      </c>
      <c r="B1240" s="53">
        <v>45169</v>
      </c>
      <c r="N1240" s="1" t="s">
        <v>1342</v>
      </c>
      <c r="U1240" s="59">
        <v>9770574359.2391701</v>
      </c>
      <c r="V1240" s="60">
        <v>9770574359.2391701</v>
      </c>
      <c r="W1240" s="60">
        <v>9770574359.2391701</v>
      </c>
      <c r="X1240" s="59">
        <v>1.53170246463E-2</v>
      </c>
      <c r="AI1240" s="2" t="str">
        <f>INDEX('ISO2-ISO3'!$D$1:$D$249, MATCH($N1240, 'ISO2-ISO3'!$C$1:$C$249, 0))</f>
        <v>GBR</v>
      </c>
      <c r="AJ1240" s="2" t="str">
        <f>INDEX('WB Country Groups'!$C$2:$C$219, MATCH($AI1240, 'WB Country Groups'!$B$2:$B$219, 0))</f>
        <v>Europe &amp; Central Asia</v>
      </c>
    </row>
    <row r="1241" spans="1:36">
      <c r="A1241" s="53">
        <v>45169</v>
      </c>
      <c r="B1241" s="53">
        <v>45169</v>
      </c>
      <c r="N1241" s="1" t="s">
        <v>1172</v>
      </c>
      <c r="U1241" s="59">
        <v>22652855273.077099</v>
      </c>
      <c r="V1241" s="60">
        <v>22652855273.077099</v>
      </c>
      <c r="W1241" s="60">
        <v>23845110813.7654</v>
      </c>
      <c r="X1241" s="59">
        <v>3.5512174593699999E-2</v>
      </c>
      <c r="AI1241" s="2" t="str">
        <f>INDEX('ISO2-ISO3'!$D$1:$D$249, MATCH($N1241, 'ISO2-ISO3'!$C$1:$C$249, 0))</f>
        <v>NLD</v>
      </c>
      <c r="AJ1241" s="2" t="str">
        <f>INDEX('WB Country Groups'!$C$2:$C$219, MATCH($AI1241, 'WB Country Groups'!$B$2:$B$219, 0))</f>
        <v>Europe &amp; Central Asia</v>
      </c>
    </row>
    <row r="1242" spans="1:36">
      <c r="A1242" s="53">
        <v>45169</v>
      </c>
      <c r="B1242" s="53">
        <v>45169</v>
      </c>
      <c r="N1242" s="1" t="s">
        <v>948</v>
      </c>
      <c r="U1242" s="59">
        <v>2371887050.2866101</v>
      </c>
      <c r="V1242" s="60">
        <v>2371887050.2866101</v>
      </c>
      <c r="W1242" s="60">
        <v>4312521909.61201</v>
      </c>
      <c r="X1242" s="59">
        <v>3.7183333417000002E-3</v>
      </c>
      <c r="AI1242" s="2" t="str">
        <f>INDEX('ISO2-ISO3'!$D$1:$D$249, MATCH($N1242, 'ISO2-ISO3'!$C$1:$C$249, 0))</f>
        <v>CHN</v>
      </c>
      <c r="AJ1242" s="2" t="str">
        <f>INDEX('WB Country Groups'!$C$2:$C$219, MATCH($AI1242, 'WB Country Groups'!$B$2:$B$219, 0))</f>
        <v>East Asia &amp; Pacific</v>
      </c>
    </row>
    <row r="1243" spans="1:36">
      <c r="A1243" s="53">
        <v>45169</v>
      </c>
      <c r="B1243" s="53">
        <v>45169</v>
      </c>
      <c r="N1243" s="1" t="s">
        <v>1088</v>
      </c>
      <c r="U1243" s="59">
        <v>3554233749.01261</v>
      </c>
      <c r="V1243" s="60">
        <v>3554233749.01261</v>
      </c>
      <c r="W1243" s="60">
        <v>5468051921.5578499</v>
      </c>
      <c r="X1243" s="59">
        <v>5.5718613800000002E-3</v>
      </c>
      <c r="AI1243" s="2" t="str">
        <f>INDEX('ISO2-ISO3'!$D$1:$D$249, MATCH($N1243, 'ISO2-ISO3'!$C$1:$C$249, 0))</f>
        <v>JPN</v>
      </c>
      <c r="AJ1243" s="2" t="str">
        <f>INDEX('WB Country Groups'!$C$2:$C$219, MATCH($AI1243, 'WB Country Groups'!$B$2:$B$219, 0))</f>
        <v>East Asia &amp; Pacific</v>
      </c>
    </row>
    <row r="1244" spans="1:36">
      <c r="A1244" s="53">
        <v>45169</v>
      </c>
      <c r="B1244" s="53">
        <v>45169</v>
      </c>
      <c r="N1244" s="1" t="s">
        <v>1088</v>
      </c>
      <c r="U1244" s="59">
        <v>5830399106.5563097</v>
      </c>
      <c r="V1244" s="60">
        <v>5830399106.5563097</v>
      </c>
      <c r="W1244" s="60">
        <v>8329141580.7947197</v>
      </c>
      <c r="X1244" s="59">
        <v>9.1401348098000008E-3</v>
      </c>
      <c r="AI1244" s="2" t="str">
        <f>INDEX('ISO2-ISO3'!$D$1:$D$249, MATCH($N1244, 'ISO2-ISO3'!$C$1:$C$249, 0))</f>
        <v>JPN</v>
      </c>
      <c r="AJ1244" s="2" t="str">
        <f>INDEX('WB Country Groups'!$C$2:$C$219, MATCH($AI1244, 'WB Country Groups'!$B$2:$B$219, 0))</f>
        <v>East Asia &amp; Pacific</v>
      </c>
    </row>
    <row r="1245" spans="1:36">
      <c r="A1245" s="53">
        <v>45169</v>
      </c>
      <c r="B1245" s="53">
        <v>45169</v>
      </c>
      <c r="N1245" s="1" t="s">
        <v>1088</v>
      </c>
      <c r="U1245" s="59">
        <v>3593427894.3572502</v>
      </c>
      <c r="V1245" s="60">
        <v>3593427894.3572502</v>
      </c>
      <c r="W1245" s="60">
        <v>4491784867.9465599</v>
      </c>
      <c r="X1245" s="59">
        <v>5.6333048190000002E-3</v>
      </c>
      <c r="AI1245" s="2" t="str">
        <f>INDEX('ISO2-ISO3'!$D$1:$D$249, MATCH($N1245, 'ISO2-ISO3'!$C$1:$C$249, 0))</f>
        <v>JPN</v>
      </c>
      <c r="AJ1245" s="2" t="str">
        <f>INDEX('WB Country Groups'!$C$2:$C$219, MATCH($AI1245, 'WB Country Groups'!$B$2:$B$219, 0))</f>
        <v>East Asia &amp; Pacific</v>
      </c>
    </row>
    <row r="1246" spans="1:36">
      <c r="A1246" s="53">
        <v>45169</v>
      </c>
      <c r="B1246" s="53">
        <v>45169</v>
      </c>
      <c r="N1246" s="1" t="s">
        <v>1088</v>
      </c>
      <c r="U1246" s="59">
        <v>3378142952.32339</v>
      </c>
      <c r="V1246" s="60">
        <v>3378142952.32339</v>
      </c>
      <c r="W1246" s="60">
        <v>7506984338.4964104</v>
      </c>
      <c r="X1246" s="59">
        <v>5.2958093307999997E-3</v>
      </c>
      <c r="AI1246" s="2" t="str">
        <f>INDEX('ISO2-ISO3'!$D$1:$D$249, MATCH($N1246, 'ISO2-ISO3'!$C$1:$C$249, 0))</f>
        <v>JPN</v>
      </c>
      <c r="AJ1246" s="2" t="str">
        <f>INDEX('WB Country Groups'!$C$2:$C$219, MATCH($AI1246, 'WB Country Groups'!$B$2:$B$219, 0))</f>
        <v>East Asia &amp; Pacific</v>
      </c>
    </row>
    <row r="1247" spans="1:36">
      <c r="A1247" s="53">
        <v>45169</v>
      </c>
      <c r="B1247" s="53">
        <v>45169</v>
      </c>
      <c r="N1247" s="1" t="s">
        <v>1348</v>
      </c>
      <c r="U1247" s="59">
        <v>30464762569.330002</v>
      </c>
      <c r="V1247" s="60">
        <v>30464762569.330002</v>
      </c>
      <c r="W1247" s="60">
        <v>30464762569.330002</v>
      </c>
      <c r="X1247" s="59">
        <v>4.7758657982599997E-2</v>
      </c>
      <c r="AI1247" s="2" t="str">
        <f>INDEX('ISO2-ISO3'!$D$1:$D$249, MATCH($N1247, 'ISO2-ISO3'!$C$1:$C$249, 0))</f>
        <v>USA</v>
      </c>
      <c r="AJ1247" s="2" t="str">
        <f>INDEX('WB Country Groups'!$C$2:$C$219, MATCH($AI1247, 'WB Country Groups'!$B$2:$B$219, 0))</f>
        <v>North America</v>
      </c>
    </row>
    <row r="1248" spans="1:36">
      <c r="A1248" s="53">
        <v>45169</v>
      </c>
      <c r="B1248" s="53">
        <v>45169</v>
      </c>
      <c r="N1248" s="1" t="s">
        <v>1348</v>
      </c>
      <c r="U1248" s="59">
        <v>35281352433.809998</v>
      </c>
      <c r="V1248" s="60">
        <v>35281352433.809998</v>
      </c>
      <c r="W1248" s="60">
        <v>35281352433.809998</v>
      </c>
      <c r="X1248" s="59">
        <v>5.5309475667700003E-2</v>
      </c>
      <c r="AI1248" s="2" t="str">
        <f>INDEX('ISO2-ISO3'!$D$1:$D$249, MATCH($N1248, 'ISO2-ISO3'!$C$1:$C$249, 0))</f>
        <v>USA</v>
      </c>
      <c r="AJ1248" s="2" t="str">
        <f>INDEX('WB Country Groups'!$C$2:$C$219, MATCH($AI1248, 'WB Country Groups'!$B$2:$B$219, 0))</f>
        <v>North America</v>
      </c>
    </row>
    <row r="1249" spans="1:36">
      <c r="A1249" s="53">
        <v>45169</v>
      </c>
      <c r="B1249" s="53">
        <v>45169</v>
      </c>
      <c r="N1249" s="1" t="s">
        <v>1348</v>
      </c>
      <c r="U1249" s="59">
        <v>9526751178.75</v>
      </c>
      <c r="V1249" s="60">
        <v>9526751178.75</v>
      </c>
      <c r="W1249" s="60">
        <v>9526751178.75</v>
      </c>
      <c r="X1249" s="59">
        <v>1.4934790651900001E-2</v>
      </c>
      <c r="AI1249" s="2" t="str">
        <f>INDEX('ISO2-ISO3'!$D$1:$D$249, MATCH($N1249, 'ISO2-ISO3'!$C$1:$C$249, 0))</f>
        <v>USA</v>
      </c>
      <c r="AJ1249" s="2" t="str">
        <f>INDEX('WB Country Groups'!$C$2:$C$219, MATCH($AI1249, 'WB Country Groups'!$B$2:$B$219, 0))</f>
        <v>North America</v>
      </c>
    </row>
    <row r="1250" spans="1:36">
      <c r="A1250" s="53">
        <v>45169</v>
      </c>
      <c r="B1250" s="53">
        <v>45169</v>
      </c>
      <c r="N1250" s="1" t="s">
        <v>1348</v>
      </c>
      <c r="U1250" s="59">
        <v>20710513098.93</v>
      </c>
      <c r="V1250" s="60">
        <v>20710513098.93</v>
      </c>
      <c r="W1250" s="60">
        <v>20710513098.93</v>
      </c>
      <c r="X1250" s="59">
        <v>3.2467225355400003E-2</v>
      </c>
      <c r="AI1250" s="2" t="str">
        <f>INDEX('ISO2-ISO3'!$D$1:$D$249, MATCH($N1250, 'ISO2-ISO3'!$C$1:$C$249, 0))</f>
        <v>USA</v>
      </c>
      <c r="AJ1250" s="2" t="str">
        <f>INDEX('WB Country Groups'!$C$2:$C$219, MATCH($AI1250, 'WB Country Groups'!$B$2:$B$219, 0))</f>
        <v>North America</v>
      </c>
    </row>
    <row r="1251" spans="1:36">
      <c r="A1251" s="53">
        <v>45169</v>
      </c>
      <c r="B1251" s="53">
        <v>45169</v>
      </c>
      <c r="N1251" s="1" t="s">
        <v>1348</v>
      </c>
      <c r="U1251" s="59">
        <v>43265570348.375999</v>
      </c>
      <c r="V1251" s="60">
        <v>43265570348.375999</v>
      </c>
      <c r="W1251" s="60">
        <v>48086583546.239998</v>
      </c>
      <c r="X1251" s="59">
        <v>6.7826085038100004E-2</v>
      </c>
      <c r="AI1251" s="2" t="str">
        <f>INDEX('ISO2-ISO3'!$D$1:$D$249, MATCH($N1251, 'ISO2-ISO3'!$C$1:$C$249, 0))</f>
        <v>USA</v>
      </c>
      <c r="AJ1251" s="2" t="str">
        <f>INDEX('WB Country Groups'!$C$2:$C$219, MATCH($AI1251, 'WB Country Groups'!$B$2:$B$219, 0))</f>
        <v>North America</v>
      </c>
    </row>
    <row r="1252" spans="1:36">
      <c r="A1252" s="53">
        <v>45169</v>
      </c>
      <c r="B1252" s="53">
        <v>45169</v>
      </c>
      <c r="N1252" s="1" t="s">
        <v>1348</v>
      </c>
      <c r="U1252" s="59">
        <v>26983969006.596001</v>
      </c>
      <c r="V1252" s="60">
        <v>26983969006.596001</v>
      </c>
      <c r="W1252" s="60">
        <v>28404177901.68</v>
      </c>
      <c r="X1252" s="59">
        <v>4.2301926491899997E-2</v>
      </c>
      <c r="AI1252" s="2" t="str">
        <f>INDEX('ISO2-ISO3'!$D$1:$D$249, MATCH($N1252, 'ISO2-ISO3'!$C$1:$C$249, 0))</f>
        <v>USA</v>
      </c>
      <c r="AJ1252" s="2" t="str">
        <f>INDEX('WB Country Groups'!$C$2:$C$219, MATCH($AI1252, 'WB Country Groups'!$B$2:$B$219, 0))</f>
        <v>North America</v>
      </c>
    </row>
    <row r="1253" spans="1:36">
      <c r="A1253" s="53">
        <v>45169</v>
      </c>
      <c r="B1253" s="53">
        <v>45169</v>
      </c>
      <c r="N1253" s="1" t="s">
        <v>1348</v>
      </c>
      <c r="U1253" s="59">
        <v>12330375680</v>
      </c>
      <c r="V1253" s="60">
        <v>12330375680</v>
      </c>
      <c r="W1253" s="60">
        <v>12330375680</v>
      </c>
      <c r="X1253" s="59">
        <v>1.93299453281E-2</v>
      </c>
      <c r="AI1253" s="2" t="str">
        <f>INDEX('ISO2-ISO3'!$D$1:$D$249, MATCH($N1253, 'ISO2-ISO3'!$C$1:$C$249, 0))</f>
        <v>USA</v>
      </c>
      <c r="AJ1253" s="2" t="str">
        <f>INDEX('WB Country Groups'!$C$2:$C$219, MATCH($AI1253, 'WB Country Groups'!$B$2:$B$219, 0))</f>
        <v>North America</v>
      </c>
    </row>
    <row r="1254" spans="1:36">
      <c r="A1254" s="53">
        <v>45169</v>
      </c>
      <c r="B1254" s="53">
        <v>45169</v>
      </c>
      <c r="N1254" s="1" t="s">
        <v>1348</v>
      </c>
      <c r="U1254" s="59">
        <v>105010946000</v>
      </c>
      <c r="V1254" s="60">
        <v>105010946000</v>
      </c>
      <c r="W1254" s="60">
        <v>105010946000</v>
      </c>
      <c r="X1254" s="59">
        <v>0.16462238440339999</v>
      </c>
      <c r="AI1254" s="2" t="str">
        <f>INDEX('ISO2-ISO3'!$D$1:$D$249, MATCH($N1254, 'ISO2-ISO3'!$C$1:$C$249, 0))</f>
        <v>USA</v>
      </c>
      <c r="AJ1254" s="2" t="str">
        <f>INDEX('WB Country Groups'!$C$2:$C$219, MATCH($AI1254, 'WB Country Groups'!$B$2:$B$219, 0))</f>
        <v>North America</v>
      </c>
    </row>
    <row r="1255" spans="1:36">
      <c r="A1255" s="53">
        <v>45169</v>
      </c>
      <c r="B1255" s="53">
        <v>45169</v>
      </c>
      <c r="N1255" s="1" t="s">
        <v>1348</v>
      </c>
      <c r="U1255" s="59">
        <v>10010962234.940001</v>
      </c>
      <c r="V1255" s="60">
        <v>10010962234.940001</v>
      </c>
      <c r="W1255" s="60">
        <v>10010962234.940001</v>
      </c>
      <c r="X1255" s="59">
        <v>1.5693873220500001E-2</v>
      </c>
      <c r="AI1255" s="2" t="str">
        <f>INDEX('ISO2-ISO3'!$D$1:$D$249, MATCH($N1255, 'ISO2-ISO3'!$C$1:$C$249, 0))</f>
        <v>USA</v>
      </c>
      <c r="AJ1255" s="2" t="str">
        <f>INDEX('WB Country Groups'!$C$2:$C$219, MATCH($AI1255, 'WB Country Groups'!$B$2:$B$219, 0))</f>
        <v>North America</v>
      </c>
    </row>
    <row r="1256" spans="1:36">
      <c r="A1256" s="53">
        <v>45169</v>
      </c>
      <c r="B1256" s="53">
        <v>45169</v>
      </c>
      <c r="N1256" s="1" t="s">
        <v>1348</v>
      </c>
      <c r="U1256" s="59">
        <v>15367530526.58</v>
      </c>
      <c r="V1256" s="60">
        <v>15367530526.58</v>
      </c>
      <c r="W1256" s="60">
        <v>15367530526.58</v>
      </c>
      <c r="X1256" s="59">
        <v>2.4091198242100001E-2</v>
      </c>
      <c r="AI1256" s="2" t="str">
        <f>INDEX('ISO2-ISO3'!$D$1:$D$249, MATCH($N1256, 'ISO2-ISO3'!$C$1:$C$249, 0))</f>
        <v>USA</v>
      </c>
      <c r="AJ1256" s="2" t="str">
        <f>INDEX('WB Country Groups'!$C$2:$C$219, MATCH($AI1256, 'WB Country Groups'!$B$2:$B$219, 0))</f>
        <v>North America</v>
      </c>
    </row>
    <row r="1257" spans="1:36">
      <c r="A1257" s="53">
        <v>45169</v>
      </c>
      <c r="B1257" s="53">
        <v>45169</v>
      </c>
      <c r="N1257" s="1" t="s">
        <v>1348</v>
      </c>
      <c r="U1257" s="59">
        <v>23985518023.799999</v>
      </c>
      <c r="V1257" s="60">
        <v>23985518023.799999</v>
      </c>
      <c r="W1257" s="60">
        <v>23985518023.799999</v>
      </c>
      <c r="X1257" s="59">
        <v>3.7601348417800003E-2</v>
      </c>
      <c r="AI1257" s="2" t="str">
        <f>INDEX('ISO2-ISO3'!$D$1:$D$249, MATCH($N1257, 'ISO2-ISO3'!$C$1:$C$249, 0))</f>
        <v>USA</v>
      </c>
      <c r="AJ1257" s="2" t="str">
        <f>INDEX('WB Country Groups'!$C$2:$C$219, MATCH($AI1257, 'WB Country Groups'!$B$2:$B$219, 0))</f>
        <v>North America</v>
      </c>
    </row>
    <row r="1258" spans="1:36">
      <c r="A1258" s="53">
        <v>45169</v>
      </c>
      <c r="B1258" s="53">
        <v>45169</v>
      </c>
      <c r="N1258" s="1" t="s">
        <v>1348</v>
      </c>
      <c r="U1258" s="59">
        <v>68538108008.203003</v>
      </c>
      <c r="V1258" s="60">
        <v>68538108008.203003</v>
      </c>
      <c r="W1258" s="60">
        <v>72145376850.740005</v>
      </c>
      <c r="X1258" s="59">
        <v>0.1074450539929</v>
      </c>
      <c r="AI1258" s="2" t="str">
        <f>INDEX('ISO2-ISO3'!$D$1:$D$249, MATCH($N1258, 'ISO2-ISO3'!$C$1:$C$249, 0))</f>
        <v>USA</v>
      </c>
      <c r="AJ1258" s="2" t="str">
        <f>INDEX('WB Country Groups'!$C$2:$C$219, MATCH($AI1258, 'WB Country Groups'!$B$2:$B$219, 0))</f>
        <v>North America</v>
      </c>
    </row>
    <row r="1259" spans="1:36">
      <c r="A1259" s="53">
        <v>45169</v>
      </c>
      <c r="B1259" s="53">
        <v>45169</v>
      </c>
      <c r="N1259" s="1" t="s">
        <v>1348</v>
      </c>
      <c r="U1259" s="59">
        <v>17306313748.48</v>
      </c>
      <c r="V1259" s="60">
        <v>17306313748.48</v>
      </c>
      <c r="W1259" s="60">
        <v>17306313748.48</v>
      </c>
      <c r="X1259" s="59">
        <v>2.7130568221999999E-2</v>
      </c>
      <c r="AI1259" s="2" t="str">
        <f>INDEX('ISO2-ISO3'!$D$1:$D$249, MATCH($N1259, 'ISO2-ISO3'!$C$1:$C$249, 0))</f>
        <v>USA</v>
      </c>
      <c r="AJ1259" s="2" t="str">
        <f>INDEX('WB Country Groups'!$C$2:$C$219, MATCH($AI1259, 'WB Country Groups'!$B$2:$B$219, 0))</f>
        <v>North America</v>
      </c>
    </row>
    <row r="1260" spans="1:36">
      <c r="A1260" s="53">
        <v>45169</v>
      </c>
      <c r="B1260" s="53">
        <v>45169</v>
      </c>
      <c r="N1260" s="1" t="s">
        <v>1348</v>
      </c>
      <c r="U1260" s="59">
        <v>29173071830.400002</v>
      </c>
      <c r="V1260" s="60">
        <v>29173071830.400002</v>
      </c>
      <c r="W1260" s="60">
        <v>29173071830.400002</v>
      </c>
      <c r="X1260" s="59">
        <v>4.57337147034E-2</v>
      </c>
      <c r="AI1260" s="2" t="str">
        <f>INDEX('ISO2-ISO3'!$D$1:$D$249, MATCH($N1260, 'ISO2-ISO3'!$C$1:$C$249, 0))</f>
        <v>USA</v>
      </c>
      <c r="AJ1260" s="2" t="str">
        <f>INDEX('WB Country Groups'!$C$2:$C$219, MATCH($AI1260, 'WB Country Groups'!$B$2:$B$219, 0))</f>
        <v>North America</v>
      </c>
    </row>
    <row r="1261" spans="1:36">
      <c r="A1261" s="53">
        <v>45169</v>
      </c>
      <c r="B1261" s="53">
        <v>45169</v>
      </c>
      <c r="N1261" s="1" t="s">
        <v>1348</v>
      </c>
      <c r="U1261" s="59">
        <v>11129132225.4</v>
      </c>
      <c r="V1261" s="60">
        <v>11129132225.4</v>
      </c>
      <c r="W1261" s="60">
        <v>11129132225.4</v>
      </c>
      <c r="X1261" s="59">
        <v>1.74467934351E-2</v>
      </c>
      <c r="AI1261" s="2" t="str">
        <f>INDEX('ISO2-ISO3'!$D$1:$D$249, MATCH($N1261, 'ISO2-ISO3'!$C$1:$C$249, 0))</f>
        <v>USA</v>
      </c>
      <c r="AJ1261" s="2" t="str">
        <f>INDEX('WB Country Groups'!$C$2:$C$219, MATCH($AI1261, 'WB Country Groups'!$B$2:$B$219, 0))</f>
        <v>North America</v>
      </c>
    </row>
    <row r="1262" spans="1:36">
      <c r="A1262" s="53">
        <v>45169</v>
      </c>
      <c r="B1262" s="53">
        <v>45169</v>
      </c>
      <c r="N1262" s="1" t="s">
        <v>936</v>
      </c>
      <c r="U1262" s="59">
        <v>6489130123.0126801</v>
      </c>
      <c r="V1262" s="60">
        <v>6489130123.0126801</v>
      </c>
      <c r="W1262" s="60">
        <v>6489130123.0126801</v>
      </c>
      <c r="X1262" s="59">
        <v>1.0172806876300001E-2</v>
      </c>
      <c r="AI1262" s="2" t="str">
        <f>INDEX('ISO2-ISO3'!$D$1:$D$249, MATCH($N1262, 'ISO2-ISO3'!$C$1:$C$249, 0))</f>
        <v>CAN</v>
      </c>
      <c r="AJ1262" s="2" t="str">
        <f>INDEX('WB Country Groups'!$C$2:$C$219, MATCH($AI1262, 'WB Country Groups'!$B$2:$B$219, 0))</f>
        <v>North America</v>
      </c>
    </row>
    <row r="1263" spans="1:36">
      <c r="A1263" s="53">
        <v>45169</v>
      </c>
      <c r="B1263" s="53">
        <v>45169</v>
      </c>
      <c r="N1263" s="1" t="s">
        <v>936</v>
      </c>
      <c r="U1263" s="59">
        <v>10884893624.709</v>
      </c>
      <c r="V1263" s="60">
        <v>10884893624.709</v>
      </c>
      <c r="W1263" s="60">
        <v>10884893624.709</v>
      </c>
      <c r="X1263" s="59">
        <v>1.7063908199399999E-2</v>
      </c>
      <c r="AI1263" s="2" t="str">
        <f>INDEX('ISO2-ISO3'!$D$1:$D$249, MATCH($N1263, 'ISO2-ISO3'!$C$1:$C$249, 0))</f>
        <v>CAN</v>
      </c>
      <c r="AJ1263" s="2" t="str">
        <f>INDEX('WB Country Groups'!$C$2:$C$219, MATCH($AI1263, 'WB Country Groups'!$B$2:$B$219, 0))</f>
        <v>North America</v>
      </c>
    </row>
    <row r="1264" spans="1:36">
      <c r="A1264" s="53">
        <v>45169</v>
      </c>
      <c r="B1264" s="53">
        <v>45169</v>
      </c>
      <c r="N1264" s="1" t="s">
        <v>936</v>
      </c>
      <c r="U1264" s="59">
        <v>12006102462.737</v>
      </c>
      <c r="V1264" s="60">
        <v>12006102462.737</v>
      </c>
      <c r="W1264" s="60">
        <v>12006102462.737</v>
      </c>
      <c r="X1264" s="59">
        <v>1.88215923206E-2</v>
      </c>
      <c r="AI1264" s="2" t="str">
        <f>INDEX('ISO2-ISO3'!$D$1:$D$249, MATCH($N1264, 'ISO2-ISO3'!$C$1:$C$249, 0))</f>
        <v>CAN</v>
      </c>
      <c r="AJ1264" s="2" t="str">
        <f>INDEX('WB Country Groups'!$C$2:$C$219, MATCH($AI1264, 'WB Country Groups'!$B$2:$B$219, 0))</f>
        <v>North America</v>
      </c>
    </row>
    <row r="1265" spans="1:36">
      <c r="A1265" s="53">
        <v>45169</v>
      </c>
      <c r="B1265" s="53">
        <v>45169</v>
      </c>
      <c r="N1265" s="1" t="s">
        <v>936</v>
      </c>
      <c r="U1265" s="59">
        <v>18970483880.180401</v>
      </c>
      <c r="V1265" s="60">
        <v>18970483880.180401</v>
      </c>
      <c r="W1265" s="60">
        <v>18970483880.180401</v>
      </c>
      <c r="X1265" s="59">
        <v>2.9739435826499998E-2</v>
      </c>
      <c r="AI1265" s="2" t="str">
        <f>INDEX('ISO2-ISO3'!$D$1:$D$249, MATCH($N1265, 'ISO2-ISO3'!$C$1:$C$249, 0))</f>
        <v>CAN</v>
      </c>
      <c r="AJ1265" s="2" t="str">
        <f>INDEX('WB Country Groups'!$C$2:$C$219, MATCH($AI1265, 'WB Country Groups'!$B$2:$B$219, 0))</f>
        <v>North America</v>
      </c>
    </row>
    <row r="1266" spans="1:36">
      <c r="A1266" s="53">
        <v>45169</v>
      </c>
      <c r="B1266" s="53">
        <v>45169</v>
      </c>
      <c r="N1266" s="1" t="s">
        <v>1348</v>
      </c>
      <c r="U1266" s="59">
        <v>24991113340.400002</v>
      </c>
      <c r="V1266" s="60">
        <v>24991113340.400002</v>
      </c>
      <c r="W1266" s="60">
        <v>24991113340.400002</v>
      </c>
      <c r="X1266" s="59">
        <v>3.91777888278E-2</v>
      </c>
      <c r="AI1266" s="2" t="str">
        <f>INDEX('ISO2-ISO3'!$D$1:$D$249, MATCH($N1266, 'ISO2-ISO3'!$C$1:$C$249, 0))</f>
        <v>USA</v>
      </c>
      <c r="AJ1266" s="2" t="str">
        <f>INDEX('WB Country Groups'!$C$2:$C$219, MATCH($AI1266, 'WB Country Groups'!$B$2:$B$219, 0))</f>
        <v>North America</v>
      </c>
    </row>
    <row r="1267" spans="1:36">
      <c r="A1267" s="53">
        <v>45169</v>
      </c>
      <c r="B1267" s="53">
        <v>45169</v>
      </c>
      <c r="N1267" s="1" t="s">
        <v>1102</v>
      </c>
      <c r="U1267" s="59">
        <v>11547655038.231501</v>
      </c>
      <c r="V1267" s="60">
        <v>11547655038.231501</v>
      </c>
      <c r="W1267" s="60">
        <v>14055675191.564199</v>
      </c>
      <c r="X1267" s="59">
        <v>1.8102898593700002E-2</v>
      </c>
      <c r="AI1267" s="2" t="str">
        <f>INDEX('ISO2-ISO3'!$D$1:$D$249, MATCH($N1267, 'ISO2-ISO3'!$C$1:$C$249, 0))</f>
        <v>KOR</v>
      </c>
      <c r="AJ1267" s="2" t="str">
        <f>INDEX('WB Country Groups'!$C$2:$C$219, MATCH($AI1267, 'WB Country Groups'!$B$2:$B$219, 0))</f>
        <v>East Asia &amp; Pacific</v>
      </c>
    </row>
    <row r="1268" spans="1:36">
      <c r="A1268" s="53">
        <v>45169</v>
      </c>
      <c r="B1268" s="53">
        <v>45169</v>
      </c>
      <c r="N1268" s="1" t="s">
        <v>936</v>
      </c>
      <c r="U1268" s="59">
        <v>73798190516.338394</v>
      </c>
      <c r="V1268" s="60">
        <v>73798190516.338394</v>
      </c>
      <c r="W1268" s="60">
        <v>73798190516.338394</v>
      </c>
      <c r="X1268" s="59">
        <v>0.11569112126140001</v>
      </c>
      <c r="AI1268" s="2" t="str">
        <f>INDEX('ISO2-ISO3'!$D$1:$D$249, MATCH($N1268, 'ISO2-ISO3'!$C$1:$C$249, 0))</f>
        <v>CAN</v>
      </c>
      <c r="AJ1268" s="2" t="str">
        <f>INDEX('WB Country Groups'!$C$2:$C$219, MATCH($AI1268, 'WB Country Groups'!$B$2:$B$219, 0))</f>
        <v>North America</v>
      </c>
    </row>
    <row r="1269" spans="1:36">
      <c r="A1269" s="53">
        <v>45169</v>
      </c>
      <c r="B1269" s="53">
        <v>45169</v>
      </c>
      <c r="N1269" s="1" t="s">
        <v>1348</v>
      </c>
      <c r="U1269" s="59">
        <v>18881951476.77</v>
      </c>
      <c r="V1269" s="60">
        <v>18881951476.77</v>
      </c>
      <c r="W1269" s="60">
        <v>18881951476.77</v>
      </c>
      <c r="X1269" s="59">
        <v>2.9600646339199999E-2</v>
      </c>
      <c r="AI1269" s="2" t="str">
        <f>INDEX('ISO2-ISO3'!$D$1:$D$249, MATCH($N1269, 'ISO2-ISO3'!$C$1:$C$249, 0))</f>
        <v>USA</v>
      </c>
      <c r="AJ1269" s="2" t="str">
        <f>INDEX('WB Country Groups'!$C$2:$C$219, MATCH($AI1269, 'WB Country Groups'!$B$2:$B$219, 0))</f>
        <v>North America</v>
      </c>
    </row>
    <row r="1270" spans="1:36">
      <c r="A1270" s="53">
        <v>45169</v>
      </c>
      <c r="B1270" s="53">
        <v>45169</v>
      </c>
      <c r="N1270" s="1" t="s">
        <v>1348</v>
      </c>
      <c r="U1270" s="59">
        <v>104874395952.21001</v>
      </c>
      <c r="V1270" s="60">
        <v>104874395952.21001</v>
      </c>
      <c r="W1270" s="60">
        <v>104874395952.21001</v>
      </c>
      <c r="X1270" s="59">
        <v>0.164408319153</v>
      </c>
      <c r="AI1270" s="2" t="str">
        <f>INDEX('ISO2-ISO3'!$D$1:$D$249, MATCH($N1270, 'ISO2-ISO3'!$C$1:$C$249, 0))</f>
        <v>USA</v>
      </c>
      <c r="AJ1270" s="2" t="str">
        <f>INDEX('WB Country Groups'!$C$2:$C$219, MATCH($AI1270, 'WB Country Groups'!$B$2:$B$219, 0))</f>
        <v>North America</v>
      </c>
    </row>
    <row r="1271" spans="1:36">
      <c r="A1271" s="53">
        <v>45169</v>
      </c>
      <c r="B1271" s="53">
        <v>45169</v>
      </c>
      <c r="N1271" s="1" t="s">
        <v>1102</v>
      </c>
      <c r="U1271" s="59">
        <v>15899576175.419001</v>
      </c>
      <c r="V1271" s="60">
        <v>15899576175.419001</v>
      </c>
      <c r="W1271" s="60">
        <v>16736395974.1252</v>
      </c>
      <c r="X1271" s="59">
        <v>2.4925269609499999E-2</v>
      </c>
      <c r="AI1271" s="2" t="str">
        <f>INDEX('ISO2-ISO3'!$D$1:$D$249, MATCH($N1271, 'ISO2-ISO3'!$C$1:$C$249, 0))</f>
        <v>KOR</v>
      </c>
      <c r="AJ1271" s="2" t="str">
        <f>INDEX('WB Country Groups'!$C$2:$C$219, MATCH($AI1271, 'WB Country Groups'!$B$2:$B$219, 0))</f>
        <v>East Asia &amp; Pacific</v>
      </c>
    </row>
    <row r="1272" spans="1:36">
      <c r="A1272" s="53">
        <v>45169</v>
      </c>
      <c r="B1272" s="53">
        <v>45169</v>
      </c>
      <c r="N1272" s="1" t="s">
        <v>1176</v>
      </c>
      <c r="U1272" s="59">
        <v>7834702361.6517</v>
      </c>
      <c r="V1272" s="60">
        <v>7834702361.6517</v>
      </c>
      <c r="W1272" s="60">
        <v>7834702361.6517</v>
      </c>
      <c r="X1272" s="59">
        <v>1.22822185019E-2</v>
      </c>
      <c r="AI1272" s="2" t="str">
        <f>INDEX('ISO2-ISO3'!$D$1:$D$249, MATCH($N1272, 'ISO2-ISO3'!$C$1:$C$249, 0))</f>
        <v>NZL</v>
      </c>
      <c r="AJ1272" s="2" t="str">
        <f>INDEX('WB Country Groups'!$C$2:$C$219, MATCH($AI1272, 'WB Country Groups'!$B$2:$B$219, 0))</f>
        <v>East Asia &amp; Pacific</v>
      </c>
    </row>
    <row r="1273" spans="1:36">
      <c r="A1273" s="53">
        <v>45169</v>
      </c>
      <c r="B1273" s="53">
        <v>45169</v>
      </c>
      <c r="N1273" s="1" t="s">
        <v>1088</v>
      </c>
      <c r="U1273" s="59">
        <v>6061253477.3671703</v>
      </c>
      <c r="V1273" s="60">
        <v>6061253477.3671703</v>
      </c>
      <c r="W1273" s="60">
        <v>8081671303.15623</v>
      </c>
      <c r="X1273" s="59">
        <v>9.5020380058000002E-3</v>
      </c>
      <c r="AI1273" s="2" t="str">
        <f>INDEX('ISO2-ISO3'!$D$1:$D$249, MATCH($N1273, 'ISO2-ISO3'!$C$1:$C$249, 0))</f>
        <v>JPN</v>
      </c>
      <c r="AJ1273" s="2" t="str">
        <f>INDEX('WB Country Groups'!$C$2:$C$219, MATCH($AI1273, 'WB Country Groups'!$B$2:$B$219, 0))</f>
        <v>East Asia &amp; Pacific</v>
      </c>
    </row>
    <row r="1274" spans="1:36">
      <c r="A1274" s="53">
        <v>45169</v>
      </c>
      <c r="B1274" s="53">
        <v>45169</v>
      </c>
      <c r="N1274" s="1" t="s">
        <v>1310</v>
      </c>
      <c r="U1274" s="59">
        <v>9920680856.4467793</v>
      </c>
      <c r="V1274" s="60">
        <v>9920680856.4467793</v>
      </c>
      <c r="W1274" s="60">
        <v>28344802446.990799</v>
      </c>
      <c r="X1274" s="59">
        <v>1.5552341919599999E-2</v>
      </c>
      <c r="AI1274" s="2" t="str">
        <f>INDEX('ISO2-ISO3'!$D$1:$D$249, MATCH($N1274, 'ISO2-ISO3'!$C$1:$C$249, 0))</f>
        <v>THA</v>
      </c>
      <c r="AJ1274" s="2" t="str">
        <f>INDEX('WB Country Groups'!$C$2:$C$219, MATCH($AI1274, 'WB Country Groups'!$B$2:$B$219, 0))</f>
        <v>East Asia &amp; Pacific</v>
      </c>
    </row>
    <row r="1275" spans="1:36">
      <c r="A1275" s="53">
        <v>45169</v>
      </c>
      <c r="B1275" s="53">
        <v>45169</v>
      </c>
      <c r="N1275" s="1" t="s">
        <v>1084</v>
      </c>
      <c r="U1275" s="59">
        <v>10426605754.537901</v>
      </c>
      <c r="V1275" s="60">
        <v>10426605754.537901</v>
      </c>
      <c r="W1275" s="60">
        <v>17377676257.563202</v>
      </c>
      <c r="X1275" s="59">
        <v>1.63454646009E-2</v>
      </c>
      <c r="AI1275" s="2" t="str">
        <f>INDEX('ISO2-ISO3'!$D$1:$D$249, MATCH($N1275, 'ISO2-ISO3'!$C$1:$C$249, 0))</f>
        <v>ITA</v>
      </c>
      <c r="AJ1275" s="2" t="str">
        <f>INDEX('WB Country Groups'!$C$2:$C$219, MATCH($AI1275, 'WB Country Groups'!$B$2:$B$219, 0))</f>
        <v>Europe &amp; Central Asia</v>
      </c>
    </row>
    <row r="1276" spans="1:36">
      <c r="A1276" s="53">
        <v>45169</v>
      </c>
      <c r="B1276" s="53">
        <v>45169</v>
      </c>
      <c r="N1276" s="1" t="s">
        <v>1088</v>
      </c>
      <c r="U1276" s="59">
        <v>11351748346.241899</v>
      </c>
      <c r="V1276" s="60">
        <v>11351748346.241899</v>
      </c>
      <c r="W1276" s="60">
        <v>12613053718.046499</v>
      </c>
      <c r="X1276" s="59">
        <v>1.7795781783600001E-2</v>
      </c>
      <c r="AI1276" s="2" t="str">
        <f>INDEX('ISO2-ISO3'!$D$1:$D$249, MATCH($N1276, 'ISO2-ISO3'!$C$1:$C$249, 0))</f>
        <v>JPN</v>
      </c>
      <c r="AJ1276" s="2" t="str">
        <f>INDEX('WB Country Groups'!$C$2:$C$219, MATCH($AI1276, 'WB Country Groups'!$B$2:$B$219, 0))</f>
        <v>East Asia &amp; Pacific</v>
      </c>
    </row>
    <row r="1277" spans="1:36">
      <c r="A1277" s="53">
        <v>45169</v>
      </c>
      <c r="B1277" s="53">
        <v>45169</v>
      </c>
      <c r="N1277" s="1" t="s">
        <v>948</v>
      </c>
      <c r="U1277" s="59">
        <v>1906160122.4216499</v>
      </c>
      <c r="V1277" s="60">
        <v>1906160122.4216499</v>
      </c>
      <c r="W1277" s="60">
        <v>12639520448.7995</v>
      </c>
      <c r="X1277" s="59">
        <v>2.9882277643999999E-3</v>
      </c>
      <c r="AI1277" s="2" t="str">
        <f>INDEX('ISO2-ISO3'!$D$1:$D$249, MATCH($N1277, 'ISO2-ISO3'!$C$1:$C$249, 0))</f>
        <v>CHN</v>
      </c>
      <c r="AJ1277" s="2" t="str">
        <f>INDEX('WB Country Groups'!$C$2:$C$219, MATCH($AI1277, 'WB Country Groups'!$B$2:$B$219, 0))</f>
        <v>East Asia &amp; Pacific</v>
      </c>
    </row>
    <row r="1278" spans="1:36">
      <c r="A1278" s="53">
        <v>45169</v>
      </c>
      <c r="B1278" s="53">
        <v>45169</v>
      </c>
      <c r="N1278" s="1" t="s">
        <v>948</v>
      </c>
      <c r="U1278" s="59">
        <v>645036835.48555303</v>
      </c>
      <c r="V1278" s="60">
        <v>645036835.48555303</v>
      </c>
      <c r="W1278" s="60">
        <v>12639520448.7995</v>
      </c>
      <c r="X1278" s="59">
        <v>1.0112041260999999E-3</v>
      </c>
      <c r="AI1278" s="2" t="str">
        <f>INDEX('ISO2-ISO3'!$D$1:$D$249, MATCH($N1278, 'ISO2-ISO3'!$C$1:$C$249, 0))</f>
        <v>CHN</v>
      </c>
      <c r="AJ1278" s="2" t="str">
        <f>INDEX('WB Country Groups'!$C$2:$C$219, MATCH($AI1278, 'WB Country Groups'!$B$2:$B$219, 0))</f>
        <v>East Asia &amp; Pacific</v>
      </c>
    </row>
    <row r="1279" spans="1:36">
      <c r="A1279" s="53">
        <v>45169</v>
      </c>
      <c r="B1279" s="53">
        <v>45169</v>
      </c>
      <c r="N1279" s="1" t="s">
        <v>1348</v>
      </c>
      <c r="U1279" s="59">
        <v>34741442117.809998</v>
      </c>
      <c r="V1279" s="60">
        <v>34741442117.809998</v>
      </c>
      <c r="W1279" s="60">
        <v>34741442117.809998</v>
      </c>
      <c r="X1279" s="59">
        <v>5.4463075106900002E-2</v>
      </c>
      <c r="AI1279" s="2" t="str">
        <f>INDEX('ISO2-ISO3'!$D$1:$D$249, MATCH($N1279, 'ISO2-ISO3'!$C$1:$C$249, 0))</f>
        <v>USA</v>
      </c>
      <c r="AJ1279" s="2" t="str">
        <f>INDEX('WB Country Groups'!$C$2:$C$219, MATCH($AI1279, 'WB Country Groups'!$B$2:$B$219, 0))</f>
        <v>North America</v>
      </c>
    </row>
    <row r="1280" spans="1:36">
      <c r="A1280" s="53">
        <v>45169</v>
      </c>
      <c r="B1280" s="53">
        <v>45169</v>
      </c>
      <c r="N1280" s="1" t="s">
        <v>1088</v>
      </c>
      <c r="U1280" s="59">
        <v>11092368796.926201</v>
      </c>
      <c r="V1280" s="60">
        <v>11092368796.926201</v>
      </c>
      <c r="W1280" s="60">
        <v>17065182764.501801</v>
      </c>
      <c r="X1280" s="59">
        <v>1.7389160555100001E-2</v>
      </c>
      <c r="AI1280" s="2" t="str">
        <f>INDEX('ISO2-ISO3'!$D$1:$D$249, MATCH($N1280, 'ISO2-ISO3'!$C$1:$C$249, 0))</f>
        <v>JPN</v>
      </c>
      <c r="AJ1280" s="2" t="str">
        <f>INDEX('WB Country Groups'!$C$2:$C$219, MATCH($AI1280, 'WB Country Groups'!$B$2:$B$219, 0))</f>
        <v>East Asia &amp; Pacific</v>
      </c>
    </row>
    <row r="1281" spans="1:36">
      <c r="A1281" s="53">
        <v>45169</v>
      </c>
      <c r="B1281" s="53">
        <v>45169</v>
      </c>
      <c r="N1281" s="1" t="s">
        <v>1015</v>
      </c>
      <c r="U1281" s="59">
        <v>15312082110.0452</v>
      </c>
      <c r="V1281" s="60">
        <v>15312082110.0452</v>
      </c>
      <c r="W1281" s="60">
        <v>38280205275.113098</v>
      </c>
      <c r="X1281" s="59">
        <v>2.40042734891E-2</v>
      </c>
      <c r="AI1281" s="2" t="str">
        <f>INDEX('ISO2-ISO3'!$D$1:$D$249, MATCH($N1281, 'ISO2-ISO3'!$C$1:$C$249, 0))</f>
        <v>FRA</v>
      </c>
      <c r="AJ1281" s="2" t="str">
        <f>INDEX('WB Country Groups'!$C$2:$C$219, MATCH($AI1281, 'WB Country Groups'!$B$2:$B$219, 0))</f>
        <v>Europe &amp; Central Asia</v>
      </c>
    </row>
    <row r="1282" spans="1:36">
      <c r="A1282" s="53">
        <v>45169</v>
      </c>
      <c r="B1282" s="53">
        <v>45169</v>
      </c>
      <c r="N1282" s="1" t="s">
        <v>1348</v>
      </c>
      <c r="U1282" s="59">
        <v>1219068500000</v>
      </c>
      <c r="V1282" s="60">
        <v>1219068500000</v>
      </c>
      <c r="W1282" s="60">
        <v>1219068500000</v>
      </c>
      <c r="X1282" s="59">
        <v>1.9110956606478999</v>
      </c>
      <c r="AI1282" s="2" t="str">
        <f>INDEX('ISO2-ISO3'!$D$1:$D$249, MATCH($N1282, 'ISO2-ISO3'!$C$1:$C$249, 0))</f>
        <v>USA</v>
      </c>
      <c r="AJ1282" s="2" t="str">
        <f>INDEX('WB Country Groups'!$C$2:$C$219, MATCH($AI1282, 'WB Country Groups'!$B$2:$B$219, 0))</f>
        <v>North America</v>
      </c>
    </row>
    <row r="1283" spans="1:36">
      <c r="A1283" s="53">
        <v>45169</v>
      </c>
      <c r="B1283" s="53">
        <v>45169</v>
      </c>
      <c r="N1283" s="1" t="s">
        <v>1348</v>
      </c>
      <c r="U1283" s="59">
        <v>97138356534.100006</v>
      </c>
      <c r="V1283" s="60">
        <v>97138356534.100006</v>
      </c>
      <c r="W1283" s="60">
        <v>97138356534.100006</v>
      </c>
      <c r="X1283" s="59">
        <v>0.15228077146999999</v>
      </c>
      <c r="AI1283" s="2" t="str">
        <f>INDEX('ISO2-ISO3'!$D$1:$D$249, MATCH($N1283, 'ISO2-ISO3'!$C$1:$C$249, 0))</f>
        <v>USA</v>
      </c>
      <c r="AJ1283" s="2" t="str">
        <f>INDEX('WB Country Groups'!$C$2:$C$219, MATCH($AI1283, 'WB Country Groups'!$B$2:$B$219, 0))</f>
        <v>North America</v>
      </c>
    </row>
    <row r="1284" spans="1:36">
      <c r="A1284" s="53">
        <v>45169</v>
      </c>
      <c r="B1284" s="53">
        <v>45169</v>
      </c>
      <c r="N1284" s="1" t="s">
        <v>1084</v>
      </c>
      <c r="U1284" s="59">
        <v>4059635303.3822699</v>
      </c>
      <c r="V1284" s="60">
        <v>4059635303.3822699</v>
      </c>
      <c r="W1284" s="60">
        <v>7381155097.0586796</v>
      </c>
      <c r="X1284" s="59">
        <v>6.3641636315999997E-3</v>
      </c>
      <c r="AI1284" s="2" t="str">
        <f>INDEX('ISO2-ISO3'!$D$1:$D$249, MATCH($N1284, 'ISO2-ISO3'!$C$1:$C$249, 0))</f>
        <v>ITA</v>
      </c>
      <c r="AJ1284" s="2" t="str">
        <f>INDEX('WB Country Groups'!$C$2:$C$219, MATCH($AI1284, 'WB Country Groups'!$B$2:$B$219, 0))</f>
        <v>Europe &amp; Central Asia</v>
      </c>
    </row>
    <row r="1285" spans="1:36">
      <c r="A1285" s="53">
        <v>45169</v>
      </c>
      <c r="B1285" s="53">
        <v>45169</v>
      </c>
      <c r="N1285" s="1" t="s">
        <v>1348</v>
      </c>
      <c r="U1285" s="59">
        <v>9839344269.7199993</v>
      </c>
      <c r="V1285" s="60">
        <v>9839344269.7199993</v>
      </c>
      <c r="W1285" s="60">
        <v>9839344269.7199993</v>
      </c>
      <c r="X1285" s="59">
        <v>1.54248330898E-2</v>
      </c>
      <c r="AI1285" s="2" t="str">
        <f>INDEX('ISO2-ISO3'!$D$1:$D$249, MATCH($N1285, 'ISO2-ISO3'!$C$1:$C$249, 0))</f>
        <v>USA</v>
      </c>
      <c r="AJ1285" s="2" t="str">
        <f>INDEX('WB Country Groups'!$C$2:$C$219, MATCH($AI1285, 'WB Country Groups'!$B$2:$B$219, 0))</f>
        <v>North America</v>
      </c>
    </row>
    <row r="1286" spans="1:36">
      <c r="A1286" s="53">
        <v>45169</v>
      </c>
      <c r="B1286" s="53">
        <v>45169</v>
      </c>
      <c r="N1286" s="1" t="s">
        <v>1088</v>
      </c>
      <c r="U1286" s="59">
        <v>6501388552.5761604</v>
      </c>
      <c r="V1286" s="60">
        <v>6501388552.5761604</v>
      </c>
      <c r="W1286" s="60">
        <v>7648692414.7954798</v>
      </c>
      <c r="X1286" s="59">
        <v>1.01920240339E-2</v>
      </c>
      <c r="AI1286" s="2" t="str">
        <f>INDEX('ISO2-ISO3'!$D$1:$D$249, MATCH($N1286, 'ISO2-ISO3'!$C$1:$C$249, 0))</f>
        <v>JPN</v>
      </c>
      <c r="AJ1286" s="2" t="str">
        <f>INDEX('WB Country Groups'!$C$2:$C$219, MATCH($AI1286, 'WB Country Groups'!$B$2:$B$219, 0))</f>
        <v>East Asia &amp; Pacific</v>
      </c>
    </row>
    <row r="1287" spans="1:36">
      <c r="A1287" s="53">
        <v>45169</v>
      </c>
      <c r="B1287" s="53">
        <v>45169</v>
      </c>
      <c r="N1287" s="1" t="s">
        <v>1348</v>
      </c>
      <c r="U1287" s="59">
        <v>17083598467.32</v>
      </c>
      <c r="V1287" s="60">
        <v>17083598467.32</v>
      </c>
      <c r="W1287" s="60">
        <v>17083598467.32</v>
      </c>
      <c r="X1287" s="59">
        <v>2.6781424422900001E-2</v>
      </c>
      <c r="AI1287" s="2" t="str">
        <f>INDEX('ISO2-ISO3'!$D$1:$D$249, MATCH($N1287, 'ISO2-ISO3'!$C$1:$C$249, 0))</f>
        <v>USA</v>
      </c>
      <c r="AJ1287" s="2" t="str">
        <f>INDEX('WB Country Groups'!$C$2:$C$219, MATCH($AI1287, 'WB Country Groups'!$B$2:$B$219, 0))</f>
        <v>North America</v>
      </c>
    </row>
    <row r="1288" spans="1:36">
      <c r="A1288" s="53">
        <v>45169</v>
      </c>
      <c r="B1288" s="53">
        <v>45169</v>
      </c>
      <c r="N1288" s="1" t="s">
        <v>1036</v>
      </c>
      <c r="U1288" s="59">
        <v>1695360439.605</v>
      </c>
      <c r="V1288" s="60">
        <v>1695360439.605</v>
      </c>
      <c r="W1288" s="60">
        <v>2825600732.6750002</v>
      </c>
      <c r="X1288" s="59">
        <v>2.6577636772000001E-3</v>
      </c>
      <c r="AI1288" s="2" t="str">
        <f>INDEX('ISO2-ISO3'!$D$1:$D$249, MATCH($N1288, 'ISO2-ISO3'!$C$1:$C$249, 0))</f>
        <v>GRC</v>
      </c>
      <c r="AJ1288" s="2" t="str">
        <f>INDEX('WB Country Groups'!$C$2:$C$219, MATCH($AI1288, 'WB Country Groups'!$B$2:$B$219, 0))</f>
        <v>Europe &amp; Central Asia</v>
      </c>
    </row>
    <row r="1289" spans="1:36">
      <c r="A1289" s="53">
        <v>45169</v>
      </c>
      <c r="B1289" s="53">
        <v>45169</v>
      </c>
      <c r="N1289" s="1" t="s">
        <v>948</v>
      </c>
      <c r="U1289" s="59">
        <v>6209583357.50949</v>
      </c>
      <c r="V1289" s="60">
        <v>6209583357.50949</v>
      </c>
      <c r="W1289" s="60">
        <v>8870833367.8706894</v>
      </c>
      <c r="X1289" s="59">
        <v>9.7345701319999992E-3</v>
      </c>
      <c r="AI1289" s="2" t="str">
        <f>INDEX('ISO2-ISO3'!$D$1:$D$249, MATCH($N1289, 'ISO2-ISO3'!$C$1:$C$249, 0))</f>
        <v>CHN</v>
      </c>
      <c r="AJ1289" s="2" t="str">
        <f>INDEX('WB Country Groups'!$C$2:$C$219, MATCH($AI1289, 'WB Country Groups'!$B$2:$B$219, 0))</f>
        <v>East Asia &amp; Pacific</v>
      </c>
    </row>
    <row r="1290" spans="1:36">
      <c r="A1290" s="53">
        <v>45169</v>
      </c>
      <c r="B1290" s="53">
        <v>45169</v>
      </c>
      <c r="N1290" s="1" t="s">
        <v>1297</v>
      </c>
      <c r="U1290" s="59">
        <v>11973401607.698799</v>
      </c>
      <c r="V1290" s="60">
        <v>11973401607.698799</v>
      </c>
      <c r="W1290" s="60">
        <v>28541668157.373299</v>
      </c>
      <c r="X1290" s="59">
        <v>1.8770328210199999E-2</v>
      </c>
      <c r="AI1290" s="2" t="str">
        <f>INDEX('ISO2-ISO3'!$D$1:$D$249, MATCH($N1290, 'ISO2-ISO3'!$C$1:$C$249, 0))</f>
        <v>CHE</v>
      </c>
      <c r="AJ1290" s="2" t="str">
        <f>INDEX('WB Country Groups'!$C$2:$C$219, MATCH($AI1290, 'WB Country Groups'!$B$2:$B$219, 0))</f>
        <v>Europe &amp; Central Asia</v>
      </c>
    </row>
    <row r="1291" spans="1:36">
      <c r="A1291" s="53">
        <v>45169</v>
      </c>
      <c r="B1291" s="53">
        <v>45169</v>
      </c>
      <c r="N1291" s="1" t="s">
        <v>1297</v>
      </c>
      <c r="U1291" s="59">
        <v>12750470014.1523</v>
      </c>
      <c r="V1291" s="60">
        <v>12750470014.1523</v>
      </c>
      <c r="W1291" s="60">
        <v>28541668157.373299</v>
      </c>
      <c r="X1291" s="59">
        <v>1.9988514111599999E-2</v>
      </c>
      <c r="AI1291" s="2" t="str">
        <f>INDEX('ISO2-ISO3'!$D$1:$D$249, MATCH($N1291, 'ISO2-ISO3'!$C$1:$C$249, 0))</f>
        <v>CHE</v>
      </c>
      <c r="AJ1291" s="2" t="str">
        <f>INDEX('WB Country Groups'!$C$2:$C$219, MATCH($AI1291, 'WB Country Groups'!$B$2:$B$219, 0))</f>
        <v>Europe &amp; Central Asia</v>
      </c>
    </row>
    <row r="1292" spans="1:36">
      <c r="A1292" s="53">
        <v>45169</v>
      </c>
      <c r="B1292" s="53">
        <v>45169</v>
      </c>
      <c r="N1292" s="1" t="s">
        <v>1084</v>
      </c>
      <c r="U1292" s="59">
        <v>5263526783.21807</v>
      </c>
      <c r="V1292" s="60">
        <v>5263526783.21807</v>
      </c>
      <c r="W1292" s="60">
        <v>10527053566.4361</v>
      </c>
      <c r="X1292" s="59">
        <v>8.2514667511000006E-3</v>
      </c>
      <c r="AI1292" s="2" t="str">
        <f>INDEX('ISO2-ISO3'!$D$1:$D$249, MATCH($N1292, 'ISO2-ISO3'!$C$1:$C$249, 0))</f>
        <v>ITA</v>
      </c>
      <c r="AJ1292" s="2" t="str">
        <f>INDEX('WB Country Groups'!$C$2:$C$219, MATCH($AI1292, 'WB Country Groups'!$B$2:$B$219, 0))</f>
        <v>Europe &amp; Central Asia</v>
      </c>
    </row>
    <row r="1293" spans="1:36">
      <c r="A1293" s="53">
        <v>45169</v>
      </c>
      <c r="B1293" s="53">
        <v>45169</v>
      </c>
      <c r="N1293" s="1" t="s">
        <v>1070</v>
      </c>
      <c r="U1293" s="59">
        <v>23072189261.092999</v>
      </c>
      <c r="V1293" s="60">
        <v>23072189261.092999</v>
      </c>
      <c r="W1293" s="60">
        <v>57680473152.732498</v>
      </c>
      <c r="X1293" s="59">
        <v>3.6169551406300002E-2</v>
      </c>
      <c r="AI1293" s="2" t="str">
        <f>INDEX('ISO2-ISO3'!$D$1:$D$249, MATCH($N1293, 'ISO2-ISO3'!$C$1:$C$249, 0))</f>
        <v>IND</v>
      </c>
      <c r="AJ1293" s="2" t="str">
        <f>INDEX('WB Country Groups'!$C$2:$C$219, MATCH($AI1293, 'WB Country Groups'!$B$2:$B$219, 0))</f>
        <v>South Asia</v>
      </c>
    </row>
    <row r="1294" spans="1:36">
      <c r="A1294" s="53">
        <v>45169</v>
      </c>
      <c r="B1294" s="53">
        <v>45169</v>
      </c>
      <c r="N1294" s="1" t="s">
        <v>1036</v>
      </c>
      <c r="U1294" s="59">
        <v>2303123553.5</v>
      </c>
      <c r="V1294" s="60">
        <v>2303123553.5</v>
      </c>
      <c r="W1294" s="60">
        <v>4187497370</v>
      </c>
      <c r="X1294" s="59">
        <v>3.6105349526999999E-3</v>
      </c>
      <c r="AI1294" s="2" t="str">
        <f>INDEX('ISO2-ISO3'!$D$1:$D$249, MATCH($N1294, 'ISO2-ISO3'!$C$1:$C$249, 0))</f>
        <v>GRC</v>
      </c>
      <c r="AJ1294" s="2" t="str">
        <f>INDEX('WB Country Groups'!$C$2:$C$219, MATCH($AI1294, 'WB Country Groups'!$B$2:$B$219, 0))</f>
        <v>Europe &amp; Central Asia</v>
      </c>
    </row>
    <row r="1295" spans="1:36">
      <c r="A1295" s="53">
        <v>45169</v>
      </c>
      <c r="B1295" s="53">
        <v>45169</v>
      </c>
      <c r="N1295" s="1" t="s">
        <v>1348</v>
      </c>
      <c r="U1295" s="59">
        <v>5949606020.1599998</v>
      </c>
      <c r="V1295" s="60">
        <v>5949606020.1599998</v>
      </c>
      <c r="W1295" s="60">
        <v>5949606020.1599998</v>
      </c>
      <c r="X1295" s="59">
        <v>9.3270117697999994E-3</v>
      </c>
      <c r="AI1295" s="2" t="str">
        <f>INDEX('ISO2-ISO3'!$D$1:$D$249, MATCH($N1295, 'ISO2-ISO3'!$C$1:$C$249, 0))</f>
        <v>USA</v>
      </c>
      <c r="AJ1295" s="2" t="str">
        <f>INDEX('WB Country Groups'!$C$2:$C$219, MATCH($AI1295, 'WB Country Groups'!$B$2:$B$219, 0))</f>
        <v>North America</v>
      </c>
    </row>
    <row r="1296" spans="1:36">
      <c r="A1296" s="53">
        <v>45169</v>
      </c>
      <c r="B1296" s="53">
        <v>45169</v>
      </c>
      <c r="N1296" s="1" t="s">
        <v>1348</v>
      </c>
      <c r="U1296" s="59">
        <v>84501426853.559998</v>
      </c>
      <c r="V1296" s="60">
        <v>84501426853.559998</v>
      </c>
      <c r="W1296" s="60">
        <v>84501426853.559998</v>
      </c>
      <c r="X1296" s="59">
        <v>0.13247025099769999</v>
      </c>
      <c r="AI1296" s="2" t="str">
        <f>INDEX('ISO2-ISO3'!$D$1:$D$249, MATCH($N1296, 'ISO2-ISO3'!$C$1:$C$249, 0))</f>
        <v>USA</v>
      </c>
      <c r="AJ1296" s="2" t="str">
        <f>INDEX('WB Country Groups'!$C$2:$C$219, MATCH($AI1296, 'WB Country Groups'!$B$2:$B$219, 0))</f>
        <v>North America</v>
      </c>
    </row>
    <row r="1297" spans="1:36">
      <c r="A1297" s="53">
        <v>45169</v>
      </c>
      <c r="B1297" s="53">
        <v>45169</v>
      </c>
      <c r="N1297" s="1" t="s">
        <v>936</v>
      </c>
      <c r="U1297" s="59">
        <v>6368357690.3655005</v>
      </c>
      <c r="V1297" s="60">
        <v>6368357690.3655005</v>
      </c>
      <c r="W1297" s="60">
        <v>6368357690.3655005</v>
      </c>
      <c r="X1297" s="59">
        <v>9.9834757008999998E-3</v>
      </c>
      <c r="AI1297" s="2" t="str">
        <f>INDEX('ISO2-ISO3'!$D$1:$D$249, MATCH($N1297, 'ISO2-ISO3'!$C$1:$C$249, 0))</f>
        <v>CAN</v>
      </c>
      <c r="AJ1297" s="2" t="str">
        <f>INDEX('WB Country Groups'!$C$2:$C$219, MATCH($AI1297, 'WB Country Groups'!$B$2:$B$219, 0))</f>
        <v>North America</v>
      </c>
    </row>
    <row r="1298" spans="1:36">
      <c r="A1298" s="53">
        <v>45169</v>
      </c>
      <c r="B1298" s="53">
        <v>45169</v>
      </c>
      <c r="N1298" s="1" t="s">
        <v>948</v>
      </c>
      <c r="U1298" s="59">
        <v>1514284088.316</v>
      </c>
      <c r="V1298" s="60">
        <v>1514284088.316</v>
      </c>
      <c r="W1298" s="60">
        <v>3785710220.79</v>
      </c>
      <c r="X1298" s="59">
        <v>2.3738959297000001E-3</v>
      </c>
      <c r="AI1298" s="2" t="str">
        <f>INDEX('ISO2-ISO3'!$D$1:$D$249, MATCH($N1298, 'ISO2-ISO3'!$C$1:$C$249, 0))</f>
        <v>CHN</v>
      </c>
      <c r="AJ1298" s="2" t="str">
        <f>INDEX('WB Country Groups'!$C$2:$C$219, MATCH($AI1298, 'WB Country Groups'!$B$2:$B$219, 0))</f>
        <v>East Asia &amp; Pacific</v>
      </c>
    </row>
    <row r="1299" spans="1:36">
      <c r="A1299" s="53">
        <v>45169</v>
      </c>
      <c r="B1299" s="53">
        <v>45169</v>
      </c>
      <c r="N1299" s="1" t="s">
        <v>1342</v>
      </c>
      <c r="U1299" s="59">
        <v>6145215847.7354698</v>
      </c>
      <c r="V1299" s="60">
        <v>6145215847.7354698</v>
      </c>
      <c r="W1299" s="60">
        <v>6145215847.7354698</v>
      </c>
      <c r="X1299" s="59">
        <v>9.6336631947999997E-3</v>
      </c>
      <c r="AI1299" s="2" t="str">
        <f>INDEX('ISO2-ISO3'!$D$1:$D$249, MATCH($N1299, 'ISO2-ISO3'!$C$1:$C$249, 0))</f>
        <v>GBR</v>
      </c>
      <c r="AJ1299" s="2" t="str">
        <f>INDEX('WB Country Groups'!$C$2:$C$219, MATCH($AI1299, 'WB Country Groups'!$B$2:$B$219, 0))</f>
        <v>Europe &amp; Central Asia</v>
      </c>
    </row>
    <row r="1300" spans="1:36">
      <c r="A1300" s="53">
        <v>45169</v>
      </c>
      <c r="B1300" s="53">
        <v>45169</v>
      </c>
      <c r="N1300" s="1" t="s">
        <v>1303</v>
      </c>
      <c r="U1300" s="59">
        <v>3327645976.7811198</v>
      </c>
      <c r="V1300" s="60">
        <v>3327645976.7811198</v>
      </c>
      <c r="W1300" s="60">
        <v>3502785238.71697</v>
      </c>
      <c r="X1300" s="59">
        <v>5.2166467975000002E-3</v>
      </c>
      <c r="AI1300" s="2" t="str">
        <f>INDEX('ISO2-ISO3'!$D$1:$D$249, MATCH($N1300, 'ISO2-ISO3'!$C$1:$C$249, 0))</f>
        <v>TWN</v>
      </c>
      <c r="AJ1300" s="2" t="str">
        <f>INDEX('WB Country Groups'!$C$2:$C$219, MATCH($AI1300, 'WB Country Groups'!$B$2:$B$219, 0))</f>
        <v>East Asia &amp; Pacific</v>
      </c>
    </row>
    <row r="1301" spans="1:36">
      <c r="A1301" s="53">
        <v>45169</v>
      </c>
      <c r="B1301" s="53">
        <v>45169</v>
      </c>
      <c r="N1301" s="1" t="s">
        <v>946</v>
      </c>
      <c r="U1301" s="59">
        <v>4934996608.5386105</v>
      </c>
      <c r="V1301" s="60">
        <v>4934996608.5386105</v>
      </c>
      <c r="W1301" s="60">
        <v>10966659130.0858</v>
      </c>
      <c r="X1301" s="59">
        <v>7.7364402442000003E-3</v>
      </c>
      <c r="AI1301" s="2" t="str">
        <f>INDEX('ISO2-ISO3'!$D$1:$D$249, MATCH($N1301, 'ISO2-ISO3'!$C$1:$C$249, 0))</f>
        <v>CHL</v>
      </c>
      <c r="AJ1301" s="2" t="str">
        <f>INDEX('WB Country Groups'!$C$2:$C$219, MATCH($AI1301, 'WB Country Groups'!$B$2:$B$219, 0))</f>
        <v>Latin America &amp; Caribbean</v>
      </c>
    </row>
    <row r="1302" spans="1:36">
      <c r="A1302" s="53">
        <v>45169</v>
      </c>
      <c r="B1302" s="53">
        <v>45169</v>
      </c>
      <c r="N1302" s="1" t="s">
        <v>1072</v>
      </c>
      <c r="U1302" s="59">
        <v>1838614576.4937601</v>
      </c>
      <c r="V1302" s="60">
        <v>1838614576.4937601</v>
      </c>
      <c r="W1302" s="60">
        <v>9193072882.4688091</v>
      </c>
      <c r="X1302" s="59">
        <v>2.8823387190999999E-3</v>
      </c>
      <c r="AI1302" s="2" t="str">
        <f>INDEX('ISO2-ISO3'!$D$1:$D$249, MATCH($N1302, 'ISO2-ISO3'!$C$1:$C$249, 0))</f>
        <v>IDN</v>
      </c>
      <c r="AJ1302" s="2" t="str">
        <f>INDEX('WB Country Groups'!$C$2:$C$219, MATCH($AI1302, 'WB Country Groups'!$B$2:$B$219, 0))</f>
        <v>East Asia &amp; Pacific</v>
      </c>
    </row>
    <row r="1303" spans="1:36">
      <c r="A1303" s="53">
        <v>45169</v>
      </c>
      <c r="B1303" s="53">
        <v>45169</v>
      </c>
      <c r="N1303" s="1" t="s">
        <v>1088</v>
      </c>
      <c r="U1303" s="59">
        <v>39948214101.727501</v>
      </c>
      <c r="V1303" s="60">
        <v>39948214101.727501</v>
      </c>
      <c r="W1303" s="60">
        <v>44386904557.474998</v>
      </c>
      <c r="X1303" s="59">
        <v>6.2625569129600003E-2</v>
      </c>
      <c r="AI1303" s="2" t="str">
        <f>INDEX('ISO2-ISO3'!$D$1:$D$249, MATCH($N1303, 'ISO2-ISO3'!$C$1:$C$249, 0))</f>
        <v>JPN</v>
      </c>
      <c r="AJ1303" s="2" t="str">
        <f>INDEX('WB Country Groups'!$C$2:$C$219, MATCH($AI1303, 'WB Country Groups'!$B$2:$B$219, 0))</f>
        <v>East Asia &amp; Pacific</v>
      </c>
    </row>
    <row r="1304" spans="1:36">
      <c r="A1304" s="53">
        <v>45169</v>
      </c>
      <c r="B1304" s="53">
        <v>45169</v>
      </c>
      <c r="N1304" s="1" t="s">
        <v>1303</v>
      </c>
      <c r="U1304" s="59">
        <v>5648707221.9061804</v>
      </c>
      <c r="V1304" s="60">
        <v>5648707221.9061804</v>
      </c>
      <c r="W1304" s="60">
        <v>6645537908.1249104</v>
      </c>
      <c r="X1304" s="59">
        <v>8.8553021097999996E-3</v>
      </c>
      <c r="AI1304" s="2" t="str">
        <f>INDEX('ISO2-ISO3'!$D$1:$D$249, MATCH($N1304, 'ISO2-ISO3'!$C$1:$C$249, 0))</f>
        <v>TWN</v>
      </c>
      <c r="AJ1304" s="2" t="str">
        <f>INDEX('WB Country Groups'!$C$2:$C$219, MATCH($AI1304, 'WB Country Groups'!$B$2:$B$219, 0))</f>
        <v>East Asia &amp; Pacific</v>
      </c>
    </row>
    <row r="1305" spans="1:36">
      <c r="A1305" s="53">
        <v>45169</v>
      </c>
      <c r="B1305" s="53">
        <v>45169</v>
      </c>
      <c r="N1305" s="1" t="s">
        <v>955</v>
      </c>
      <c r="U1305" s="59">
        <v>1620609434.9525101</v>
      </c>
      <c r="V1305" s="60">
        <v>1620609434.9525101</v>
      </c>
      <c r="W1305" s="60">
        <v>4051523587.3812699</v>
      </c>
      <c r="X1305" s="59">
        <v>2.540578859E-3</v>
      </c>
      <c r="AI1305" s="2" t="str">
        <f>INDEX('ISO2-ISO3'!$D$1:$D$249, MATCH($N1305, 'ISO2-ISO3'!$C$1:$C$249, 0))</f>
        <v>COL</v>
      </c>
      <c r="AJ1305" s="2" t="str">
        <f>INDEX('WB Country Groups'!$C$2:$C$219, MATCH($AI1305, 'WB Country Groups'!$B$2:$B$219, 0))</f>
        <v>Latin America &amp; Caribbean</v>
      </c>
    </row>
    <row r="1306" spans="1:36">
      <c r="A1306" s="53">
        <v>45169</v>
      </c>
      <c r="B1306" s="53">
        <v>45169</v>
      </c>
      <c r="N1306" s="1" t="s">
        <v>1295</v>
      </c>
      <c r="U1306" s="59">
        <v>10191668102.331499</v>
      </c>
      <c r="V1306" s="60">
        <v>10191668102.331499</v>
      </c>
      <c r="W1306" s="60">
        <v>14559525860.4736</v>
      </c>
      <c r="X1306" s="59">
        <v>1.5977160172000002E-2</v>
      </c>
      <c r="AI1306" s="2" t="str">
        <f>INDEX('ISO2-ISO3'!$D$1:$D$249, MATCH($N1306, 'ISO2-ISO3'!$C$1:$C$249, 0))</f>
        <v>SWE</v>
      </c>
      <c r="AJ1306" s="2" t="str">
        <f>INDEX('WB Country Groups'!$C$2:$C$219, MATCH($AI1306, 'WB Country Groups'!$B$2:$B$219, 0))</f>
        <v>Europe &amp; Central Asia</v>
      </c>
    </row>
    <row r="1307" spans="1:36">
      <c r="A1307" s="53">
        <v>45169</v>
      </c>
      <c r="B1307" s="53">
        <v>45169</v>
      </c>
      <c r="N1307" s="1" t="s">
        <v>1284</v>
      </c>
      <c r="U1307" s="59">
        <v>4253250075.5805302</v>
      </c>
      <c r="V1307" s="60">
        <v>4253250075.5805302</v>
      </c>
      <c r="W1307" s="60">
        <v>4477105342.7163496</v>
      </c>
      <c r="X1307" s="59">
        <v>6.6676874705000003E-3</v>
      </c>
      <c r="AI1307" s="2" t="str">
        <f>INDEX('ISO2-ISO3'!$D$1:$D$249, MATCH($N1307, 'ISO2-ISO3'!$C$1:$C$249, 0))</f>
        <v>ESP</v>
      </c>
      <c r="AJ1307" s="2" t="str">
        <f>INDEX('WB Country Groups'!$C$2:$C$219, MATCH($AI1307, 'WB Country Groups'!$B$2:$B$219, 0))</f>
        <v>Europe &amp; Central Asia</v>
      </c>
    </row>
    <row r="1308" spans="1:36">
      <c r="A1308" s="53">
        <v>45169</v>
      </c>
      <c r="B1308" s="53">
        <v>45169</v>
      </c>
      <c r="N1308" s="1" t="s">
        <v>1015</v>
      </c>
      <c r="U1308" s="59">
        <v>2442186185.9929099</v>
      </c>
      <c r="V1308" s="60">
        <v>2442186185.9929099</v>
      </c>
      <c r="W1308" s="60">
        <v>4070310309.9881802</v>
      </c>
      <c r="X1308" s="59">
        <v>3.8285391038999999E-3</v>
      </c>
      <c r="AI1308" s="2" t="str">
        <f>INDEX('ISO2-ISO3'!$D$1:$D$249, MATCH($N1308, 'ISO2-ISO3'!$C$1:$C$249, 0))</f>
        <v>FRA</v>
      </c>
      <c r="AJ1308" s="2" t="str">
        <f>INDEX('WB Country Groups'!$C$2:$C$219, MATCH($AI1308, 'WB Country Groups'!$B$2:$B$219, 0))</f>
        <v>Europe &amp; Central Asia</v>
      </c>
    </row>
    <row r="1309" spans="1:36">
      <c r="A1309" s="53">
        <v>45169</v>
      </c>
      <c r="B1309" s="53">
        <v>45169</v>
      </c>
      <c r="N1309" s="1" t="s">
        <v>881</v>
      </c>
      <c r="U1309" s="59">
        <v>6271196046.1735296</v>
      </c>
      <c r="V1309" s="60">
        <v>6271196046.1735296</v>
      </c>
      <c r="W1309" s="60">
        <v>6271196046.1735296</v>
      </c>
      <c r="X1309" s="59">
        <v>9.8311584221000003E-3</v>
      </c>
      <c r="AI1309" s="2" t="str">
        <f>INDEX('ISO2-ISO3'!$D$1:$D$249, MATCH($N1309, 'ISO2-ISO3'!$C$1:$C$249, 0))</f>
        <v>AUS</v>
      </c>
      <c r="AJ1309" s="2" t="str">
        <f>INDEX('WB Country Groups'!$C$2:$C$219, MATCH($AI1309, 'WB Country Groups'!$B$2:$B$219, 0))</f>
        <v>East Asia &amp; Pacific</v>
      </c>
    </row>
    <row r="1310" spans="1:36">
      <c r="A1310" s="53">
        <v>45169</v>
      </c>
      <c r="B1310" s="53">
        <v>45169</v>
      </c>
      <c r="N1310" s="1" t="s">
        <v>1348</v>
      </c>
      <c r="U1310" s="59">
        <v>36732111144.300003</v>
      </c>
      <c r="V1310" s="60">
        <v>36732111144.300003</v>
      </c>
      <c r="W1310" s="60">
        <v>36732111144.300003</v>
      </c>
      <c r="X1310" s="59">
        <v>5.7583784844200001E-2</v>
      </c>
      <c r="AI1310" s="2" t="str">
        <f>INDEX('ISO2-ISO3'!$D$1:$D$249, MATCH($N1310, 'ISO2-ISO3'!$C$1:$C$249, 0))</f>
        <v>USA</v>
      </c>
      <c r="AJ1310" s="2" t="str">
        <f>INDEX('WB Country Groups'!$C$2:$C$219, MATCH($AI1310, 'WB Country Groups'!$B$2:$B$219, 0))</f>
        <v>North America</v>
      </c>
    </row>
    <row r="1311" spans="1:36">
      <c r="A1311" s="53">
        <v>45169</v>
      </c>
      <c r="B1311" s="53">
        <v>45169</v>
      </c>
      <c r="N1311" s="1" t="s">
        <v>1348</v>
      </c>
      <c r="U1311" s="59">
        <v>52609272705.720001</v>
      </c>
      <c r="V1311" s="60">
        <v>52609272705.720001</v>
      </c>
      <c r="W1311" s="60">
        <v>52609272705.720001</v>
      </c>
      <c r="X1311" s="59">
        <v>8.2473915762500002E-2</v>
      </c>
      <c r="AI1311" s="2" t="str">
        <f>INDEX('ISO2-ISO3'!$D$1:$D$249, MATCH($N1311, 'ISO2-ISO3'!$C$1:$C$249, 0))</f>
        <v>USA</v>
      </c>
      <c r="AJ1311" s="2" t="str">
        <f>INDEX('WB Country Groups'!$C$2:$C$219, MATCH($AI1311, 'WB Country Groups'!$B$2:$B$219, 0))</f>
        <v>North America</v>
      </c>
    </row>
    <row r="1312" spans="1:36">
      <c r="A1312" s="53">
        <v>45169</v>
      </c>
      <c r="B1312" s="53">
        <v>45169</v>
      </c>
      <c r="N1312" s="1" t="s">
        <v>1348</v>
      </c>
      <c r="U1312" s="59">
        <v>8832183044.5799999</v>
      </c>
      <c r="V1312" s="60">
        <v>8832183044.5799999</v>
      </c>
      <c r="W1312" s="60">
        <v>11780283982.299999</v>
      </c>
      <c r="X1312" s="59">
        <v>1.38459378538E-2</v>
      </c>
      <c r="AI1312" s="2" t="str">
        <f>INDEX('ISO2-ISO3'!$D$1:$D$249, MATCH($N1312, 'ISO2-ISO3'!$C$1:$C$249, 0))</f>
        <v>USA</v>
      </c>
      <c r="AJ1312" s="2" t="str">
        <f>INDEX('WB Country Groups'!$C$2:$C$219, MATCH($AI1312, 'WB Country Groups'!$B$2:$B$219, 0))</f>
        <v>North America</v>
      </c>
    </row>
    <row r="1313" spans="1:36">
      <c r="A1313" s="53">
        <v>45169</v>
      </c>
      <c r="B1313" s="53">
        <v>45169</v>
      </c>
      <c r="N1313" s="1" t="s">
        <v>1348</v>
      </c>
      <c r="U1313" s="59">
        <v>20500341860.290001</v>
      </c>
      <c r="V1313" s="60">
        <v>20500341860.290001</v>
      </c>
      <c r="W1313" s="60">
        <v>31878351026.860001</v>
      </c>
      <c r="X1313" s="59">
        <v>3.2137746460500001E-2</v>
      </c>
      <c r="AI1313" s="2" t="str">
        <f>INDEX('ISO2-ISO3'!$D$1:$D$249, MATCH($N1313, 'ISO2-ISO3'!$C$1:$C$249, 0))</f>
        <v>USA</v>
      </c>
      <c r="AJ1313" s="2" t="str">
        <f>INDEX('WB Country Groups'!$C$2:$C$219, MATCH($AI1313, 'WB Country Groups'!$B$2:$B$219, 0))</f>
        <v>North America</v>
      </c>
    </row>
    <row r="1314" spans="1:36">
      <c r="A1314" s="53">
        <v>45169</v>
      </c>
      <c r="B1314" s="53">
        <v>45169</v>
      </c>
      <c r="N1314" s="1" t="s">
        <v>1348</v>
      </c>
      <c r="U1314" s="59">
        <v>10585412637.299999</v>
      </c>
      <c r="V1314" s="60">
        <v>10585412637.299999</v>
      </c>
      <c r="W1314" s="60">
        <v>10585412637.299999</v>
      </c>
      <c r="X1314" s="59">
        <v>1.6594421197300001E-2</v>
      </c>
      <c r="AI1314" s="2" t="str">
        <f>INDEX('ISO2-ISO3'!$D$1:$D$249, MATCH($N1314, 'ISO2-ISO3'!$C$1:$C$249, 0))</f>
        <v>USA</v>
      </c>
      <c r="AJ1314" s="2" t="str">
        <f>INDEX('WB Country Groups'!$C$2:$C$219, MATCH($AI1314, 'WB Country Groups'!$B$2:$B$219, 0))</f>
        <v>North America</v>
      </c>
    </row>
    <row r="1315" spans="1:36">
      <c r="A1315" s="53">
        <v>45169</v>
      </c>
      <c r="B1315" s="53">
        <v>45169</v>
      </c>
      <c r="N1315" s="1" t="s">
        <v>1348</v>
      </c>
      <c r="U1315" s="59">
        <v>7880369169.6899996</v>
      </c>
      <c r="V1315" s="60">
        <v>7880369169.6899996</v>
      </c>
      <c r="W1315" s="60">
        <v>7880369169.6899996</v>
      </c>
      <c r="X1315" s="59">
        <v>1.23538089324E-2</v>
      </c>
      <c r="AI1315" s="2" t="str">
        <f>INDEX('ISO2-ISO3'!$D$1:$D$249, MATCH($N1315, 'ISO2-ISO3'!$C$1:$C$249, 0))</f>
        <v>USA</v>
      </c>
      <c r="AJ1315" s="2" t="str">
        <f>INDEX('WB Country Groups'!$C$2:$C$219, MATCH($AI1315, 'WB Country Groups'!$B$2:$B$219, 0))</f>
        <v>North America</v>
      </c>
    </row>
    <row r="1316" spans="1:36">
      <c r="A1316" s="53">
        <v>45169</v>
      </c>
      <c r="B1316" s="53">
        <v>45169</v>
      </c>
      <c r="N1316" s="1" t="s">
        <v>1348</v>
      </c>
      <c r="U1316" s="59">
        <v>16723006448.85</v>
      </c>
      <c r="V1316" s="60">
        <v>16723006448.85</v>
      </c>
      <c r="W1316" s="60">
        <v>16723006448.85</v>
      </c>
      <c r="X1316" s="59">
        <v>2.6216135563700001E-2</v>
      </c>
      <c r="AI1316" s="2" t="str">
        <f>INDEX('ISO2-ISO3'!$D$1:$D$249, MATCH($N1316, 'ISO2-ISO3'!$C$1:$C$249, 0))</f>
        <v>USA</v>
      </c>
      <c r="AJ1316" s="2" t="str">
        <f>INDEX('WB Country Groups'!$C$2:$C$219, MATCH($AI1316, 'WB Country Groups'!$B$2:$B$219, 0))</f>
        <v>North America</v>
      </c>
    </row>
    <row r="1317" spans="1:36">
      <c r="A1317" s="53">
        <v>45169</v>
      </c>
      <c r="B1317" s="53">
        <v>45169</v>
      </c>
      <c r="N1317" s="1" t="s">
        <v>1348</v>
      </c>
      <c r="U1317" s="59">
        <v>10041682138.799999</v>
      </c>
      <c r="V1317" s="60">
        <v>10041682138.799999</v>
      </c>
      <c r="W1317" s="60">
        <v>10041682138.799999</v>
      </c>
      <c r="X1317" s="59">
        <v>1.5742031855500001E-2</v>
      </c>
      <c r="AI1317" s="2" t="str">
        <f>INDEX('ISO2-ISO3'!$D$1:$D$249, MATCH($N1317, 'ISO2-ISO3'!$C$1:$C$249, 0))</f>
        <v>USA</v>
      </c>
      <c r="AJ1317" s="2" t="str">
        <f>INDEX('WB Country Groups'!$C$2:$C$219, MATCH($AI1317, 'WB Country Groups'!$B$2:$B$219, 0))</f>
        <v>North America</v>
      </c>
    </row>
    <row r="1318" spans="1:36">
      <c r="A1318" s="53">
        <v>45169</v>
      </c>
      <c r="B1318" s="53">
        <v>45169</v>
      </c>
      <c r="N1318" s="1" t="s">
        <v>1348</v>
      </c>
      <c r="U1318" s="59">
        <v>11599888024.213499</v>
      </c>
      <c r="V1318" s="60">
        <v>11599888024.213499</v>
      </c>
      <c r="W1318" s="60">
        <v>21090705498.57</v>
      </c>
      <c r="X1318" s="59">
        <v>1.81847826165E-2</v>
      </c>
      <c r="AI1318" s="2" t="str">
        <f>INDEX('ISO2-ISO3'!$D$1:$D$249, MATCH($N1318, 'ISO2-ISO3'!$C$1:$C$249, 0))</f>
        <v>USA</v>
      </c>
      <c r="AJ1318" s="2" t="str">
        <f>INDEX('WB Country Groups'!$C$2:$C$219, MATCH($AI1318, 'WB Country Groups'!$B$2:$B$219, 0))</f>
        <v>North America</v>
      </c>
    </row>
    <row r="1319" spans="1:36">
      <c r="A1319" s="53">
        <v>45169</v>
      </c>
      <c r="B1319" s="53">
        <v>45169</v>
      </c>
      <c r="N1319" s="1" t="s">
        <v>1348</v>
      </c>
      <c r="U1319" s="59">
        <v>18526621681.619999</v>
      </c>
      <c r="V1319" s="60">
        <v>18526621681.619999</v>
      </c>
      <c r="W1319" s="60">
        <v>18526621681.619999</v>
      </c>
      <c r="X1319" s="59">
        <v>2.90436069033E-2</v>
      </c>
      <c r="AI1319" s="2" t="str">
        <f>INDEX('ISO2-ISO3'!$D$1:$D$249, MATCH($N1319, 'ISO2-ISO3'!$C$1:$C$249, 0))</f>
        <v>USA</v>
      </c>
      <c r="AJ1319" s="2" t="str">
        <f>INDEX('WB Country Groups'!$C$2:$C$219, MATCH($AI1319, 'WB Country Groups'!$B$2:$B$219, 0))</f>
        <v>North America</v>
      </c>
    </row>
    <row r="1320" spans="1:36">
      <c r="A1320" s="53">
        <v>45169</v>
      </c>
      <c r="B1320" s="53">
        <v>45169</v>
      </c>
      <c r="N1320" s="1" t="s">
        <v>1348</v>
      </c>
      <c r="U1320" s="59">
        <v>12038215738.437</v>
      </c>
      <c r="V1320" s="60">
        <v>12038215738.437</v>
      </c>
      <c r="W1320" s="60">
        <v>13375795264.93</v>
      </c>
      <c r="X1320" s="59">
        <v>1.8871935301099999E-2</v>
      </c>
      <c r="AI1320" s="2" t="str">
        <f>INDEX('ISO2-ISO3'!$D$1:$D$249, MATCH($N1320, 'ISO2-ISO3'!$C$1:$C$249, 0))</f>
        <v>USA</v>
      </c>
      <c r="AJ1320" s="2" t="str">
        <f>INDEX('WB Country Groups'!$C$2:$C$219, MATCH($AI1320, 'WB Country Groups'!$B$2:$B$219, 0))</f>
        <v>North America</v>
      </c>
    </row>
    <row r="1321" spans="1:36">
      <c r="A1321" s="53">
        <v>45169</v>
      </c>
      <c r="B1321" s="53">
        <v>45169</v>
      </c>
      <c r="N1321" s="1" t="s">
        <v>1348</v>
      </c>
      <c r="U1321" s="59">
        <v>9267468861.2849998</v>
      </c>
      <c r="V1321" s="60">
        <v>9267468861.2849998</v>
      </c>
      <c r="W1321" s="60">
        <v>9755230380.2999992</v>
      </c>
      <c r="X1321" s="59">
        <v>1.45283218507E-2</v>
      </c>
      <c r="AI1321" s="2" t="str">
        <f>INDEX('ISO2-ISO3'!$D$1:$D$249, MATCH($N1321, 'ISO2-ISO3'!$C$1:$C$249, 0))</f>
        <v>USA</v>
      </c>
      <c r="AJ1321" s="2" t="str">
        <f>INDEX('WB Country Groups'!$C$2:$C$219, MATCH($AI1321, 'WB Country Groups'!$B$2:$B$219, 0))</f>
        <v>North America</v>
      </c>
    </row>
    <row r="1322" spans="1:36">
      <c r="A1322" s="53">
        <v>45169</v>
      </c>
      <c r="B1322" s="53">
        <v>45169</v>
      </c>
      <c r="N1322" s="1" t="s">
        <v>1348</v>
      </c>
      <c r="U1322" s="59">
        <v>21397435795.925499</v>
      </c>
      <c r="V1322" s="60">
        <v>21397435795.925499</v>
      </c>
      <c r="W1322" s="60">
        <v>22523616627.290001</v>
      </c>
      <c r="X1322" s="59">
        <v>3.3544092640099998E-2</v>
      </c>
      <c r="AI1322" s="2" t="str">
        <f>INDEX('ISO2-ISO3'!$D$1:$D$249, MATCH($N1322, 'ISO2-ISO3'!$C$1:$C$249, 0))</f>
        <v>USA</v>
      </c>
      <c r="AJ1322" s="2" t="str">
        <f>INDEX('WB Country Groups'!$C$2:$C$219, MATCH($AI1322, 'WB Country Groups'!$B$2:$B$219, 0))</f>
        <v>North America</v>
      </c>
    </row>
    <row r="1323" spans="1:36">
      <c r="A1323" s="53">
        <v>45169</v>
      </c>
      <c r="B1323" s="53">
        <v>45169</v>
      </c>
      <c r="N1323" s="1" t="s">
        <v>1348</v>
      </c>
      <c r="U1323" s="59">
        <v>10336466845.799999</v>
      </c>
      <c r="V1323" s="60">
        <v>10336466845.799999</v>
      </c>
      <c r="W1323" s="60">
        <v>11484963162</v>
      </c>
      <c r="X1323" s="59">
        <v>1.6204156645400002E-2</v>
      </c>
      <c r="AI1323" s="2" t="str">
        <f>INDEX('ISO2-ISO3'!$D$1:$D$249, MATCH($N1323, 'ISO2-ISO3'!$C$1:$C$249, 0))</f>
        <v>USA</v>
      </c>
      <c r="AJ1323" s="2" t="str">
        <f>INDEX('WB Country Groups'!$C$2:$C$219, MATCH($AI1323, 'WB Country Groups'!$B$2:$B$219, 0))</f>
        <v>North America</v>
      </c>
    </row>
    <row r="1324" spans="1:36">
      <c r="A1324" s="53">
        <v>45169</v>
      </c>
      <c r="B1324" s="53">
        <v>45169</v>
      </c>
      <c r="N1324" s="1" t="s">
        <v>1348</v>
      </c>
      <c r="U1324" s="59">
        <v>24321484548.27</v>
      </c>
      <c r="V1324" s="60">
        <v>24321484548.27</v>
      </c>
      <c r="W1324" s="60">
        <v>24321484548.27</v>
      </c>
      <c r="X1324" s="59">
        <v>3.8128032658299997E-2</v>
      </c>
      <c r="AI1324" s="2" t="str">
        <f>INDEX('ISO2-ISO3'!$D$1:$D$249, MATCH($N1324, 'ISO2-ISO3'!$C$1:$C$249, 0))</f>
        <v>USA</v>
      </c>
      <c r="AJ1324" s="2" t="str">
        <f>INDEX('WB Country Groups'!$C$2:$C$219, MATCH($AI1324, 'WB Country Groups'!$B$2:$B$219, 0))</f>
        <v>North America</v>
      </c>
    </row>
    <row r="1325" spans="1:36">
      <c r="A1325" s="53">
        <v>45169</v>
      </c>
      <c r="B1325" s="53">
        <v>45169</v>
      </c>
      <c r="N1325" s="1" t="s">
        <v>1348</v>
      </c>
      <c r="U1325" s="59">
        <v>22794715268.369999</v>
      </c>
      <c r="V1325" s="60">
        <v>22794715268.369999</v>
      </c>
      <c r="W1325" s="60">
        <v>22794715268.369999</v>
      </c>
      <c r="X1325" s="59">
        <v>3.5734564083199999E-2</v>
      </c>
      <c r="AI1325" s="2" t="str">
        <f>INDEX('ISO2-ISO3'!$D$1:$D$249, MATCH($N1325, 'ISO2-ISO3'!$C$1:$C$249, 0))</f>
        <v>USA</v>
      </c>
      <c r="AJ1325" s="2" t="str">
        <f>INDEX('WB Country Groups'!$C$2:$C$219, MATCH($AI1325, 'WB Country Groups'!$B$2:$B$219, 0))</f>
        <v>North America</v>
      </c>
    </row>
    <row r="1326" spans="1:36">
      <c r="A1326" s="53">
        <v>45169</v>
      </c>
      <c r="B1326" s="53">
        <v>45169</v>
      </c>
      <c r="N1326" s="1" t="s">
        <v>1266</v>
      </c>
      <c r="U1326" s="59">
        <v>7522464054.0718298</v>
      </c>
      <c r="V1326" s="60">
        <v>7522464054.0718298</v>
      </c>
      <c r="W1326" s="60">
        <v>9403080067.5897808</v>
      </c>
      <c r="X1326" s="59">
        <v>1.1792732246900001E-2</v>
      </c>
      <c r="AI1326" s="2" t="str">
        <f>INDEX('ISO2-ISO3'!$D$1:$D$249, MATCH($N1326, 'ISO2-ISO3'!$C$1:$C$249, 0))</f>
        <v>SGP</v>
      </c>
      <c r="AJ1326" s="2" t="str">
        <f>INDEX('WB Country Groups'!$C$2:$C$219, MATCH($AI1326, 'WB Country Groups'!$B$2:$B$219, 0))</f>
        <v>East Asia &amp; Pacific</v>
      </c>
    </row>
    <row r="1327" spans="1:36">
      <c r="A1327" s="53">
        <v>45169</v>
      </c>
      <c r="B1327" s="53">
        <v>45169</v>
      </c>
      <c r="N1327" s="1" t="s">
        <v>1102</v>
      </c>
      <c r="U1327" s="59">
        <v>10710729611.5756</v>
      </c>
      <c r="V1327" s="60">
        <v>10710729611.5756</v>
      </c>
      <c r="W1327" s="60">
        <v>16478740085.492701</v>
      </c>
      <c r="X1327" s="59">
        <v>1.6790876708800001E-2</v>
      </c>
      <c r="AI1327" s="2" t="str">
        <f>INDEX('ISO2-ISO3'!$D$1:$D$249, MATCH($N1327, 'ISO2-ISO3'!$C$1:$C$249, 0))</f>
        <v>KOR</v>
      </c>
      <c r="AJ1327" s="2" t="str">
        <f>INDEX('WB Country Groups'!$C$2:$C$219, MATCH($AI1327, 'WB Country Groups'!$B$2:$B$219, 0))</f>
        <v>East Asia &amp; Pacific</v>
      </c>
    </row>
    <row r="1328" spans="1:36">
      <c r="A1328" s="53">
        <v>45169</v>
      </c>
      <c r="B1328" s="53">
        <v>45169</v>
      </c>
      <c r="N1328" s="1" t="s">
        <v>1064</v>
      </c>
      <c r="U1328" s="59">
        <v>10287284266.904699</v>
      </c>
      <c r="V1328" s="60">
        <v>10287284266.904699</v>
      </c>
      <c r="W1328" s="60">
        <v>29392240762.5849</v>
      </c>
      <c r="X1328" s="59">
        <v>1.6127054650599999E-2</v>
      </c>
      <c r="AI1328" s="2" t="str">
        <f>INDEX('ISO2-ISO3'!$D$1:$D$249, MATCH($N1328, 'ISO2-ISO3'!$C$1:$C$249, 0))</f>
        <v>HKG</v>
      </c>
      <c r="AJ1328" s="2" t="str">
        <f>INDEX('WB Country Groups'!$C$2:$C$219, MATCH($AI1328, 'WB Country Groups'!$B$2:$B$219, 0))</f>
        <v>East Asia &amp; Pacific</v>
      </c>
    </row>
    <row r="1329" spans="1:36">
      <c r="A1329" s="53">
        <v>45169</v>
      </c>
      <c r="B1329" s="53">
        <v>45169</v>
      </c>
      <c r="N1329" s="1" t="s">
        <v>1348</v>
      </c>
      <c r="U1329" s="59">
        <v>204471212123.45999</v>
      </c>
      <c r="V1329" s="60">
        <v>204471212123.45999</v>
      </c>
      <c r="W1329" s="60">
        <v>204471212123.45999</v>
      </c>
      <c r="X1329" s="59">
        <v>0.32054314110859999</v>
      </c>
      <c r="AI1329" s="2" t="str">
        <f>INDEX('ISO2-ISO3'!$D$1:$D$249, MATCH($N1329, 'ISO2-ISO3'!$C$1:$C$249, 0))</f>
        <v>USA</v>
      </c>
      <c r="AJ1329" s="2" t="str">
        <f>INDEX('WB Country Groups'!$C$2:$C$219, MATCH($AI1329, 'WB Country Groups'!$B$2:$B$219, 0))</f>
        <v>North America</v>
      </c>
    </row>
    <row r="1330" spans="1:36">
      <c r="A1330" s="53">
        <v>45169</v>
      </c>
      <c r="B1330" s="53">
        <v>45169</v>
      </c>
      <c r="N1330" s="1" t="s">
        <v>1348</v>
      </c>
      <c r="U1330" s="59">
        <v>4090227440.46</v>
      </c>
      <c r="V1330" s="60">
        <v>4090227440.46</v>
      </c>
      <c r="W1330" s="60">
        <v>4090227440.46</v>
      </c>
      <c r="X1330" s="59">
        <v>6.4121219706000003E-3</v>
      </c>
      <c r="AI1330" s="2" t="str">
        <f>INDEX('ISO2-ISO3'!$D$1:$D$249, MATCH($N1330, 'ISO2-ISO3'!$C$1:$C$249, 0))</f>
        <v>USA</v>
      </c>
      <c r="AJ1330" s="2" t="str">
        <f>INDEX('WB Country Groups'!$C$2:$C$219, MATCH($AI1330, 'WB Country Groups'!$B$2:$B$219, 0))</f>
        <v>North America</v>
      </c>
    </row>
    <row r="1331" spans="1:36">
      <c r="A1331" s="53">
        <v>45169</v>
      </c>
      <c r="B1331" s="53">
        <v>45169</v>
      </c>
      <c r="N1331" s="1" t="s">
        <v>1348</v>
      </c>
      <c r="U1331" s="59">
        <v>23308562184.32</v>
      </c>
      <c r="V1331" s="60">
        <v>23308562184.32</v>
      </c>
      <c r="W1331" s="60">
        <v>23308562184.32</v>
      </c>
      <c r="X1331" s="59">
        <v>3.6540105864799999E-2</v>
      </c>
      <c r="AI1331" s="2" t="str">
        <f>INDEX('ISO2-ISO3'!$D$1:$D$249, MATCH($N1331, 'ISO2-ISO3'!$C$1:$C$249, 0))</f>
        <v>USA</v>
      </c>
      <c r="AJ1331" s="2" t="str">
        <f>INDEX('WB Country Groups'!$C$2:$C$219, MATCH($AI1331, 'WB Country Groups'!$B$2:$B$219, 0))</f>
        <v>North America</v>
      </c>
    </row>
    <row r="1332" spans="1:36">
      <c r="A1332" s="53">
        <v>45169</v>
      </c>
      <c r="B1332" s="53">
        <v>45169</v>
      </c>
      <c r="N1332" s="1" t="s">
        <v>1348</v>
      </c>
      <c r="U1332" s="59">
        <v>19121984654.828999</v>
      </c>
      <c r="V1332" s="60">
        <v>19121984654.828999</v>
      </c>
      <c r="W1332" s="60">
        <v>20128404899.82</v>
      </c>
      <c r="X1332" s="59">
        <v>2.99769388651E-2</v>
      </c>
      <c r="AI1332" s="2" t="str">
        <f>INDEX('ISO2-ISO3'!$D$1:$D$249, MATCH($N1332, 'ISO2-ISO3'!$C$1:$C$249, 0))</f>
        <v>USA</v>
      </c>
      <c r="AJ1332" s="2" t="str">
        <f>INDEX('WB Country Groups'!$C$2:$C$219, MATCH($AI1332, 'WB Country Groups'!$B$2:$B$219, 0))</f>
        <v>North America</v>
      </c>
    </row>
    <row r="1333" spans="1:36">
      <c r="A1333" s="53">
        <v>45169</v>
      </c>
      <c r="B1333" s="53">
        <v>45169</v>
      </c>
      <c r="N1333" s="1" t="s">
        <v>1348</v>
      </c>
      <c r="U1333" s="59">
        <v>114692446778.39999</v>
      </c>
      <c r="V1333" s="60">
        <v>114692446778.39999</v>
      </c>
      <c r="W1333" s="60">
        <v>114692446778.39999</v>
      </c>
      <c r="X1333" s="59">
        <v>0.1797997711755</v>
      </c>
      <c r="AI1333" s="2" t="str">
        <f>INDEX('ISO2-ISO3'!$D$1:$D$249, MATCH($N1333, 'ISO2-ISO3'!$C$1:$C$249, 0))</f>
        <v>USA</v>
      </c>
      <c r="AJ1333" s="2" t="str">
        <f>INDEX('WB Country Groups'!$C$2:$C$219, MATCH($AI1333, 'WB Country Groups'!$B$2:$B$219, 0))</f>
        <v>North America</v>
      </c>
    </row>
    <row r="1334" spans="1:36">
      <c r="A1334" s="53">
        <v>45169</v>
      </c>
      <c r="B1334" s="53">
        <v>45169</v>
      </c>
      <c r="N1334" s="1" t="s">
        <v>1348</v>
      </c>
      <c r="U1334" s="59">
        <v>16752995167.5</v>
      </c>
      <c r="V1334" s="60">
        <v>16752995167.5</v>
      </c>
      <c r="W1334" s="60">
        <v>16752995167.5</v>
      </c>
      <c r="X1334" s="59">
        <v>2.6263147942399999E-2</v>
      </c>
      <c r="AI1334" s="2" t="str">
        <f>INDEX('ISO2-ISO3'!$D$1:$D$249, MATCH($N1334, 'ISO2-ISO3'!$C$1:$C$249, 0))</f>
        <v>USA</v>
      </c>
      <c r="AJ1334" s="2" t="str">
        <f>INDEX('WB Country Groups'!$C$2:$C$219, MATCH($AI1334, 'WB Country Groups'!$B$2:$B$219, 0))</f>
        <v>North America</v>
      </c>
    </row>
    <row r="1335" spans="1:36">
      <c r="A1335" s="53">
        <v>45169</v>
      </c>
      <c r="B1335" s="53">
        <v>45169</v>
      </c>
      <c r="N1335" s="1" t="s">
        <v>1348</v>
      </c>
      <c r="U1335" s="59">
        <v>9947949014.6795006</v>
      </c>
      <c r="V1335" s="60">
        <v>9947949014.6795006</v>
      </c>
      <c r="W1335" s="60">
        <v>10471525278.610001</v>
      </c>
      <c r="X1335" s="59">
        <v>1.5595089360700001E-2</v>
      </c>
      <c r="AI1335" s="2" t="str">
        <f>INDEX('ISO2-ISO3'!$D$1:$D$249, MATCH($N1335, 'ISO2-ISO3'!$C$1:$C$249, 0))</f>
        <v>USA</v>
      </c>
      <c r="AJ1335" s="2" t="str">
        <f>INDEX('WB Country Groups'!$C$2:$C$219, MATCH($AI1335, 'WB Country Groups'!$B$2:$B$219, 0))</f>
        <v>North America</v>
      </c>
    </row>
    <row r="1336" spans="1:36">
      <c r="A1336" s="53">
        <v>45169</v>
      </c>
      <c r="B1336" s="53">
        <v>45169</v>
      </c>
      <c r="N1336" s="1" t="s">
        <v>1348</v>
      </c>
      <c r="U1336" s="59">
        <v>10533880615.530001</v>
      </c>
      <c r="V1336" s="60">
        <v>10533880615.530001</v>
      </c>
      <c r="W1336" s="60">
        <v>10533880615.530001</v>
      </c>
      <c r="X1336" s="59">
        <v>1.65136360542E-2</v>
      </c>
      <c r="AI1336" s="2" t="str">
        <f>INDEX('ISO2-ISO3'!$D$1:$D$249, MATCH($N1336, 'ISO2-ISO3'!$C$1:$C$249, 0))</f>
        <v>USA</v>
      </c>
      <c r="AJ1336" s="2" t="str">
        <f>INDEX('WB Country Groups'!$C$2:$C$219, MATCH($AI1336, 'WB Country Groups'!$B$2:$B$219, 0))</f>
        <v>North America</v>
      </c>
    </row>
    <row r="1337" spans="1:36">
      <c r="A1337" s="53">
        <v>45169</v>
      </c>
      <c r="B1337" s="53">
        <v>45169</v>
      </c>
      <c r="N1337" s="1" t="s">
        <v>1348</v>
      </c>
      <c r="U1337" s="59">
        <v>21657218701.09</v>
      </c>
      <c r="V1337" s="60">
        <v>21657218701.09</v>
      </c>
      <c r="W1337" s="60">
        <v>21657218701.09</v>
      </c>
      <c r="X1337" s="59">
        <v>3.3951346197E-2</v>
      </c>
      <c r="AI1337" s="2" t="str">
        <f>INDEX('ISO2-ISO3'!$D$1:$D$249, MATCH($N1337, 'ISO2-ISO3'!$C$1:$C$249, 0))</f>
        <v>USA</v>
      </c>
      <c r="AJ1337" s="2" t="str">
        <f>INDEX('WB Country Groups'!$C$2:$C$219, MATCH($AI1337, 'WB Country Groups'!$B$2:$B$219, 0))</f>
        <v>North America</v>
      </c>
    </row>
    <row r="1338" spans="1:36">
      <c r="A1338" s="53">
        <v>45169</v>
      </c>
      <c r="B1338" s="53">
        <v>45169</v>
      </c>
      <c r="N1338" s="1" t="s">
        <v>1348</v>
      </c>
      <c r="U1338" s="59">
        <v>13435014782.440001</v>
      </c>
      <c r="V1338" s="60">
        <v>13435014782.440001</v>
      </c>
      <c r="W1338" s="60">
        <v>13435014782.440001</v>
      </c>
      <c r="X1338" s="59">
        <v>2.1061653591600001E-2</v>
      </c>
      <c r="AI1338" s="2" t="str">
        <f>INDEX('ISO2-ISO3'!$D$1:$D$249, MATCH($N1338, 'ISO2-ISO3'!$C$1:$C$249, 0))</f>
        <v>USA</v>
      </c>
      <c r="AJ1338" s="2" t="str">
        <f>INDEX('WB Country Groups'!$C$2:$C$219, MATCH($AI1338, 'WB Country Groups'!$B$2:$B$219, 0))</f>
        <v>North America</v>
      </c>
    </row>
    <row r="1339" spans="1:36">
      <c r="A1339" s="53">
        <v>45169</v>
      </c>
      <c r="B1339" s="53">
        <v>45169</v>
      </c>
      <c r="N1339" s="1" t="s">
        <v>1348</v>
      </c>
      <c r="U1339" s="59">
        <v>8131854111.9200001</v>
      </c>
      <c r="V1339" s="60">
        <v>8131854111.9200001</v>
      </c>
      <c r="W1339" s="60">
        <v>8131854111.9200001</v>
      </c>
      <c r="X1339" s="59">
        <v>1.27480540317E-2</v>
      </c>
      <c r="AI1339" s="2" t="str">
        <f>INDEX('ISO2-ISO3'!$D$1:$D$249, MATCH($N1339, 'ISO2-ISO3'!$C$1:$C$249, 0))</f>
        <v>USA</v>
      </c>
      <c r="AJ1339" s="2" t="str">
        <f>INDEX('WB Country Groups'!$C$2:$C$219, MATCH($AI1339, 'WB Country Groups'!$B$2:$B$219, 0))</f>
        <v>North America</v>
      </c>
    </row>
    <row r="1340" spans="1:36">
      <c r="A1340" s="53">
        <v>45169</v>
      </c>
      <c r="B1340" s="53">
        <v>45169</v>
      </c>
      <c r="N1340" s="1" t="s">
        <v>1348</v>
      </c>
      <c r="U1340" s="59">
        <v>36470587594.980003</v>
      </c>
      <c r="V1340" s="60">
        <v>36470587594.980003</v>
      </c>
      <c r="W1340" s="60">
        <v>36470587594.980003</v>
      </c>
      <c r="X1340" s="59">
        <v>5.7173802533699997E-2</v>
      </c>
      <c r="AI1340" s="2" t="str">
        <f>INDEX('ISO2-ISO3'!$D$1:$D$249, MATCH($N1340, 'ISO2-ISO3'!$C$1:$C$249, 0))</f>
        <v>USA</v>
      </c>
      <c r="AJ1340" s="2" t="str">
        <f>INDEX('WB Country Groups'!$C$2:$C$219, MATCH($AI1340, 'WB Country Groups'!$B$2:$B$219, 0))</f>
        <v>North America</v>
      </c>
    </row>
    <row r="1341" spans="1:36">
      <c r="A1341" s="53">
        <v>45169</v>
      </c>
      <c r="B1341" s="53">
        <v>45169</v>
      </c>
      <c r="N1341" s="1" t="s">
        <v>1348</v>
      </c>
      <c r="U1341" s="59">
        <v>5555260800</v>
      </c>
      <c r="V1341" s="60">
        <v>5555260800</v>
      </c>
      <c r="W1341" s="60">
        <v>9258768000</v>
      </c>
      <c r="X1341" s="59">
        <v>8.7088090690999997E-3</v>
      </c>
      <c r="AI1341" s="2" t="str">
        <f>INDEX('ISO2-ISO3'!$D$1:$D$249, MATCH($N1341, 'ISO2-ISO3'!$C$1:$C$249, 0))</f>
        <v>USA</v>
      </c>
      <c r="AJ1341" s="2" t="str">
        <f>INDEX('WB Country Groups'!$C$2:$C$219, MATCH($AI1341, 'WB Country Groups'!$B$2:$B$219, 0))</f>
        <v>North America</v>
      </c>
    </row>
    <row r="1342" spans="1:36">
      <c r="A1342" s="53">
        <v>45169</v>
      </c>
      <c r="B1342" s="53">
        <v>45169</v>
      </c>
      <c r="N1342" s="1" t="s">
        <v>1348</v>
      </c>
      <c r="U1342" s="59">
        <v>46348486423.379997</v>
      </c>
      <c r="V1342" s="60">
        <v>46348486423.379997</v>
      </c>
      <c r="W1342" s="60">
        <v>46348486423.379997</v>
      </c>
      <c r="X1342" s="59">
        <v>7.2659076402400005E-2</v>
      </c>
      <c r="AI1342" s="2" t="str">
        <f>INDEX('ISO2-ISO3'!$D$1:$D$249, MATCH($N1342, 'ISO2-ISO3'!$C$1:$C$249, 0))</f>
        <v>USA</v>
      </c>
      <c r="AJ1342" s="2" t="str">
        <f>INDEX('WB Country Groups'!$C$2:$C$219, MATCH($AI1342, 'WB Country Groups'!$B$2:$B$219, 0))</f>
        <v>North America</v>
      </c>
    </row>
    <row r="1343" spans="1:36">
      <c r="A1343" s="53">
        <v>45169</v>
      </c>
      <c r="B1343" s="53">
        <v>45169</v>
      </c>
      <c r="N1343" s="1" t="s">
        <v>1348</v>
      </c>
      <c r="U1343" s="59">
        <v>15156410492.6</v>
      </c>
      <c r="V1343" s="60">
        <v>15156410492.6</v>
      </c>
      <c r="W1343" s="60">
        <v>15156410492.6</v>
      </c>
      <c r="X1343" s="59">
        <v>2.3760231950400001E-2</v>
      </c>
      <c r="AI1343" s="2" t="str">
        <f>INDEX('ISO2-ISO3'!$D$1:$D$249, MATCH($N1343, 'ISO2-ISO3'!$C$1:$C$249, 0))</f>
        <v>USA</v>
      </c>
      <c r="AJ1343" s="2" t="str">
        <f>INDEX('WB Country Groups'!$C$2:$C$219, MATCH($AI1343, 'WB Country Groups'!$B$2:$B$219, 0))</f>
        <v>North America</v>
      </c>
    </row>
    <row r="1344" spans="1:36">
      <c r="A1344" s="53">
        <v>45169</v>
      </c>
      <c r="B1344" s="53">
        <v>45169</v>
      </c>
      <c r="N1344" s="1" t="s">
        <v>1348</v>
      </c>
      <c r="U1344" s="59">
        <v>16022738959.98</v>
      </c>
      <c r="V1344" s="60">
        <v>16022738959.98</v>
      </c>
      <c r="W1344" s="60">
        <v>16621425922.26</v>
      </c>
      <c r="X1344" s="59">
        <v>2.5118348065000001E-2</v>
      </c>
      <c r="AI1344" s="2" t="str">
        <f>INDEX('ISO2-ISO3'!$D$1:$D$249, MATCH($N1344, 'ISO2-ISO3'!$C$1:$C$249, 0))</f>
        <v>USA</v>
      </c>
      <c r="AJ1344" s="2" t="str">
        <f>INDEX('WB Country Groups'!$C$2:$C$219, MATCH($AI1344, 'WB Country Groups'!$B$2:$B$219, 0))</f>
        <v>North America</v>
      </c>
    </row>
    <row r="1345" spans="1:36">
      <c r="A1345" s="53">
        <v>45169</v>
      </c>
      <c r="B1345" s="53">
        <v>45169</v>
      </c>
      <c r="N1345" s="1" t="s">
        <v>1348</v>
      </c>
      <c r="U1345" s="59">
        <v>22754349042.57</v>
      </c>
      <c r="V1345" s="60">
        <v>22754349042.57</v>
      </c>
      <c r="W1345" s="60">
        <v>22754349042.57</v>
      </c>
      <c r="X1345" s="59">
        <v>3.5671283210200001E-2</v>
      </c>
      <c r="AI1345" s="2" t="str">
        <f>INDEX('ISO2-ISO3'!$D$1:$D$249, MATCH($N1345, 'ISO2-ISO3'!$C$1:$C$249, 0))</f>
        <v>USA</v>
      </c>
      <c r="AJ1345" s="2" t="str">
        <f>INDEX('WB Country Groups'!$C$2:$C$219, MATCH($AI1345, 'WB Country Groups'!$B$2:$B$219, 0))</f>
        <v>North America</v>
      </c>
    </row>
    <row r="1346" spans="1:36">
      <c r="A1346" s="53">
        <v>45169</v>
      </c>
      <c r="B1346" s="53">
        <v>45169</v>
      </c>
      <c r="N1346" s="1" t="s">
        <v>1348</v>
      </c>
      <c r="U1346" s="59">
        <v>14695309615.040001</v>
      </c>
      <c r="V1346" s="60">
        <v>14695309615.040001</v>
      </c>
      <c r="W1346" s="60">
        <v>19736590692.799999</v>
      </c>
      <c r="X1346" s="59">
        <v>2.3037378487899999E-2</v>
      </c>
      <c r="AI1346" s="2" t="str">
        <f>INDEX('ISO2-ISO3'!$D$1:$D$249, MATCH($N1346, 'ISO2-ISO3'!$C$1:$C$249, 0))</f>
        <v>USA</v>
      </c>
      <c r="AJ1346" s="2" t="str">
        <f>INDEX('WB Country Groups'!$C$2:$C$219, MATCH($AI1346, 'WB Country Groups'!$B$2:$B$219, 0))</f>
        <v>North America</v>
      </c>
    </row>
    <row r="1347" spans="1:36">
      <c r="A1347" s="53">
        <v>45169</v>
      </c>
      <c r="B1347" s="53">
        <v>45169</v>
      </c>
      <c r="N1347" s="1" t="s">
        <v>1348</v>
      </c>
      <c r="U1347" s="59">
        <v>49340036192.879997</v>
      </c>
      <c r="V1347" s="60">
        <v>49340036192.879997</v>
      </c>
      <c r="W1347" s="60">
        <v>49340036192.879997</v>
      </c>
      <c r="X1347" s="59">
        <v>7.7348835659699994E-2</v>
      </c>
      <c r="AI1347" s="2" t="str">
        <f>INDEX('ISO2-ISO3'!$D$1:$D$249, MATCH($N1347, 'ISO2-ISO3'!$C$1:$C$249, 0))</f>
        <v>USA</v>
      </c>
      <c r="AJ1347" s="2" t="str">
        <f>INDEX('WB Country Groups'!$C$2:$C$219, MATCH($AI1347, 'WB Country Groups'!$B$2:$B$219, 0))</f>
        <v>North America</v>
      </c>
    </row>
    <row r="1348" spans="1:36">
      <c r="A1348" s="53">
        <v>45169</v>
      </c>
      <c r="B1348" s="53">
        <v>45169</v>
      </c>
      <c r="N1348" s="1" t="s">
        <v>1348</v>
      </c>
      <c r="U1348" s="59">
        <v>27645908859.599998</v>
      </c>
      <c r="V1348" s="60">
        <v>27645908859.599998</v>
      </c>
      <c r="W1348" s="60">
        <v>27645908859.599998</v>
      </c>
      <c r="X1348" s="59">
        <v>4.3339628951300002E-2</v>
      </c>
      <c r="AI1348" s="2" t="str">
        <f>INDEX('ISO2-ISO3'!$D$1:$D$249, MATCH($N1348, 'ISO2-ISO3'!$C$1:$C$249, 0))</f>
        <v>USA</v>
      </c>
      <c r="AJ1348" s="2" t="str">
        <f>INDEX('WB Country Groups'!$C$2:$C$219, MATCH($AI1348, 'WB Country Groups'!$B$2:$B$219, 0))</f>
        <v>North America</v>
      </c>
    </row>
    <row r="1349" spans="1:36">
      <c r="A1349" s="53">
        <v>45169</v>
      </c>
      <c r="B1349" s="53">
        <v>45169</v>
      </c>
      <c r="N1349" s="1" t="s">
        <v>1348</v>
      </c>
      <c r="U1349" s="59">
        <v>33418846522.830002</v>
      </c>
      <c r="V1349" s="60">
        <v>33418846522.830002</v>
      </c>
      <c r="W1349" s="60">
        <v>33418846522.830002</v>
      </c>
      <c r="X1349" s="59">
        <v>5.2389683248800001E-2</v>
      </c>
      <c r="AI1349" s="2" t="str">
        <f>INDEX('ISO2-ISO3'!$D$1:$D$249, MATCH($N1349, 'ISO2-ISO3'!$C$1:$C$249, 0))</f>
        <v>USA</v>
      </c>
      <c r="AJ1349" s="2" t="str">
        <f>INDEX('WB Country Groups'!$C$2:$C$219, MATCH($AI1349, 'WB Country Groups'!$B$2:$B$219, 0))</f>
        <v>North America</v>
      </c>
    </row>
    <row r="1350" spans="1:36">
      <c r="A1350" s="53">
        <v>45169</v>
      </c>
      <c r="B1350" s="53">
        <v>45169</v>
      </c>
      <c r="N1350" s="1" t="s">
        <v>1348</v>
      </c>
      <c r="U1350" s="59">
        <v>13261498934.040001</v>
      </c>
      <c r="V1350" s="60">
        <v>13261498934.040001</v>
      </c>
      <c r="W1350" s="60">
        <v>13261498934.040001</v>
      </c>
      <c r="X1350" s="59">
        <v>2.0789638208600001E-2</v>
      </c>
      <c r="AI1350" s="2" t="str">
        <f>INDEX('ISO2-ISO3'!$D$1:$D$249, MATCH($N1350, 'ISO2-ISO3'!$C$1:$C$249, 0))</f>
        <v>USA</v>
      </c>
      <c r="AJ1350" s="2" t="str">
        <f>INDEX('WB Country Groups'!$C$2:$C$219, MATCH($AI1350, 'WB Country Groups'!$B$2:$B$219, 0))</f>
        <v>North America</v>
      </c>
    </row>
    <row r="1351" spans="1:36">
      <c r="A1351" s="53">
        <v>45169</v>
      </c>
      <c r="B1351" s="53">
        <v>45169</v>
      </c>
      <c r="N1351" s="1" t="s">
        <v>1348</v>
      </c>
      <c r="U1351" s="59">
        <v>11257108531.200001</v>
      </c>
      <c r="V1351" s="60">
        <v>11257108531.200001</v>
      </c>
      <c r="W1351" s="60">
        <v>11257108531.200001</v>
      </c>
      <c r="X1351" s="59">
        <v>1.76474178977E-2</v>
      </c>
      <c r="AI1351" s="2" t="str">
        <f>INDEX('ISO2-ISO3'!$D$1:$D$249, MATCH($N1351, 'ISO2-ISO3'!$C$1:$C$249, 0))</f>
        <v>USA</v>
      </c>
      <c r="AJ1351" s="2" t="str">
        <f>INDEX('WB Country Groups'!$C$2:$C$219, MATCH($AI1351, 'WB Country Groups'!$B$2:$B$219, 0))</f>
        <v>North America</v>
      </c>
    </row>
    <row r="1352" spans="1:36">
      <c r="A1352" s="53">
        <v>45169</v>
      </c>
      <c r="B1352" s="53">
        <v>45169</v>
      </c>
      <c r="N1352" s="1" t="s">
        <v>1348</v>
      </c>
      <c r="U1352" s="59">
        <v>17469243514.950001</v>
      </c>
      <c r="V1352" s="60">
        <v>17469243514.950001</v>
      </c>
      <c r="W1352" s="60">
        <v>17469243514.950001</v>
      </c>
      <c r="X1352" s="59">
        <v>2.7385988134600001E-2</v>
      </c>
      <c r="AI1352" s="2" t="str">
        <f>INDEX('ISO2-ISO3'!$D$1:$D$249, MATCH($N1352, 'ISO2-ISO3'!$C$1:$C$249, 0))</f>
        <v>USA</v>
      </c>
      <c r="AJ1352" s="2" t="str">
        <f>INDEX('WB Country Groups'!$C$2:$C$219, MATCH($AI1352, 'WB Country Groups'!$B$2:$B$219, 0))</f>
        <v>North America</v>
      </c>
    </row>
    <row r="1353" spans="1:36">
      <c r="A1353" s="53">
        <v>45169</v>
      </c>
      <c r="B1353" s="53">
        <v>45169</v>
      </c>
      <c r="N1353" s="1" t="s">
        <v>1348</v>
      </c>
      <c r="U1353" s="59">
        <v>17109268966.4</v>
      </c>
      <c r="V1353" s="60">
        <v>17109268966.4</v>
      </c>
      <c r="W1353" s="60">
        <v>17109268966.4</v>
      </c>
      <c r="X1353" s="59">
        <v>2.68216672636E-2</v>
      </c>
      <c r="AI1353" s="2" t="str">
        <f>INDEX('ISO2-ISO3'!$D$1:$D$249, MATCH($N1353, 'ISO2-ISO3'!$C$1:$C$249, 0))</f>
        <v>USA</v>
      </c>
      <c r="AJ1353" s="2" t="str">
        <f>INDEX('WB Country Groups'!$C$2:$C$219, MATCH($AI1353, 'WB Country Groups'!$B$2:$B$219, 0))</f>
        <v>North America</v>
      </c>
    </row>
    <row r="1354" spans="1:36">
      <c r="A1354" s="53">
        <v>45169</v>
      </c>
      <c r="B1354" s="53">
        <v>45169</v>
      </c>
      <c r="N1354" s="1" t="s">
        <v>1348</v>
      </c>
      <c r="U1354" s="59">
        <v>15456901680.35</v>
      </c>
      <c r="V1354" s="60">
        <v>15456901680.35</v>
      </c>
      <c r="W1354" s="60">
        <v>15456901680.35</v>
      </c>
      <c r="X1354" s="59">
        <v>2.4231302612099999E-2</v>
      </c>
      <c r="AI1354" s="2" t="str">
        <f>INDEX('ISO2-ISO3'!$D$1:$D$249, MATCH($N1354, 'ISO2-ISO3'!$C$1:$C$249, 0))</f>
        <v>USA</v>
      </c>
      <c r="AJ1354" s="2" t="str">
        <f>INDEX('WB Country Groups'!$C$2:$C$219, MATCH($AI1354, 'WB Country Groups'!$B$2:$B$219, 0))</f>
        <v>North America</v>
      </c>
    </row>
    <row r="1355" spans="1:36">
      <c r="A1355" s="53">
        <v>45169</v>
      </c>
      <c r="B1355" s="53">
        <v>45169</v>
      </c>
      <c r="N1355" s="1" t="s">
        <v>1348</v>
      </c>
      <c r="U1355" s="59">
        <v>11740750900.34</v>
      </c>
      <c r="V1355" s="60">
        <v>11740750900.34</v>
      </c>
      <c r="W1355" s="60">
        <v>11740750900.34</v>
      </c>
      <c r="X1355" s="59">
        <v>1.8405608953400002E-2</v>
      </c>
      <c r="AI1355" s="2" t="str">
        <f>INDEX('ISO2-ISO3'!$D$1:$D$249, MATCH($N1355, 'ISO2-ISO3'!$C$1:$C$249, 0))</f>
        <v>USA</v>
      </c>
      <c r="AJ1355" s="2" t="str">
        <f>INDEX('WB Country Groups'!$C$2:$C$219, MATCH($AI1355, 'WB Country Groups'!$B$2:$B$219, 0))</f>
        <v>North America</v>
      </c>
    </row>
    <row r="1356" spans="1:36">
      <c r="A1356" s="53">
        <v>45169</v>
      </c>
      <c r="B1356" s="53">
        <v>45169</v>
      </c>
      <c r="N1356" s="1" t="s">
        <v>1348</v>
      </c>
      <c r="U1356" s="59">
        <v>8826530045.2800007</v>
      </c>
      <c r="V1356" s="60">
        <v>8826530045.2800007</v>
      </c>
      <c r="W1356" s="60">
        <v>8826530045.2800007</v>
      </c>
      <c r="X1356" s="59">
        <v>1.38370758231E-2</v>
      </c>
      <c r="AI1356" s="2" t="str">
        <f>INDEX('ISO2-ISO3'!$D$1:$D$249, MATCH($N1356, 'ISO2-ISO3'!$C$1:$C$249, 0))</f>
        <v>USA</v>
      </c>
      <c r="AJ1356" s="2" t="str">
        <f>INDEX('WB Country Groups'!$C$2:$C$219, MATCH($AI1356, 'WB Country Groups'!$B$2:$B$219, 0))</f>
        <v>North America</v>
      </c>
    </row>
    <row r="1357" spans="1:36">
      <c r="A1357" s="53">
        <v>45169</v>
      </c>
      <c r="B1357" s="53">
        <v>45169</v>
      </c>
      <c r="N1357" s="1" t="s">
        <v>1348</v>
      </c>
      <c r="U1357" s="59">
        <v>21013911953.900002</v>
      </c>
      <c r="V1357" s="60">
        <v>21013911953.900002</v>
      </c>
      <c r="W1357" s="60">
        <v>21013911953.900002</v>
      </c>
      <c r="X1357" s="59">
        <v>3.2942854276299997E-2</v>
      </c>
      <c r="AI1357" s="2" t="str">
        <f>INDEX('ISO2-ISO3'!$D$1:$D$249, MATCH($N1357, 'ISO2-ISO3'!$C$1:$C$249, 0))</f>
        <v>USA</v>
      </c>
      <c r="AJ1357" s="2" t="str">
        <f>INDEX('WB Country Groups'!$C$2:$C$219, MATCH($AI1357, 'WB Country Groups'!$B$2:$B$219, 0))</f>
        <v>North America</v>
      </c>
    </row>
    <row r="1358" spans="1:36">
      <c r="A1358" s="53">
        <v>45169</v>
      </c>
      <c r="B1358" s="53">
        <v>45169</v>
      </c>
      <c r="N1358" s="1" t="s">
        <v>1348</v>
      </c>
      <c r="U1358" s="59">
        <v>11843213586.264</v>
      </c>
      <c r="V1358" s="60">
        <v>11843213586.264</v>
      </c>
      <c r="W1358" s="60">
        <v>12466540617.120001</v>
      </c>
      <c r="X1358" s="59">
        <v>1.856623651E-2</v>
      </c>
      <c r="AI1358" s="2" t="str">
        <f>INDEX('ISO2-ISO3'!$D$1:$D$249, MATCH($N1358, 'ISO2-ISO3'!$C$1:$C$249, 0))</f>
        <v>USA</v>
      </c>
      <c r="AJ1358" s="2" t="str">
        <f>INDEX('WB Country Groups'!$C$2:$C$219, MATCH($AI1358, 'WB Country Groups'!$B$2:$B$219, 0))</f>
        <v>North America</v>
      </c>
    </row>
    <row r="1359" spans="1:36">
      <c r="A1359" s="53">
        <v>45169</v>
      </c>
      <c r="B1359" s="53">
        <v>45169</v>
      </c>
      <c r="N1359" s="1" t="s">
        <v>1348</v>
      </c>
      <c r="U1359" s="59">
        <v>193137989815.67999</v>
      </c>
      <c r="V1359" s="60">
        <v>193137989815.67999</v>
      </c>
      <c r="W1359" s="60">
        <v>193137989815.67999</v>
      </c>
      <c r="X1359" s="59">
        <v>0.30277640201759998</v>
      </c>
      <c r="AI1359" s="2" t="str">
        <f>INDEX('ISO2-ISO3'!$D$1:$D$249, MATCH($N1359, 'ISO2-ISO3'!$C$1:$C$249, 0))</f>
        <v>USA</v>
      </c>
      <c r="AJ1359" s="2" t="str">
        <f>INDEX('WB Country Groups'!$C$2:$C$219, MATCH($AI1359, 'WB Country Groups'!$B$2:$B$219, 0))</f>
        <v>North America</v>
      </c>
    </row>
    <row r="1360" spans="1:36">
      <c r="A1360" s="53">
        <v>45169</v>
      </c>
      <c r="B1360" s="53">
        <v>45169</v>
      </c>
      <c r="N1360" s="1" t="s">
        <v>1348</v>
      </c>
      <c r="U1360" s="59">
        <v>10619567157.379999</v>
      </c>
      <c r="V1360" s="60">
        <v>10619567157.379999</v>
      </c>
      <c r="W1360" s="60">
        <v>10619567157.379999</v>
      </c>
      <c r="X1360" s="59">
        <v>1.6647964173000001E-2</v>
      </c>
      <c r="AI1360" s="2" t="str">
        <f>INDEX('ISO2-ISO3'!$D$1:$D$249, MATCH($N1360, 'ISO2-ISO3'!$C$1:$C$249, 0))</f>
        <v>USA</v>
      </c>
      <c r="AJ1360" s="2" t="str">
        <f>INDEX('WB Country Groups'!$C$2:$C$219, MATCH($AI1360, 'WB Country Groups'!$B$2:$B$219, 0))</f>
        <v>North America</v>
      </c>
    </row>
    <row r="1361" spans="1:36">
      <c r="A1361" s="53">
        <v>45169</v>
      </c>
      <c r="B1361" s="53">
        <v>45169</v>
      </c>
      <c r="N1361" s="1" t="s">
        <v>1348</v>
      </c>
      <c r="U1361" s="59">
        <v>12581724553.398001</v>
      </c>
      <c r="V1361" s="60">
        <v>12581724553.398001</v>
      </c>
      <c r="W1361" s="60">
        <v>13979693948.219999</v>
      </c>
      <c r="X1361" s="59">
        <v>1.9723977116500001E-2</v>
      </c>
      <c r="AI1361" s="2" t="str">
        <f>INDEX('ISO2-ISO3'!$D$1:$D$249, MATCH($N1361, 'ISO2-ISO3'!$C$1:$C$249, 0))</f>
        <v>USA</v>
      </c>
      <c r="AJ1361" s="2" t="str">
        <f>INDEX('WB Country Groups'!$C$2:$C$219, MATCH($AI1361, 'WB Country Groups'!$B$2:$B$219, 0))</f>
        <v>North America</v>
      </c>
    </row>
    <row r="1362" spans="1:36">
      <c r="A1362" s="53">
        <v>45169</v>
      </c>
      <c r="B1362" s="53">
        <v>45169</v>
      </c>
      <c r="N1362" s="1" t="s">
        <v>1348</v>
      </c>
      <c r="U1362" s="59">
        <v>57854716634</v>
      </c>
      <c r="V1362" s="60">
        <v>57854716634</v>
      </c>
      <c r="W1362" s="60">
        <v>57854716634</v>
      </c>
      <c r="X1362" s="59">
        <v>9.0697034585999994E-2</v>
      </c>
      <c r="AI1362" s="2" t="str">
        <f>INDEX('ISO2-ISO3'!$D$1:$D$249, MATCH($N1362, 'ISO2-ISO3'!$C$1:$C$249, 0))</f>
        <v>USA</v>
      </c>
      <c r="AJ1362" s="2" t="str">
        <f>INDEX('WB Country Groups'!$C$2:$C$219, MATCH($AI1362, 'WB Country Groups'!$B$2:$B$219, 0))</f>
        <v>North America</v>
      </c>
    </row>
    <row r="1363" spans="1:36">
      <c r="A1363" s="53">
        <v>45169</v>
      </c>
      <c r="B1363" s="53">
        <v>45169</v>
      </c>
      <c r="N1363" s="1" t="s">
        <v>1348</v>
      </c>
      <c r="U1363" s="59">
        <v>42492721493.160004</v>
      </c>
      <c r="V1363" s="60">
        <v>42492721493.160004</v>
      </c>
      <c r="W1363" s="60">
        <v>42492721493.160004</v>
      </c>
      <c r="X1363" s="59">
        <v>6.6614513995500002E-2</v>
      </c>
      <c r="AI1363" s="2" t="str">
        <f>INDEX('ISO2-ISO3'!$D$1:$D$249, MATCH($N1363, 'ISO2-ISO3'!$C$1:$C$249, 0))</f>
        <v>USA</v>
      </c>
      <c r="AJ1363" s="2" t="str">
        <f>INDEX('WB Country Groups'!$C$2:$C$219, MATCH($AI1363, 'WB Country Groups'!$B$2:$B$219, 0))</f>
        <v>North America</v>
      </c>
    </row>
    <row r="1364" spans="1:36">
      <c r="A1364" s="53">
        <v>45169</v>
      </c>
      <c r="B1364" s="53">
        <v>45169</v>
      </c>
      <c r="N1364" s="1" t="s">
        <v>1348</v>
      </c>
      <c r="U1364" s="59">
        <v>55612696318.410004</v>
      </c>
      <c r="V1364" s="60">
        <v>55612696318.410004</v>
      </c>
      <c r="W1364" s="60">
        <v>55612696318.410004</v>
      </c>
      <c r="X1364" s="59">
        <v>8.7182289273399993E-2</v>
      </c>
      <c r="AI1364" s="2" t="str">
        <f>INDEX('ISO2-ISO3'!$D$1:$D$249, MATCH($N1364, 'ISO2-ISO3'!$C$1:$C$249, 0))</f>
        <v>USA</v>
      </c>
      <c r="AJ1364" s="2" t="str">
        <f>INDEX('WB Country Groups'!$C$2:$C$219, MATCH($AI1364, 'WB Country Groups'!$B$2:$B$219, 0))</f>
        <v>North America</v>
      </c>
    </row>
    <row r="1365" spans="1:36">
      <c r="A1365" s="53">
        <v>45169</v>
      </c>
      <c r="B1365" s="53">
        <v>45169</v>
      </c>
      <c r="N1365" s="1" t="s">
        <v>1348</v>
      </c>
      <c r="U1365" s="59">
        <v>37016585777.879997</v>
      </c>
      <c r="V1365" s="60">
        <v>37016585777.879997</v>
      </c>
      <c r="W1365" s="60">
        <v>37016585777.879997</v>
      </c>
      <c r="X1365" s="59">
        <v>5.80297468535E-2</v>
      </c>
      <c r="AI1365" s="2" t="str">
        <f>INDEX('ISO2-ISO3'!$D$1:$D$249, MATCH($N1365, 'ISO2-ISO3'!$C$1:$C$249, 0))</f>
        <v>USA</v>
      </c>
      <c r="AJ1365" s="2" t="str">
        <f>INDEX('WB Country Groups'!$C$2:$C$219, MATCH($AI1365, 'WB Country Groups'!$B$2:$B$219, 0))</f>
        <v>North America</v>
      </c>
    </row>
    <row r="1366" spans="1:36">
      <c r="A1366" s="53">
        <v>45169</v>
      </c>
      <c r="B1366" s="53">
        <v>45169</v>
      </c>
      <c r="N1366" s="1" t="s">
        <v>1348</v>
      </c>
      <c r="U1366" s="59">
        <v>16767020753.6</v>
      </c>
      <c r="V1366" s="60">
        <v>16767020753.6</v>
      </c>
      <c r="W1366" s="60">
        <v>16767020753.6</v>
      </c>
      <c r="X1366" s="59">
        <v>2.6285135416299999E-2</v>
      </c>
      <c r="AI1366" s="2" t="str">
        <f>INDEX('ISO2-ISO3'!$D$1:$D$249, MATCH($N1366, 'ISO2-ISO3'!$C$1:$C$249, 0))</f>
        <v>USA</v>
      </c>
      <c r="AJ1366" s="2" t="str">
        <f>INDEX('WB Country Groups'!$C$2:$C$219, MATCH($AI1366, 'WB Country Groups'!$B$2:$B$219, 0))</f>
        <v>North America</v>
      </c>
    </row>
    <row r="1367" spans="1:36">
      <c r="A1367" s="53">
        <v>45169</v>
      </c>
      <c r="B1367" s="53">
        <v>45169</v>
      </c>
      <c r="N1367" s="1" t="s">
        <v>1348</v>
      </c>
      <c r="U1367" s="59">
        <v>31906130525.325001</v>
      </c>
      <c r="V1367" s="60">
        <v>31906130525.325001</v>
      </c>
      <c r="W1367" s="60">
        <v>45580186464.75</v>
      </c>
      <c r="X1367" s="59">
        <v>5.0018245566199999E-2</v>
      </c>
      <c r="AI1367" s="2" t="str">
        <f>INDEX('ISO2-ISO3'!$D$1:$D$249, MATCH($N1367, 'ISO2-ISO3'!$C$1:$C$249, 0))</f>
        <v>USA</v>
      </c>
      <c r="AJ1367" s="2" t="str">
        <f>INDEX('WB Country Groups'!$C$2:$C$219, MATCH($AI1367, 'WB Country Groups'!$B$2:$B$219, 0))</f>
        <v>North America</v>
      </c>
    </row>
    <row r="1368" spans="1:36">
      <c r="A1368" s="53">
        <v>45169</v>
      </c>
      <c r="B1368" s="53">
        <v>45169</v>
      </c>
      <c r="N1368" s="1" t="s">
        <v>1348</v>
      </c>
      <c r="U1368" s="59">
        <v>9748944827.9699993</v>
      </c>
      <c r="V1368" s="60">
        <v>9748944827.9699993</v>
      </c>
      <c r="W1368" s="60">
        <v>19497889655.939999</v>
      </c>
      <c r="X1368" s="59">
        <v>1.5283116704800001E-2</v>
      </c>
      <c r="AI1368" s="2" t="str">
        <f>INDEX('ISO2-ISO3'!$D$1:$D$249, MATCH($N1368, 'ISO2-ISO3'!$C$1:$C$249, 0))</f>
        <v>USA</v>
      </c>
      <c r="AJ1368" s="2" t="str">
        <f>INDEX('WB Country Groups'!$C$2:$C$219, MATCH($AI1368, 'WB Country Groups'!$B$2:$B$219, 0))</f>
        <v>North America</v>
      </c>
    </row>
    <row r="1369" spans="1:36">
      <c r="A1369" s="53">
        <v>45169</v>
      </c>
      <c r="B1369" s="53">
        <v>45169</v>
      </c>
      <c r="N1369" s="1" t="s">
        <v>1348</v>
      </c>
      <c r="U1369" s="59">
        <v>14285387860.799999</v>
      </c>
      <c r="V1369" s="60">
        <v>14285387860.799999</v>
      </c>
      <c r="W1369" s="60">
        <v>14285387860.799999</v>
      </c>
      <c r="X1369" s="59">
        <v>2.2394756940599999E-2</v>
      </c>
      <c r="AI1369" s="2" t="str">
        <f>INDEX('ISO2-ISO3'!$D$1:$D$249, MATCH($N1369, 'ISO2-ISO3'!$C$1:$C$249, 0))</f>
        <v>USA</v>
      </c>
      <c r="AJ1369" s="2" t="str">
        <f>INDEX('WB Country Groups'!$C$2:$C$219, MATCH($AI1369, 'WB Country Groups'!$B$2:$B$219, 0))</f>
        <v>North America</v>
      </c>
    </row>
    <row r="1370" spans="1:36">
      <c r="A1370" s="53">
        <v>45169</v>
      </c>
      <c r="B1370" s="53">
        <v>45169</v>
      </c>
      <c r="N1370" s="1" t="s">
        <v>1348</v>
      </c>
      <c r="U1370" s="59">
        <v>17374044197.1525</v>
      </c>
      <c r="V1370" s="60">
        <v>17374044197.1525</v>
      </c>
      <c r="W1370" s="60">
        <v>18288467575.950001</v>
      </c>
      <c r="X1370" s="59">
        <v>2.7236747133600001E-2</v>
      </c>
      <c r="AI1370" s="2" t="str">
        <f>INDEX('ISO2-ISO3'!$D$1:$D$249, MATCH($N1370, 'ISO2-ISO3'!$C$1:$C$249, 0))</f>
        <v>USA</v>
      </c>
      <c r="AJ1370" s="2" t="str">
        <f>INDEX('WB Country Groups'!$C$2:$C$219, MATCH($AI1370, 'WB Country Groups'!$B$2:$B$219, 0))</f>
        <v>North America</v>
      </c>
    </row>
    <row r="1371" spans="1:36">
      <c r="A1371" s="53">
        <v>45169</v>
      </c>
      <c r="B1371" s="53">
        <v>45169</v>
      </c>
      <c r="N1371" s="1" t="s">
        <v>1348</v>
      </c>
      <c r="U1371" s="59">
        <v>11648134590.75</v>
      </c>
      <c r="V1371" s="60">
        <v>11648134590.75</v>
      </c>
      <c r="W1371" s="60">
        <v>12942371767.5</v>
      </c>
      <c r="X1371" s="59">
        <v>1.8260417253799999E-2</v>
      </c>
      <c r="AI1371" s="2" t="str">
        <f>INDEX('ISO2-ISO3'!$D$1:$D$249, MATCH($N1371, 'ISO2-ISO3'!$C$1:$C$249, 0))</f>
        <v>USA</v>
      </c>
      <c r="AJ1371" s="2" t="str">
        <f>INDEX('WB Country Groups'!$C$2:$C$219, MATCH($AI1371, 'WB Country Groups'!$B$2:$B$219, 0))</f>
        <v>North America</v>
      </c>
    </row>
    <row r="1372" spans="1:36">
      <c r="A1372" s="53">
        <v>45169</v>
      </c>
      <c r="B1372" s="53">
        <v>45169</v>
      </c>
      <c r="N1372" s="1" t="s">
        <v>1348</v>
      </c>
      <c r="U1372" s="59">
        <v>19661287135.400002</v>
      </c>
      <c r="V1372" s="60">
        <v>19661287135.400002</v>
      </c>
      <c r="W1372" s="60">
        <v>19661287135.400002</v>
      </c>
      <c r="X1372" s="59">
        <v>3.0822386541200002E-2</v>
      </c>
      <c r="AI1372" s="2" t="str">
        <f>INDEX('ISO2-ISO3'!$D$1:$D$249, MATCH($N1372, 'ISO2-ISO3'!$C$1:$C$249, 0))</f>
        <v>USA</v>
      </c>
      <c r="AJ1372" s="2" t="str">
        <f>INDEX('WB Country Groups'!$C$2:$C$219, MATCH($AI1372, 'WB Country Groups'!$B$2:$B$219, 0))</f>
        <v>North America</v>
      </c>
    </row>
    <row r="1373" spans="1:36">
      <c r="A1373" s="53">
        <v>45169</v>
      </c>
      <c r="B1373" s="53">
        <v>45169</v>
      </c>
      <c r="N1373" s="1" t="s">
        <v>1348</v>
      </c>
      <c r="U1373" s="59">
        <v>9991495356.9200001</v>
      </c>
      <c r="V1373" s="60">
        <v>9991495356.9200001</v>
      </c>
      <c r="W1373" s="60">
        <v>9991495356.9200001</v>
      </c>
      <c r="X1373" s="59">
        <v>1.5663355603100001E-2</v>
      </c>
      <c r="AI1373" s="2" t="str">
        <f>INDEX('ISO2-ISO3'!$D$1:$D$249, MATCH($N1373, 'ISO2-ISO3'!$C$1:$C$249, 0))</f>
        <v>USA</v>
      </c>
      <c r="AJ1373" s="2" t="str">
        <f>INDEX('WB Country Groups'!$C$2:$C$219, MATCH($AI1373, 'WB Country Groups'!$B$2:$B$219, 0))</f>
        <v>North America</v>
      </c>
    </row>
    <row r="1374" spans="1:36">
      <c r="A1374" s="53">
        <v>45169</v>
      </c>
      <c r="B1374" s="53">
        <v>45169</v>
      </c>
      <c r="N1374" s="1" t="s">
        <v>1348</v>
      </c>
      <c r="U1374" s="59">
        <v>24012129386.5</v>
      </c>
      <c r="V1374" s="60">
        <v>24012129386.5</v>
      </c>
      <c r="W1374" s="60">
        <v>24012129386.5</v>
      </c>
      <c r="X1374" s="59">
        <v>3.7643066220999999E-2</v>
      </c>
      <c r="AI1374" s="2" t="str">
        <f>INDEX('ISO2-ISO3'!$D$1:$D$249, MATCH($N1374, 'ISO2-ISO3'!$C$1:$C$249, 0))</f>
        <v>USA</v>
      </c>
      <c r="AJ1374" s="2" t="str">
        <f>INDEX('WB Country Groups'!$C$2:$C$219, MATCH($AI1374, 'WB Country Groups'!$B$2:$B$219, 0))</f>
        <v>North America</v>
      </c>
    </row>
    <row r="1375" spans="1:36">
      <c r="A1375" s="53">
        <v>45169</v>
      </c>
      <c r="B1375" s="53">
        <v>45169</v>
      </c>
      <c r="N1375" s="1" t="s">
        <v>1348</v>
      </c>
      <c r="U1375" s="59">
        <v>33064746485.060001</v>
      </c>
      <c r="V1375" s="60">
        <v>33064746485.060001</v>
      </c>
      <c r="W1375" s="60">
        <v>33064746485.060001</v>
      </c>
      <c r="X1375" s="59">
        <v>5.1834571665200002E-2</v>
      </c>
      <c r="AI1375" s="2" t="str">
        <f>INDEX('ISO2-ISO3'!$D$1:$D$249, MATCH($N1375, 'ISO2-ISO3'!$C$1:$C$249, 0))</f>
        <v>USA</v>
      </c>
      <c r="AJ1375" s="2" t="str">
        <f>INDEX('WB Country Groups'!$C$2:$C$219, MATCH($AI1375, 'WB Country Groups'!$B$2:$B$219, 0))</f>
        <v>North America</v>
      </c>
    </row>
    <row r="1376" spans="1:36">
      <c r="A1376" s="53">
        <v>45169</v>
      </c>
      <c r="B1376" s="53">
        <v>45169</v>
      </c>
      <c r="N1376" s="1" t="s">
        <v>1348</v>
      </c>
      <c r="U1376" s="59">
        <v>9127586538.7199993</v>
      </c>
      <c r="V1376" s="60">
        <v>9127586538.7199993</v>
      </c>
      <c r="W1376" s="60">
        <v>9127586538.7199993</v>
      </c>
      <c r="X1376" s="59">
        <v>1.4309032697E-2</v>
      </c>
      <c r="AI1376" s="2" t="str">
        <f>INDEX('ISO2-ISO3'!$D$1:$D$249, MATCH($N1376, 'ISO2-ISO3'!$C$1:$C$249, 0))</f>
        <v>USA</v>
      </c>
      <c r="AJ1376" s="2" t="str">
        <f>INDEX('WB Country Groups'!$C$2:$C$219, MATCH($AI1376, 'WB Country Groups'!$B$2:$B$219, 0))</f>
        <v>North America</v>
      </c>
    </row>
    <row r="1377" spans="1:36">
      <c r="A1377" s="53">
        <v>45169</v>
      </c>
      <c r="B1377" s="53">
        <v>45169</v>
      </c>
      <c r="N1377" s="1" t="s">
        <v>1348</v>
      </c>
      <c r="U1377" s="59">
        <v>47782434965.400002</v>
      </c>
      <c r="V1377" s="60">
        <v>47782434965.400002</v>
      </c>
      <c r="W1377" s="60">
        <v>47782434965.400002</v>
      </c>
      <c r="X1377" s="59">
        <v>7.4907032802099996E-2</v>
      </c>
      <c r="AI1377" s="2" t="str">
        <f>INDEX('ISO2-ISO3'!$D$1:$D$249, MATCH($N1377, 'ISO2-ISO3'!$C$1:$C$249, 0))</f>
        <v>USA</v>
      </c>
      <c r="AJ1377" s="2" t="str">
        <f>INDEX('WB Country Groups'!$C$2:$C$219, MATCH($AI1377, 'WB Country Groups'!$B$2:$B$219, 0))</f>
        <v>North America</v>
      </c>
    </row>
    <row r="1378" spans="1:36">
      <c r="A1378" s="53">
        <v>45169</v>
      </c>
      <c r="B1378" s="53">
        <v>45169</v>
      </c>
      <c r="N1378" s="1" t="s">
        <v>1348</v>
      </c>
      <c r="U1378" s="59">
        <v>12135476515.1</v>
      </c>
      <c r="V1378" s="60">
        <v>12135476515.1</v>
      </c>
      <c r="W1378" s="60">
        <v>14169149369.950001</v>
      </c>
      <c r="X1378" s="59">
        <v>1.9024407986799999E-2</v>
      </c>
      <c r="AI1378" s="2" t="str">
        <f>INDEX('ISO2-ISO3'!$D$1:$D$249, MATCH($N1378, 'ISO2-ISO3'!$C$1:$C$249, 0))</f>
        <v>USA</v>
      </c>
      <c r="AJ1378" s="2" t="str">
        <f>INDEX('WB Country Groups'!$C$2:$C$219, MATCH($AI1378, 'WB Country Groups'!$B$2:$B$219, 0))</f>
        <v>North America</v>
      </c>
    </row>
    <row r="1379" spans="1:36">
      <c r="A1379" s="53">
        <v>45169</v>
      </c>
      <c r="B1379" s="53">
        <v>45169</v>
      </c>
      <c r="N1379" s="1" t="s">
        <v>1348</v>
      </c>
      <c r="U1379" s="59">
        <v>46570662597.650002</v>
      </c>
      <c r="V1379" s="60">
        <v>46570662597.650002</v>
      </c>
      <c r="W1379" s="60">
        <v>46570662597.650002</v>
      </c>
      <c r="X1379" s="59">
        <v>7.3007375060400004E-2</v>
      </c>
      <c r="AI1379" s="2" t="str">
        <f>INDEX('ISO2-ISO3'!$D$1:$D$249, MATCH($N1379, 'ISO2-ISO3'!$C$1:$C$249, 0))</f>
        <v>USA</v>
      </c>
      <c r="AJ1379" s="2" t="str">
        <f>INDEX('WB Country Groups'!$C$2:$C$219, MATCH($AI1379, 'WB Country Groups'!$B$2:$B$219, 0))</f>
        <v>North America</v>
      </c>
    </row>
    <row r="1380" spans="1:36">
      <c r="A1380" s="53">
        <v>45169</v>
      </c>
      <c r="B1380" s="53">
        <v>45169</v>
      </c>
      <c r="N1380" s="1" t="s">
        <v>1348</v>
      </c>
      <c r="U1380" s="59">
        <v>11483106518.559999</v>
      </c>
      <c r="V1380" s="60">
        <v>11483106518.559999</v>
      </c>
      <c r="W1380" s="60">
        <v>11483106518.559999</v>
      </c>
      <c r="X1380" s="59">
        <v>1.8001707892899999E-2</v>
      </c>
      <c r="AI1380" s="2" t="str">
        <f>INDEX('ISO2-ISO3'!$D$1:$D$249, MATCH($N1380, 'ISO2-ISO3'!$C$1:$C$249, 0))</f>
        <v>USA</v>
      </c>
      <c r="AJ1380" s="2" t="str">
        <f>INDEX('WB Country Groups'!$C$2:$C$219, MATCH($AI1380, 'WB Country Groups'!$B$2:$B$219, 0))</f>
        <v>North America</v>
      </c>
    </row>
    <row r="1381" spans="1:36">
      <c r="A1381" s="53">
        <v>45169</v>
      </c>
      <c r="B1381" s="53">
        <v>45169</v>
      </c>
      <c r="N1381" s="1" t="s">
        <v>1348</v>
      </c>
      <c r="U1381" s="59">
        <v>27069404731.040001</v>
      </c>
      <c r="V1381" s="60">
        <v>27069404731.040001</v>
      </c>
      <c r="W1381" s="60">
        <v>27069404731.040001</v>
      </c>
      <c r="X1381" s="59">
        <v>4.2435861412099998E-2</v>
      </c>
      <c r="AI1381" s="2" t="str">
        <f>INDEX('ISO2-ISO3'!$D$1:$D$249, MATCH($N1381, 'ISO2-ISO3'!$C$1:$C$249, 0))</f>
        <v>USA</v>
      </c>
      <c r="AJ1381" s="2" t="str">
        <f>INDEX('WB Country Groups'!$C$2:$C$219, MATCH($AI1381, 'WB Country Groups'!$B$2:$B$219, 0))</f>
        <v>North America</v>
      </c>
    </row>
    <row r="1382" spans="1:36">
      <c r="A1382" s="53">
        <v>45169</v>
      </c>
      <c r="B1382" s="53">
        <v>45169</v>
      </c>
      <c r="N1382" s="1" t="s">
        <v>1348</v>
      </c>
      <c r="U1382" s="59">
        <v>47092590384.641998</v>
      </c>
      <c r="V1382" s="60">
        <v>47092590384.641998</v>
      </c>
      <c r="W1382" s="60">
        <v>52325100427.379997</v>
      </c>
      <c r="X1382" s="59">
        <v>7.3825584971400002E-2</v>
      </c>
      <c r="AI1382" s="2" t="str">
        <f>INDEX('ISO2-ISO3'!$D$1:$D$249, MATCH($N1382, 'ISO2-ISO3'!$C$1:$C$249, 0))</f>
        <v>USA</v>
      </c>
      <c r="AJ1382" s="2" t="str">
        <f>INDEX('WB Country Groups'!$C$2:$C$219, MATCH($AI1382, 'WB Country Groups'!$B$2:$B$219, 0))</f>
        <v>North America</v>
      </c>
    </row>
    <row r="1383" spans="1:36">
      <c r="A1383" s="53">
        <v>45169</v>
      </c>
      <c r="B1383" s="53">
        <v>45169</v>
      </c>
      <c r="N1383" s="1" t="s">
        <v>1348</v>
      </c>
      <c r="U1383" s="59">
        <v>15574764818.6</v>
      </c>
      <c r="V1383" s="60">
        <v>15574764818.6</v>
      </c>
      <c r="W1383" s="60">
        <v>15574764818.6</v>
      </c>
      <c r="X1383" s="59">
        <v>2.4416072977400002E-2</v>
      </c>
      <c r="AI1383" s="2" t="str">
        <f>INDEX('ISO2-ISO3'!$D$1:$D$249, MATCH($N1383, 'ISO2-ISO3'!$C$1:$C$249, 0))</f>
        <v>USA</v>
      </c>
      <c r="AJ1383" s="2" t="str">
        <f>INDEX('WB Country Groups'!$C$2:$C$219, MATCH($AI1383, 'WB Country Groups'!$B$2:$B$219, 0))</f>
        <v>North America</v>
      </c>
    </row>
    <row r="1384" spans="1:36">
      <c r="A1384" s="53">
        <v>45169</v>
      </c>
      <c r="B1384" s="53">
        <v>45169</v>
      </c>
      <c r="N1384" s="1" t="s">
        <v>1348</v>
      </c>
      <c r="U1384" s="59">
        <v>18026581001.220001</v>
      </c>
      <c r="V1384" s="60">
        <v>18026581001.220001</v>
      </c>
      <c r="W1384" s="60">
        <v>18026581001.220001</v>
      </c>
      <c r="X1384" s="59">
        <v>2.82597087266E-2</v>
      </c>
      <c r="AI1384" s="2" t="str">
        <f>INDEX('ISO2-ISO3'!$D$1:$D$249, MATCH($N1384, 'ISO2-ISO3'!$C$1:$C$249, 0))</f>
        <v>USA</v>
      </c>
      <c r="AJ1384" s="2" t="str">
        <f>INDEX('WB Country Groups'!$C$2:$C$219, MATCH($AI1384, 'WB Country Groups'!$B$2:$B$219, 0))</f>
        <v>North America</v>
      </c>
    </row>
    <row r="1385" spans="1:36">
      <c r="A1385" s="53">
        <v>45169</v>
      </c>
      <c r="B1385" s="53">
        <v>45169</v>
      </c>
      <c r="N1385" s="1" t="s">
        <v>1348</v>
      </c>
      <c r="U1385" s="59">
        <v>8027741297.2679996</v>
      </c>
      <c r="V1385" s="60">
        <v>8027741297.2679996</v>
      </c>
      <c r="W1385" s="60">
        <v>13379568828.780001</v>
      </c>
      <c r="X1385" s="59">
        <v>1.25848396198E-2</v>
      </c>
      <c r="AI1385" s="2" t="str">
        <f>INDEX('ISO2-ISO3'!$D$1:$D$249, MATCH($N1385, 'ISO2-ISO3'!$C$1:$C$249, 0))</f>
        <v>USA</v>
      </c>
      <c r="AJ1385" s="2" t="str">
        <f>INDEX('WB Country Groups'!$C$2:$C$219, MATCH($AI1385, 'WB Country Groups'!$B$2:$B$219, 0))</f>
        <v>North America</v>
      </c>
    </row>
    <row r="1386" spans="1:36">
      <c r="A1386" s="53">
        <v>45169</v>
      </c>
      <c r="B1386" s="53">
        <v>45169</v>
      </c>
      <c r="N1386" s="1" t="s">
        <v>1348</v>
      </c>
      <c r="U1386" s="59">
        <v>18416850000</v>
      </c>
      <c r="V1386" s="60">
        <v>18416850000</v>
      </c>
      <c r="W1386" s="60">
        <v>18416850000</v>
      </c>
      <c r="X1386" s="59">
        <v>2.8871521262199999E-2</v>
      </c>
      <c r="AI1386" s="2" t="str">
        <f>INDEX('ISO2-ISO3'!$D$1:$D$249, MATCH($N1386, 'ISO2-ISO3'!$C$1:$C$249, 0))</f>
        <v>USA</v>
      </c>
      <c r="AJ1386" s="2" t="str">
        <f>INDEX('WB Country Groups'!$C$2:$C$219, MATCH($AI1386, 'WB Country Groups'!$B$2:$B$219, 0))</f>
        <v>North America</v>
      </c>
    </row>
    <row r="1387" spans="1:36">
      <c r="A1387" s="53">
        <v>45169</v>
      </c>
      <c r="B1387" s="53">
        <v>45169</v>
      </c>
      <c r="N1387" s="1" t="s">
        <v>1348</v>
      </c>
      <c r="U1387" s="59">
        <v>27676066038.470001</v>
      </c>
      <c r="V1387" s="60">
        <v>27676066038.470001</v>
      </c>
      <c r="W1387" s="60">
        <v>27676066038.470001</v>
      </c>
      <c r="X1387" s="59">
        <v>4.33869054199E-2</v>
      </c>
      <c r="AI1387" s="2" t="str">
        <f>INDEX('ISO2-ISO3'!$D$1:$D$249, MATCH($N1387, 'ISO2-ISO3'!$C$1:$C$249, 0))</f>
        <v>USA</v>
      </c>
      <c r="AJ1387" s="2" t="str">
        <f>INDEX('WB Country Groups'!$C$2:$C$219, MATCH($AI1387, 'WB Country Groups'!$B$2:$B$219, 0))</f>
        <v>North America</v>
      </c>
    </row>
    <row r="1388" spans="1:36">
      <c r="A1388" s="53">
        <v>45169</v>
      </c>
      <c r="B1388" s="53">
        <v>45169</v>
      </c>
      <c r="N1388" s="1" t="s">
        <v>1348</v>
      </c>
      <c r="U1388" s="59">
        <v>44831616210.480003</v>
      </c>
      <c r="V1388" s="60">
        <v>44831616210.480003</v>
      </c>
      <c r="W1388" s="60">
        <v>44831616210.480003</v>
      </c>
      <c r="X1388" s="59">
        <v>7.0281126285899997E-2</v>
      </c>
      <c r="AI1388" s="2" t="str">
        <f>INDEX('ISO2-ISO3'!$D$1:$D$249, MATCH($N1388, 'ISO2-ISO3'!$C$1:$C$249, 0))</f>
        <v>USA</v>
      </c>
      <c r="AJ1388" s="2" t="str">
        <f>INDEX('WB Country Groups'!$C$2:$C$219, MATCH($AI1388, 'WB Country Groups'!$B$2:$B$219, 0))</f>
        <v>North America</v>
      </c>
    </row>
    <row r="1389" spans="1:36">
      <c r="A1389" s="53">
        <v>45169</v>
      </c>
      <c r="B1389" s="53">
        <v>45169</v>
      </c>
      <c r="N1389" s="1" t="s">
        <v>1348</v>
      </c>
      <c r="U1389" s="59">
        <v>16933646773.83</v>
      </c>
      <c r="V1389" s="60">
        <v>16933646773.83</v>
      </c>
      <c r="W1389" s="60">
        <v>16933646773.83</v>
      </c>
      <c r="X1389" s="59">
        <v>2.6546349830599999E-2</v>
      </c>
      <c r="AI1389" s="2" t="str">
        <f>INDEX('ISO2-ISO3'!$D$1:$D$249, MATCH($N1389, 'ISO2-ISO3'!$C$1:$C$249, 0))</f>
        <v>USA</v>
      </c>
      <c r="AJ1389" s="2" t="str">
        <f>INDEX('WB Country Groups'!$C$2:$C$219, MATCH($AI1389, 'WB Country Groups'!$B$2:$B$219, 0))</f>
        <v>North America</v>
      </c>
    </row>
    <row r="1390" spans="1:36">
      <c r="A1390" s="53">
        <v>45169</v>
      </c>
      <c r="B1390" s="53">
        <v>45169</v>
      </c>
      <c r="N1390" s="1" t="s">
        <v>1348</v>
      </c>
      <c r="U1390" s="59">
        <v>5488002585.585</v>
      </c>
      <c r="V1390" s="60">
        <v>5488002585.585</v>
      </c>
      <c r="W1390" s="60">
        <v>6456473630.1000004</v>
      </c>
      <c r="X1390" s="59">
        <v>8.6033704644000002E-3</v>
      </c>
      <c r="AI1390" s="2" t="str">
        <f>INDEX('ISO2-ISO3'!$D$1:$D$249, MATCH($N1390, 'ISO2-ISO3'!$C$1:$C$249, 0))</f>
        <v>USA</v>
      </c>
      <c r="AJ1390" s="2" t="str">
        <f>INDEX('WB Country Groups'!$C$2:$C$219, MATCH($AI1390, 'WB Country Groups'!$B$2:$B$219, 0))</f>
        <v>North America</v>
      </c>
    </row>
    <row r="1391" spans="1:36">
      <c r="A1391" s="53">
        <v>45169</v>
      </c>
      <c r="B1391" s="53">
        <v>45169</v>
      </c>
      <c r="N1391" s="1" t="s">
        <v>1348</v>
      </c>
      <c r="U1391" s="59">
        <v>12865750059.25</v>
      </c>
      <c r="V1391" s="60">
        <v>12865750059.25</v>
      </c>
      <c r="W1391" s="60">
        <v>12865750059.25</v>
      </c>
      <c r="X1391" s="59">
        <v>2.0169235042300001E-2</v>
      </c>
      <c r="AI1391" s="2" t="str">
        <f>INDEX('ISO2-ISO3'!$D$1:$D$249, MATCH($N1391, 'ISO2-ISO3'!$C$1:$C$249, 0))</f>
        <v>USA</v>
      </c>
      <c r="AJ1391" s="2" t="str">
        <f>INDEX('WB Country Groups'!$C$2:$C$219, MATCH($AI1391, 'WB Country Groups'!$B$2:$B$219, 0))</f>
        <v>North America</v>
      </c>
    </row>
    <row r="1392" spans="1:36">
      <c r="A1392" s="53">
        <v>45169</v>
      </c>
      <c r="B1392" s="53">
        <v>45169</v>
      </c>
      <c r="N1392" s="1" t="s">
        <v>1348</v>
      </c>
      <c r="U1392" s="59">
        <v>22252151373.82</v>
      </c>
      <c r="V1392" s="60">
        <v>22252151373.82</v>
      </c>
      <c r="W1392" s="60">
        <v>22252151373.82</v>
      </c>
      <c r="X1392" s="59">
        <v>3.48840035901E-2</v>
      </c>
      <c r="AI1392" s="2" t="str">
        <f>INDEX('ISO2-ISO3'!$D$1:$D$249, MATCH($N1392, 'ISO2-ISO3'!$C$1:$C$249, 0))</f>
        <v>USA</v>
      </c>
      <c r="AJ1392" s="2" t="str">
        <f>INDEX('WB Country Groups'!$C$2:$C$219, MATCH($AI1392, 'WB Country Groups'!$B$2:$B$219, 0))</f>
        <v>North America</v>
      </c>
    </row>
    <row r="1393" spans="1:36">
      <c r="A1393" s="53">
        <v>45169</v>
      </c>
      <c r="B1393" s="53">
        <v>45169</v>
      </c>
      <c r="N1393" s="1" t="s">
        <v>1348</v>
      </c>
      <c r="U1393" s="59">
        <v>11588698733.040001</v>
      </c>
      <c r="V1393" s="60">
        <v>11588698733.040001</v>
      </c>
      <c r="W1393" s="60">
        <v>11588698733.040001</v>
      </c>
      <c r="X1393" s="59">
        <v>1.81672415137E-2</v>
      </c>
      <c r="AI1393" s="2" t="str">
        <f>INDEX('ISO2-ISO3'!$D$1:$D$249, MATCH($N1393, 'ISO2-ISO3'!$C$1:$C$249, 0))</f>
        <v>USA</v>
      </c>
      <c r="AJ1393" s="2" t="str">
        <f>INDEX('WB Country Groups'!$C$2:$C$219, MATCH($AI1393, 'WB Country Groups'!$B$2:$B$219, 0))</f>
        <v>North America</v>
      </c>
    </row>
    <row r="1394" spans="1:36">
      <c r="A1394" s="53">
        <v>45169</v>
      </c>
      <c r="B1394" s="53">
        <v>45169</v>
      </c>
      <c r="N1394" s="1" t="s">
        <v>1348</v>
      </c>
      <c r="U1394" s="59">
        <v>53021768821.5</v>
      </c>
      <c r="V1394" s="60">
        <v>53021768821.5</v>
      </c>
      <c r="W1394" s="60">
        <v>53021768821.5</v>
      </c>
      <c r="X1394" s="59">
        <v>8.3120573056100003E-2</v>
      </c>
      <c r="AI1394" s="2" t="str">
        <f>INDEX('ISO2-ISO3'!$D$1:$D$249, MATCH($N1394, 'ISO2-ISO3'!$C$1:$C$249, 0))</f>
        <v>USA</v>
      </c>
      <c r="AJ1394" s="2" t="str">
        <f>INDEX('WB Country Groups'!$C$2:$C$219, MATCH($AI1394, 'WB Country Groups'!$B$2:$B$219, 0))</f>
        <v>North America</v>
      </c>
    </row>
    <row r="1395" spans="1:36">
      <c r="A1395" s="53">
        <v>45169</v>
      </c>
      <c r="B1395" s="53">
        <v>45169</v>
      </c>
      <c r="N1395" s="1" t="s">
        <v>1348</v>
      </c>
      <c r="U1395" s="59">
        <v>12857645976.200001</v>
      </c>
      <c r="V1395" s="60">
        <v>12857645976.200001</v>
      </c>
      <c r="W1395" s="60">
        <v>12857645976.200001</v>
      </c>
      <c r="X1395" s="59">
        <v>2.0156530524099998E-2</v>
      </c>
      <c r="AI1395" s="2" t="str">
        <f>INDEX('ISO2-ISO3'!$D$1:$D$249, MATCH($N1395, 'ISO2-ISO3'!$C$1:$C$249, 0))</f>
        <v>USA</v>
      </c>
      <c r="AJ1395" s="2" t="str">
        <f>INDEX('WB Country Groups'!$C$2:$C$219, MATCH($AI1395, 'WB Country Groups'!$B$2:$B$219, 0))</f>
        <v>North America</v>
      </c>
    </row>
    <row r="1396" spans="1:36">
      <c r="A1396" s="53">
        <v>45169</v>
      </c>
      <c r="B1396" s="53">
        <v>45169</v>
      </c>
      <c r="N1396" s="1" t="s">
        <v>1348</v>
      </c>
      <c r="U1396" s="59">
        <v>7082562268.5380001</v>
      </c>
      <c r="V1396" s="60">
        <v>7082562268.5380001</v>
      </c>
      <c r="W1396" s="60">
        <v>8332426198.2799997</v>
      </c>
      <c r="X1396" s="59">
        <v>1.1103111939700001E-2</v>
      </c>
      <c r="AI1396" s="2" t="str">
        <f>INDEX('ISO2-ISO3'!$D$1:$D$249, MATCH($N1396, 'ISO2-ISO3'!$C$1:$C$249, 0))</f>
        <v>USA</v>
      </c>
      <c r="AJ1396" s="2" t="str">
        <f>INDEX('WB Country Groups'!$C$2:$C$219, MATCH($AI1396, 'WB Country Groups'!$B$2:$B$219, 0))</f>
        <v>North America</v>
      </c>
    </row>
    <row r="1397" spans="1:36">
      <c r="A1397" s="53">
        <v>45169</v>
      </c>
      <c r="B1397" s="53">
        <v>45169</v>
      </c>
      <c r="N1397" s="1" t="s">
        <v>1348</v>
      </c>
      <c r="U1397" s="59">
        <v>9063238775</v>
      </c>
      <c r="V1397" s="60">
        <v>9063238775</v>
      </c>
      <c r="W1397" s="60">
        <v>10941414785</v>
      </c>
      <c r="X1397" s="59">
        <v>1.4208156715E-2</v>
      </c>
      <c r="AI1397" s="2" t="str">
        <f>INDEX('ISO2-ISO3'!$D$1:$D$249, MATCH($N1397, 'ISO2-ISO3'!$C$1:$C$249, 0))</f>
        <v>USA</v>
      </c>
      <c r="AJ1397" s="2" t="str">
        <f>INDEX('WB Country Groups'!$C$2:$C$219, MATCH($AI1397, 'WB Country Groups'!$B$2:$B$219, 0))</f>
        <v>North America</v>
      </c>
    </row>
    <row r="1398" spans="1:36">
      <c r="A1398" s="53">
        <v>45169</v>
      </c>
      <c r="B1398" s="53">
        <v>45169</v>
      </c>
      <c r="N1398" s="1" t="s">
        <v>1348</v>
      </c>
      <c r="U1398" s="59">
        <v>15231858885.620001</v>
      </c>
      <c r="V1398" s="60">
        <v>15231858885.620001</v>
      </c>
      <c r="W1398" s="60">
        <v>15231858885.620001</v>
      </c>
      <c r="X1398" s="59">
        <v>2.3878510042599999E-2</v>
      </c>
      <c r="AI1398" s="2" t="str">
        <f>INDEX('ISO2-ISO3'!$D$1:$D$249, MATCH($N1398, 'ISO2-ISO3'!$C$1:$C$249, 0))</f>
        <v>USA</v>
      </c>
      <c r="AJ1398" s="2" t="str">
        <f>INDEX('WB Country Groups'!$C$2:$C$219, MATCH($AI1398, 'WB Country Groups'!$B$2:$B$219, 0))</f>
        <v>North America</v>
      </c>
    </row>
    <row r="1399" spans="1:36">
      <c r="A1399" s="53">
        <v>45169</v>
      </c>
      <c r="B1399" s="53">
        <v>45169</v>
      </c>
      <c r="N1399" s="1" t="s">
        <v>1348</v>
      </c>
      <c r="U1399" s="59">
        <v>10670404671.76</v>
      </c>
      <c r="V1399" s="60">
        <v>10670404671.76</v>
      </c>
      <c r="W1399" s="60">
        <v>10670404671.76</v>
      </c>
      <c r="X1399" s="59">
        <v>1.6727660558500002E-2</v>
      </c>
      <c r="AI1399" s="2" t="str">
        <f>INDEX('ISO2-ISO3'!$D$1:$D$249, MATCH($N1399, 'ISO2-ISO3'!$C$1:$C$249, 0))</f>
        <v>USA</v>
      </c>
      <c r="AJ1399" s="2" t="str">
        <f>INDEX('WB Country Groups'!$C$2:$C$219, MATCH($AI1399, 'WB Country Groups'!$B$2:$B$219, 0))</f>
        <v>North America</v>
      </c>
    </row>
    <row r="1400" spans="1:36">
      <c r="A1400" s="53">
        <v>45169</v>
      </c>
      <c r="B1400" s="53">
        <v>45169</v>
      </c>
      <c r="N1400" s="1" t="s">
        <v>1348</v>
      </c>
      <c r="U1400" s="59">
        <v>15214743118.540001</v>
      </c>
      <c r="V1400" s="60">
        <v>15214743118.540001</v>
      </c>
      <c r="W1400" s="60">
        <v>18944218700.889999</v>
      </c>
      <c r="X1400" s="59">
        <v>2.3851678188500001E-2</v>
      </c>
      <c r="AI1400" s="2" t="str">
        <f>INDEX('ISO2-ISO3'!$D$1:$D$249, MATCH($N1400, 'ISO2-ISO3'!$C$1:$C$249, 0))</f>
        <v>USA</v>
      </c>
      <c r="AJ1400" s="2" t="str">
        <f>INDEX('WB Country Groups'!$C$2:$C$219, MATCH($AI1400, 'WB Country Groups'!$B$2:$B$219, 0))</f>
        <v>North America</v>
      </c>
    </row>
    <row r="1401" spans="1:36">
      <c r="A1401" s="53">
        <v>45169</v>
      </c>
      <c r="B1401" s="53">
        <v>45169</v>
      </c>
      <c r="N1401" s="1" t="s">
        <v>1348</v>
      </c>
      <c r="U1401" s="59">
        <v>12477307303.125</v>
      </c>
      <c r="V1401" s="60">
        <v>12477307303.125</v>
      </c>
      <c r="W1401" s="60">
        <v>13134007687.5</v>
      </c>
      <c r="X1401" s="59">
        <v>1.9560285450399999E-2</v>
      </c>
      <c r="AI1401" s="2" t="str">
        <f>INDEX('ISO2-ISO3'!$D$1:$D$249, MATCH($N1401, 'ISO2-ISO3'!$C$1:$C$249, 0))</f>
        <v>USA</v>
      </c>
      <c r="AJ1401" s="2" t="str">
        <f>INDEX('WB Country Groups'!$C$2:$C$219, MATCH($AI1401, 'WB Country Groups'!$B$2:$B$219, 0))</f>
        <v>North America</v>
      </c>
    </row>
    <row r="1402" spans="1:36">
      <c r="A1402" s="53">
        <v>45169</v>
      </c>
      <c r="B1402" s="53">
        <v>45169</v>
      </c>
      <c r="N1402" s="1" t="s">
        <v>1348</v>
      </c>
      <c r="U1402" s="59">
        <v>8457796431.8999996</v>
      </c>
      <c r="V1402" s="60">
        <v>8457796431.8999996</v>
      </c>
      <c r="W1402" s="60">
        <v>9434769874.5</v>
      </c>
      <c r="X1402" s="59">
        <v>1.32590236395E-2</v>
      </c>
      <c r="AI1402" s="2" t="str">
        <f>INDEX('ISO2-ISO3'!$D$1:$D$249, MATCH($N1402, 'ISO2-ISO3'!$C$1:$C$249, 0))</f>
        <v>USA</v>
      </c>
      <c r="AJ1402" s="2" t="str">
        <f>INDEX('WB Country Groups'!$C$2:$C$219, MATCH($AI1402, 'WB Country Groups'!$B$2:$B$219, 0))</f>
        <v>North America</v>
      </c>
    </row>
    <row r="1403" spans="1:36">
      <c r="A1403" s="53">
        <v>45169</v>
      </c>
      <c r="B1403" s="53">
        <v>45169</v>
      </c>
      <c r="N1403" s="1" t="s">
        <v>1348</v>
      </c>
      <c r="U1403" s="59">
        <v>20251989726.279999</v>
      </c>
      <c r="V1403" s="60">
        <v>20251989726.279999</v>
      </c>
      <c r="W1403" s="60">
        <v>20251989726.279999</v>
      </c>
      <c r="X1403" s="59">
        <v>3.1748412566999999E-2</v>
      </c>
      <c r="AI1403" s="2" t="str">
        <f>INDEX('ISO2-ISO3'!$D$1:$D$249, MATCH($N1403, 'ISO2-ISO3'!$C$1:$C$249, 0))</f>
        <v>USA</v>
      </c>
      <c r="AJ1403" s="2" t="str">
        <f>INDEX('WB Country Groups'!$C$2:$C$219, MATCH($AI1403, 'WB Country Groups'!$B$2:$B$219, 0))</f>
        <v>North America</v>
      </c>
    </row>
    <row r="1404" spans="1:36">
      <c r="A1404" s="53">
        <v>45169</v>
      </c>
      <c r="B1404" s="53">
        <v>45169</v>
      </c>
      <c r="N1404" s="1" t="s">
        <v>1348</v>
      </c>
      <c r="U1404" s="59">
        <v>30220437772.200001</v>
      </c>
      <c r="V1404" s="60">
        <v>30220437772.200001</v>
      </c>
      <c r="W1404" s="60">
        <v>30220437772.200001</v>
      </c>
      <c r="X1404" s="59">
        <v>4.7375637619499998E-2</v>
      </c>
      <c r="AI1404" s="2" t="str">
        <f>INDEX('ISO2-ISO3'!$D$1:$D$249, MATCH($N1404, 'ISO2-ISO3'!$C$1:$C$249, 0))</f>
        <v>USA</v>
      </c>
      <c r="AJ1404" s="2" t="str">
        <f>INDEX('WB Country Groups'!$C$2:$C$219, MATCH($AI1404, 'WB Country Groups'!$B$2:$B$219, 0))</f>
        <v>North America</v>
      </c>
    </row>
    <row r="1405" spans="1:36">
      <c r="A1405" s="53">
        <v>45169</v>
      </c>
      <c r="B1405" s="53">
        <v>45169</v>
      </c>
      <c r="N1405" s="1" t="s">
        <v>1348</v>
      </c>
      <c r="U1405" s="59">
        <v>31434193828.959999</v>
      </c>
      <c r="V1405" s="60">
        <v>31434193828.959999</v>
      </c>
      <c r="W1405" s="60">
        <v>31434193828.959999</v>
      </c>
      <c r="X1405" s="59">
        <v>4.9278405128600003E-2</v>
      </c>
      <c r="AI1405" s="2" t="str">
        <f>INDEX('ISO2-ISO3'!$D$1:$D$249, MATCH($N1405, 'ISO2-ISO3'!$C$1:$C$249, 0))</f>
        <v>USA</v>
      </c>
      <c r="AJ1405" s="2" t="str">
        <f>INDEX('WB Country Groups'!$C$2:$C$219, MATCH($AI1405, 'WB Country Groups'!$B$2:$B$219, 0))</f>
        <v>North America</v>
      </c>
    </row>
    <row r="1406" spans="1:36">
      <c r="A1406" s="53">
        <v>45169</v>
      </c>
      <c r="B1406" s="53">
        <v>45169</v>
      </c>
      <c r="N1406" s="1" t="s">
        <v>1348</v>
      </c>
      <c r="U1406" s="59">
        <v>12599569478.74</v>
      </c>
      <c r="V1406" s="60">
        <v>12599569478.74</v>
      </c>
      <c r="W1406" s="60">
        <v>12599569478.74</v>
      </c>
      <c r="X1406" s="59">
        <v>1.9751952049300001E-2</v>
      </c>
      <c r="AI1406" s="2" t="str">
        <f>INDEX('ISO2-ISO3'!$D$1:$D$249, MATCH($N1406, 'ISO2-ISO3'!$C$1:$C$249, 0))</f>
        <v>USA</v>
      </c>
      <c r="AJ1406" s="2" t="str">
        <f>INDEX('WB Country Groups'!$C$2:$C$219, MATCH($AI1406, 'WB Country Groups'!$B$2:$B$219, 0))</f>
        <v>North America</v>
      </c>
    </row>
    <row r="1407" spans="1:36">
      <c r="A1407" s="53">
        <v>45169</v>
      </c>
      <c r="B1407" s="53">
        <v>45169</v>
      </c>
      <c r="N1407" s="1" t="s">
        <v>1348</v>
      </c>
      <c r="U1407" s="59">
        <v>8391973987.1520004</v>
      </c>
      <c r="V1407" s="60">
        <v>8391973987.1520004</v>
      </c>
      <c r="W1407" s="60">
        <v>9872910573.1200008</v>
      </c>
      <c r="X1407" s="59">
        <v>1.31558358461E-2</v>
      </c>
      <c r="AI1407" s="2" t="str">
        <f>INDEX('ISO2-ISO3'!$D$1:$D$249, MATCH($N1407, 'ISO2-ISO3'!$C$1:$C$249, 0))</f>
        <v>USA</v>
      </c>
      <c r="AJ1407" s="2" t="str">
        <f>INDEX('WB Country Groups'!$C$2:$C$219, MATCH($AI1407, 'WB Country Groups'!$B$2:$B$219, 0))</f>
        <v>North America</v>
      </c>
    </row>
    <row r="1408" spans="1:36">
      <c r="A1408" s="53">
        <v>45169</v>
      </c>
      <c r="B1408" s="53">
        <v>45169</v>
      </c>
      <c r="N1408" s="1" t="s">
        <v>1348</v>
      </c>
      <c r="U1408" s="59">
        <v>23617535819.419998</v>
      </c>
      <c r="V1408" s="60">
        <v>23617535819.419998</v>
      </c>
      <c r="W1408" s="60">
        <v>23617535819.419998</v>
      </c>
      <c r="X1408" s="59">
        <v>3.7024474194599998E-2</v>
      </c>
      <c r="AI1408" s="2" t="str">
        <f>INDEX('ISO2-ISO3'!$D$1:$D$249, MATCH($N1408, 'ISO2-ISO3'!$C$1:$C$249, 0))</f>
        <v>USA</v>
      </c>
      <c r="AJ1408" s="2" t="str">
        <f>INDEX('WB Country Groups'!$C$2:$C$219, MATCH($AI1408, 'WB Country Groups'!$B$2:$B$219, 0))</f>
        <v>North America</v>
      </c>
    </row>
    <row r="1409" spans="1:36">
      <c r="A1409" s="53">
        <v>45169</v>
      </c>
      <c r="B1409" s="53">
        <v>45169</v>
      </c>
      <c r="N1409" s="1" t="s">
        <v>1348</v>
      </c>
      <c r="U1409" s="59">
        <v>18298101123.360001</v>
      </c>
      <c r="V1409" s="60">
        <v>18298101123.360001</v>
      </c>
      <c r="W1409" s="60">
        <v>18298101123.360001</v>
      </c>
      <c r="X1409" s="59">
        <v>2.8685362352400001E-2</v>
      </c>
      <c r="AI1409" s="2" t="str">
        <f>INDEX('ISO2-ISO3'!$D$1:$D$249, MATCH($N1409, 'ISO2-ISO3'!$C$1:$C$249, 0))</f>
        <v>USA</v>
      </c>
      <c r="AJ1409" s="2" t="str">
        <f>INDEX('WB Country Groups'!$C$2:$C$219, MATCH($AI1409, 'WB Country Groups'!$B$2:$B$219, 0))</f>
        <v>North America</v>
      </c>
    </row>
    <row r="1410" spans="1:36">
      <c r="A1410" s="53">
        <v>45169</v>
      </c>
      <c r="B1410" s="53">
        <v>45169</v>
      </c>
      <c r="N1410" s="1" t="s">
        <v>1348</v>
      </c>
      <c r="U1410" s="59">
        <v>43583764147.5</v>
      </c>
      <c r="V1410" s="60">
        <v>43583764147.5</v>
      </c>
      <c r="W1410" s="60">
        <v>43583764147.5</v>
      </c>
      <c r="X1410" s="59">
        <v>6.8324907531399998E-2</v>
      </c>
      <c r="AI1410" s="2" t="str">
        <f>INDEX('ISO2-ISO3'!$D$1:$D$249, MATCH($N1410, 'ISO2-ISO3'!$C$1:$C$249, 0))</f>
        <v>USA</v>
      </c>
      <c r="AJ1410" s="2" t="str">
        <f>INDEX('WB Country Groups'!$C$2:$C$219, MATCH($AI1410, 'WB Country Groups'!$B$2:$B$219, 0))</f>
        <v>North America</v>
      </c>
    </row>
    <row r="1411" spans="1:36">
      <c r="A1411" s="53">
        <v>45169</v>
      </c>
      <c r="B1411" s="53">
        <v>45169</v>
      </c>
      <c r="N1411" s="1" t="s">
        <v>1348</v>
      </c>
      <c r="U1411" s="59">
        <v>75600499103.220001</v>
      </c>
      <c r="V1411" s="60">
        <v>75600499103.220001</v>
      </c>
      <c r="W1411" s="60">
        <v>75600499103.220001</v>
      </c>
      <c r="X1411" s="59">
        <v>0.11851654421299999</v>
      </c>
      <c r="AI1411" s="2" t="str">
        <f>INDEX('ISO2-ISO3'!$D$1:$D$249, MATCH($N1411, 'ISO2-ISO3'!$C$1:$C$249, 0))</f>
        <v>USA</v>
      </c>
      <c r="AJ1411" s="2" t="str">
        <f>INDEX('WB Country Groups'!$C$2:$C$219, MATCH($AI1411, 'WB Country Groups'!$B$2:$B$219, 0))</f>
        <v>North America</v>
      </c>
    </row>
    <row r="1412" spans="1:36">
      <c r="A1412" s="53">
        <v>45169</v>
      </c>
      <c r="B1412" s="53">
        <v>45169</v>
      </c>
      <c r="N1412" s="1" t="s">
        <v>1348</v>
      </c>
      <c r="U1412" s="59">
        <v>7080853408.0019999</v>
      </c>
      <c r="V1412" s="60">
        <v>7080853408.0019999</v>
      </c>
      <c r="W1412" s="60">
        <v>14574754907.639999</v>
      </c>
      <c r="X1412" s="59">
        <v>1.1100433012399999E-2</v>
      </c>
      <c r="AI1412" s="2" t="str">
        <f>INDEX('ISO2-ISO3'!$D$1:$D$249, MATCH($N1412, 'ISO2-ISO3'!$C$1:$C$249, 0))</f>
        <v>USA</v>
      </c>
      <c r="AJ1412" s="2" t="str">
        <f>INDEX('WB Country Groups'!$C$2:$C$219, MATCH($AI1412, 'WB Country Groups'!$B$2:$B$219, 0))</f>
        <v>North America</v>
      </c>
    </row>
    <row r="1413" spans="1:36">
      <c r="A1413" s="53">
        <v>45169</v>
      </c>
      <c r="B1413" s="53">
        <v>45169</v>
      </c>
      <c r="N1413" s="1" t="s">
        <v>1348</v>
      </c>
      <c r="U1413" s="59">
        <v>33829358427.700001</v>
      </c>
      <c r="V1413" s="60">
        <v>33829358427.700001</v>
      </c>
      <c r="W1413" s="60">
        <v>33829358427.700001</v>
      </c>
      <c r="X1413" s="59">
        <v>5.3033229956899998E-2</v>
      </c>
      <c r="AI1413" s="2" t="str">
        <f>INDEX('ISO2-ISO3'!$D$1:$D$249, MATCH($N1413, 'ISO2-ISO3'!$C$1:$C$249, 0))</f>
        <v>USA</v>
      </c>
      <c r="AJ1413" s="2" t="str">
        <f>INDEX('WB Country Groups'!$C$2:$C$219, MATCH($AI1413, 'WB Country Groups'!$B$2:$B$219, 0))</f>
        <v>North America</v>
      </c>
    </row>
    <row r="1414" spans="1:36">
      <c r="A1414" s="53">
        <v>45169</v>
      </c>
      <c r="B1414" s="53">
        <v>45169</v>
      </c>
      <c r="N1414" s="1" t="s">
        <v>1348</v>
      </c>
      <c r="U1414" s="59">
        <v>42433132944.660004</v>
      </c>
      <c r="V1414" s="60">
        <v>42433132944.660004</v>
      </c>
      <c r="W1414" s="60">
        <v>42433132944.660004</v>
      </c>
      <c r="X1414" s="59">
        <v>6.6521098886799995E-2</v>
      </c>
      <c r="AI1414" s="2" t="str">
        <f>INDEX('ISO2-ISO3'!$D$1:$D$249, MATCH($N1414, 'ISO2-ISO3'!$C$1:$C$249, 0))</f>
        <v>USA</v>
      </c>
      <c r="AJ1414" s="2" t="str">
        <f>INDEX('WB Country Groups'!$C$2:$C$219, MATCH($AI1414, 'WB Country Groups'!$B$2:$B$219, 0))</f>
        <v>North America</v>
      </c>
    </row>
    <row r="1415" spans="1:36">
      <c r="A1415" s="53">
        <v>45169</v>
      </c>
      <c r="B1415" s="53">
        <v>45169</v>
      </c>
      <c r="N1415" s="1" t="s">
        <v>1348</v>
      </c>
      <c r="U1415" s="59">
        <v>18801525044.984001</v>
      </c>
      <c r="V1415" s="60">
        <v>18801525044.984001</v>
      </c>
      <c r="W1415" s="60">
        <v>19791078994.720001</v>
      </c>
      <c r="X1415" s="59">
        <v>2.94745643309E-2</v>
      </c>
      <c r="AI1415" s="2" t="str">
        <f>INDEX('ISO2-ISO3'!$D$1:$D$249, MATCH($N1415, 'ISO2-ISO3'!$C$1:$C$249, 0))</f>
        <v>USA</v>
      </c>
      <c r="AJ1415" s="2" t="str">
        <f>INDEX('WB Country Groups'!$C$2:$C$219, MATCH($AI1415, 'WB Country Groups'!$B$2:$B$219, 0))</f>
        <v>North America</v>
      </c>
    </row>
    <row r="1416" spans="1:36">
      <c r="A1416" s="53">
        <v>45169</v>
      </c>
      <c r="B1416" s="53">
        <v>45169</v>
      </c>
      <c r="N1416" s="1" t="s">
        <v>1348</v>
      </c>
      <c r="U1416" s="59">
        <v>13401646251</v>
      </c>
      <c r="V1416" s="60">
        <v>13401646251</v>
      </c>
      <c r="W1416" s="60">
        <v>13401646251</v>
      </c>
      <c r="X1416" s="59">
        <v>2.1009342785799998E-2</v>
      </c>
      <c r="AI1416" s="2" t="str">
        <f>INDEX('ISO2-ISO3'!$D$1:$D$249, MATCH($N1416, 'ISO2-ISO3'!$C$1:$C$249, 0))</f>
        <v>USA</v>
      </c>
      <c r="AJ1416" s="2" t="str">
        <f>INDEX('WB Country Groups'!$C$2:$C$219, MATCH($AI1416, 'WB Country Groups'!$B$2:$B$219, 0))</f>
        <v>North America</v>
      </c>
    </row>
    <row r="1417" spans="1:36">
      <c r="A1417" s="53">
        <v>45169</v>
      </c>
      <c r="B1417" s="53">
        <v>45169</v>
      </c>
      <c r="N1417" s="1" t="s">
        <v>1348</v>
      </c>
      <c r="U1417" s="59">
        <v>43727683467.311996</v>
      </c>
      <c r="V1417" s="60">
        <v>43727683467.311996</v>
      </c>
      <c r="W1417" s="60">
        <v>48586314963.68</v>
      </c>
      <c r="X1417" s="59">
        <v>6.8550525359799996E-2</v>
      </c>
      <c r="AI1417" s="2" t="str">
        <f>INDEX('ISO2-ISO3'!$D$1:$D$249, MATCH($N1417, 'ISO2-ISO3'!$C$1:$C$249, 0))</f>
        <v>USA</v>
      </c>
      <c r="AJ1417" s="2" t="str">
        <f>INDEX('WB Country Groups'!$C$2:$C$219, MATCH($AI1417, 'WB Country Groups'!$B$2:$B$219, 0))</f>
        <v>North America</v>
      </c>
    </row>
    <row r="1418" spans="1:36">
      <c r="A1418" s="53">
        <v>45169</v>
      </c>
      <c r="B1418" s="53">
        <v>45169</v>
      </c>
      <c r="N1418" s="1" t="s">
        <v>1348</v>
      </c>
      <c r="U1418" s="59">
        <v>27681317705.16</v>
      </c>
      <c r="V1418" s="60">
        <v>27681317705.16</v>
      </c>
      <c r="W1418" s="60">
        <v>27681317705.16</v>
      </c>
      <c r="X1418" s="59">
        <v>4.3395138293999998E-2</v>
      </c>
      <c r="AI1418" s="2" t="str">
        <f>INDEX('ISO2-ISO3'!$D$1:$D$249, MATCH($N1418, 'ISO2-ISO3'!$C$1:$C$249, 0))</f>
        <v>USA</v>
      </c>
      <c r="AJ1418" s="2" t="str">
        <f>INDEX('WB Country Groups'!$C$2:$C$219, MATCH($AI1418, 'WB Country Groups'!$B$2:$B$219, 0))</f>
        <v>North America</v>
      </c>
    </row>
    <row r="1419" spans="1:36">
      <c r="A1419" s="53">
        <v>45169</v>
      </c>
      <c r="B1419" s="53">
        <v>45169</v>
      </c>
      <c r="N1419" s="1" t="s">
        <v>1348</v>
      </c>
      <c r="U1419" s="59">
        <v>17141317653.040001</v>
      </c>
      <c r="V1419" s="60">
        <v>17141317653.040001</v>
      </c>
      <c r="W1419" s="60">
        <v>17141317653.040001</v>
      </c>
      <c r="X1419" s="59">
        <v>2.6871908989899999E-2</v>
      </c>
      <c r="AI1419" s="2" t="str">
        <f>INDEX('ISO2-ISO3'!$D$1:$D$249, MATCH($N1419, 'ISO2-ISO3'!$C$1:$C$249, 0))</f>
        <v>USA</v>
      </c>
      <c r="AJ1419" s="2" t="str">
        <f>INDEX('WB Country Groups'!$C$2:$C$219, MATCH($AI1419, 'WB Country Groups'!$B$2:$B$219, 0))</f>
        <v>North America</v>
      </c>
    </row>
    <row r="1420" spans="1:36">
      <c r="A1420" s="53">
        <v>45169</v>
      </c>
      <c r="B1420" s="53">
        <v>45169</v>
      </c>
      <c r="N1420" s="1" t="s">
        <v>1348</v>
      </c>
      <c r="U1420" s="59">
        <v>26104760000</v>
      </c>
      <c r="V1420" s="60">
        <v>26104760000</v>
      </c>
      <c r="W1420" s="60">
        <v>26104760000</v>
      </c>
      <c r="X1420" s="59">
        <v>4.0923617957699998E-2</v>
      </c>
      <c r="AI1420" s="2" t="str">
        <f>INDEX('ISO2-ISO3'!$D$1:$D$249, MATCH($N1420, 'ISO2-ISO3'!$C$1:$C$249, 0))</f>
        <v>USA</v>
      </c>
      <c r="AJ1420" s="2" t="str">
        <f>INDEX('WB Country Groups'!$C$2:$C$219, MATCH($AI1420, 'WB Country Groups'!$B$2:$B$219, 0))</f>
        <v>North America</v>
      </c>
    </row>
    <row r="1421" spans="1:36">
      <c r="A1421" s="53">
        <v>45169</v>
      </c>
      <c r="B1421" s="53">
        <v>45169</v>
      </c>
      <c r="N1421" s="1" t="s">
        <v>1348</v>
      </c>
      <c r="U1421" s="59">
        <v>42290473353.434998</v>
      </c>
      <c r="V1421" s="60">
        <v>42290473353.434998</v>
      </c>
      <c r="W1421" s="60">
        <v>46989414837.150002</v>
      </c>
      <c r="X1421" s="59">
        <v>6.6297455895600002E-2</v>
      </c>
      <c r="AI1421" s="2" t="str">
        <f>INDEX('ISO2-ISO3'!$D$1:$D$249, MATCH($N1421, 'ISO2-ISO3'!$C$1:$C$249, 0))</f>
        <v>USA</v>
      </c>
      <c r="AJ1421" s="2" t="str">
        <f>INDEX('WB Country Groups'!$C$2:$C$219, MATCH($AI1421, 'WB Country Groups'!$B$2:$B$219, 0))</f>
        <v>North America</v>
      </c>
    </row>
    <row r="1422" spans="1:36">
      <c r="A1422" s="53">
        <v>45169</v>
      </c>
      <c r="B1422" s="53">
        <v>45169</v>
      </c>
      <c r="N1422" s="1" t="s">
        <v>1348</v>
      </c>
      <c r="U1422" s="59">
        <v>41664920354.589996</v>
      </c>
      <c r="V1422" s="60">
        <v>41664920354.589996</v>
      </c>
      <c r="W1422" s="60">
        <v>41664920354.589996</v>
      </c>
      <c r="X1422" s="59">
        <v>6.5316795972400005E-2</v>
      </c>
      <c r="AI1422" s="2" t="str">
        <f>INDEX('ISO2-ISO3'!$D$1:$D$249, MATCH($N1422, 'ISO2-ISO3'!$C$1:$C$249, 0))</f>
        <v>USA</v>
      </c>
      <c r="AJ1422" s="2" t="str">
        <f>INDEX('WB Country Groups'!$C$2:$C$219, MATCH($AI1422, 'WB Country Groups'!$B$2:$B$219, 0))</f>
        <v>North America</v>
      </c>
    </row>
    <row r="1423" spans="1:36">
      <c r="A1423" s="53">
        <v>45169</v>
      </c>
      <c r="B1423" s="53">
        <v>45169</v>
      </c>
      <c r="N1423" s="1" t="s">
        <v>1348</v>
      </c>
      <c r="U1423" s="59">
        <v>28918871109.2925</v>
      </c>
      <c r="V1423" s="60">
        <v>28918871109.2925</v>
      </c>
      <c r="W1423" s="60">
        <v>38558494812.389999</v>
      </c>
      <c r="X1423" s="59">
        <v>4.5335212162200003E-2</v>
      </c>
      <c r="AI1423" s="2" t="str">
        <f>INDEX('ISO2-ISO3'!$D$1:$D$249, MATCH($N1423, 'ISO2-ISO3'!$C$1:$C$249, 0))</f>
        <v>USA</v>
      </c>
      <c r="AJ1423" s="2" t="str">
        <f>INDEX('WB Country Groups'!$C$2:$C$219, MATCH($AI1423, 'WB Country Groups'!$B$2:$B$219, 0))</f>
        <v>North America</v>
      </c>
    </row>
    <row r="1424" spans="1:36">
      <c r="A1424" s="53">
        <v>45169</v>
      </c>
      <c r="B1424" s="53">
        <v>45169</v>
      </c>
      <c r="N1424" s="1" t="s">
        <v>1348</v>
      </c>
      <c r="U1424" s="59">
        <v>83189804910.210007</v>
      </c>
      <c r="V1424" s="60">
        <v>83189804910.210007</v>
      </c>
      <c r="W1424" s="60">
        <v>83189804910.210007</v>
      </c>
      <c r="X1424" s="59">
        <v>0.13041406219099999</v>
      </c>
      <c r="AI1424" s="2" t="str">
        <f>INDEX('ISO2-ISO3'!$D$1:$D$249, MATCH($N1424, 'ISO2-ISO3'!$C$1:$C$249, 0))</f>
        <v>USA</v>
      </c>
      <c r="AJ1424" s="2" t="str">
        <f>INDEX('WB Country Groups'!$C$2:$C$219, MATCH($AI1424, 'WB Country Groups'!$B$2:$B$219, 0))</f>
        <v>North America</v>
      </c>
    </row>
    <row r="1425" spans="1:36">
      <c r="A1425" s="53">
        <v>45169</v>
      </c>
      <c r="B1425" s="53">
        <v>45169</v>
      </c>
      <c r="N1425" s="1" t="s">
        <v>1348</v>
      </c>
      <c r="U1425" s="59">
        <v>17142937253.82</v>
      </c>
      <c r="V1425" s="60">
        <v>17142937253.82</v>
      </c>
      <c r="W1425" s="60">
        <v>17142937253.82</v>
      </c>
      <c r="X1425" s="59">
        <v>2.6874447987600001E-2</v>
      </c>
      <c r="AI1425" s="2" t="str">
        <f>INDEX('ISO2-ISO3'!$D$1:$D$249, MATCH($N1425, 'ISO2-ISO3'!$C$1:$C$249, 0))</f>
        <v>USA</v>
      </c>
      <c r="AJ1425" s="2" t="str">
        <f>INDEX('WB Country Groups'!$C$2:$C$219, MATCH($AI1425, 'WB Country Groups'!$B$2:$B$219, 0))</f>
        <v>North America</v>
      </c>
    </row>
    <row r="1426" spans="1:36">
      <c r="A1426" s="53">
        <v>45169</v>
      </c>
      <c r="B1426" s="53">
        <v>45169</v>
      </c>
      <c r="N1426" s="1" t="s">
        <v>1348</v>
      </c>
      <c r="U1426" s="59">
        <v>33950682310.950001</v>
      </c>
      <c r="V1426" s="60">
        <v>33950682310.950001</v>
      </c>
      <c r="W1426" s="60">
        <v>33950682310.950001</v>
      </c>
      <c r="X1426" s="59">
        <v>5.3223425624099999E-2</v>
      </c>
      <c r="AI1426" s="2" t="str">
        <f>INDEX('ISO2-ISO3'!$D$1:$D$249, MATCH($N1426, 'ISO2-ISO3'!$C$1:$C$249, 0))</f>
        <v>USA</v>
      </c>
      <c r="AJ1426" s="2" t="str">
        <f>INDEX('WB Country Groups'!$C$2:$C$219, MATCH($AI1426, 'WB Country Groups'!$B$2:$B$219, 0))</f>
        <v>North America</v>
      </c>
    </row>
    <row r="1427" spans="1:36">
      <c r="A1427" s="53">
        <v>45169</v>
      </c>
      <c r="B1427" s="53">
        <v>45169</v>
      </c>
      <c r="N1427" s="1" t="s">
        <v>1348</v>
      </c>
      <c r="U1427" s="59">
        <v>14911428271.139999</v>
      </c>
      <c r="V1427" s="60">
        <v>14911428271.139999</v>
      </c>
      <c r="W1427" s="60">
        <v>14911428271.139999</v>
      </c>
      <c r="X1427" s="59">
        <v>2.3376180963599998E-2</v>
      </c>
      <c r="AI1427" s="2" t="str">
        <f>INDEX('ISO2-ISO3'!$D$1:$D$249, MATCH($N1427, 'ISO2-ISO3'!$C$1:$C$249, 0))</f>
        <v>USA</v>
      </c>
      <c r="AJ1427" s="2" t="str">
        <f>INDEX('WB Country Groups'!$C$2:$C$219, MATCH($AI1427, 'WB Country Groups'!$B$2:$B$219, 0))</f>
        <v>North America</v>
      </c>
    </row>
    <row r="1428" spans="1:36">
      <c r="A1428" s="53">
        <v>45169</v>
      </c>
      <c r="B1428" s="53">
        <v>45169</v>
      </c>
      <c r="N1428" s="1" t="s">
        <v>1348</v>
      </c>
      <c r="U1428" s="59">
        <v>16230345825.312</v>
      </c>
      <c r="V1428" s="60">
        <v>16230345825.312</v>
      </c>
      <c r="W1428" s="60">
        <v>20287932281.639999</v>
      </c>
      <c r="X1428" s="59">
        <v>2.5443806871899999E-2</v>
      </c>
      <c r="AI1428" s="2" t="str">
        <f>INDEX('ISO2-ISO3'!$D$1:$D$249, MATCH($N1428, 'ISO2-ISO3'!$C$1:$C$249, 0))</f>
        <v>USA</v>
      </c>
      <c r="AJ1428" s="2" t="str">
        <f>INDEX('WB Country Groups'!$C$2:$C$219, MATCH($AI1428, 'WB Country Groups'!$B$2:$B$219, 0))</f>
        <v>North America</v>
      </c>
    </row>
    <row r="1429" spans="1:36">
      <c r="A1429" s="53">
        <v>45169</v>
      </c>
      <c r="B1429" s="53">
        <v>45169</v>
      </c>
      <c r="N1429" s="1" t="s">
        <v>1348</v>
      </c>
      <c r="U1429" s="59">
        <v>7377357358.4639997</v>
      </c>
      <c r="V1429" s="60">
        <v>7377357358.4639997</v>
      </c>
      <c r="W1429" s="60">
        <v>20358310503.669998</v>
      </c>
      <c r="X1429" s="59">
        <v>1.1565253006499999E-2</v>
      </c>
      <c r="AI1429" s="2" t="str">
        <f>INDEX('ISO2-ISO3'!$D$1:$D$249, MATCH($N1429, 'ISO2-ISO3'!$C$1:$C$249, 0))</f>
        <v>USA</v>
      </c>
      <c r="AJ1429" s="2" t="str">
        <f>INDEX('WB Country Groups'!$C$2:$C$219, MATCH($AI1429, 'WB Country Groups'!$B$2:$B$219, 0))</f>
        <v>North America</v>
      </c>
    </row>
    <row r="1430" spans="1:36">
      <c r="A1430" s="53">
        <v>45169</v>
      </c>
      <c r="B1430" s="53">
        <v>45169</v>
      </c>
      <c r="N1430" s="1" t="s">
        <v>1348</v>
      </c>
      <c r="U1430" s="59">
        <v>10022952425.031</v>
      </c>
      <c r="V1430" s="60">
        <v>10022952425.031</v>
      </c>
      <c r="W1430" s="60">
        <v>20358310503.669998</v>
      </c>
      <c r="X1430" s="59">
        <v>1.5712669867500001E-2</v>
      </c>
      <c r="AI1430" s="2" t="str">
        <f>INDEX('ISO2-ISO3'!$D$1:$D$249, MATCH($N1430, 'ISO2-ISO3'!$C$1:$C$249, 0))</f>
        <v>USA</v>
      </c>
      <c r="AJ1430" s="2" t="str">
        <f>INDEX('WB Country Groups'!$C$2:$C$219, MATCH($AI1430, 'WB Country Groups'!$B$2:$B$219, 0))</f>
        <v>North America</v>
      </c>
    </row>
    <row r="1431" spans="1:36">
      <c r="A1431" s="53">
        <v>45169</v>
      </c>
      <c r="B1431" s="53">
        <v>45169</v>
      </c>
      <c r="N1431" s="1" t="s">
        <v>1348</v>
      </c>
      <c r="U1431" s="59">
        <v>8494005815.1199999</v>
      </c>
      <c r="V1431" s="60">
        <v>8494005815.1199999</v>
      </c>
      <c r="W1431" s="60">
        <v>10617507268.9</v>
      </c>
      <c r="X1431" s="59">
        <v>1.33157879601E-2</v>
      </c>
      <c r="AI1431" s="2" t="str">
        <f>INDEX('ISO2-ISO3'!$D$1:$D$249, MATCH($N1431, 'ISO2-ISO3'!$C$1:$C$249, 0))</f>
        <v>USA</v>
      </c>
      <c r="AJ1431" s="2" t="str">
        <f>INDEX('WB Country Groups'!$C$2:$C$219, MATCH($AI1431, 'WB Country Groups'!$B$2:$B$219, 0))</f>
        <v>North America</v>
      </c>
    </row>
    <row r="1432" spans="1:36">
      <c r="A1432" s="53">
        <v>45169</v>
      </c>
      <c r="B1432" s="53">
        <v>45169</v>
      </c>
      <c r="N1432" s="1" t="s">
        <v>1348</v>
      </c>
      <c r="U1432" s="59">
        <v>109518360948.75999</v>
      </c>
      <c r="V1432" s="60">
        <v>109518360948.75999</v>
      </c>
      <c r="W1432" s="60">
        <v>109518360948.75999</v>
      </c>
      <c r="X1432" s="59">
        <v>0.1716885182173</v>
      </c>
      <c r="AI1432" s="2" t="str">
        <f>INDEX('ISO2-ISO3'!$D$1:$D$249, MATCH($N1432, 'ISO2-ISO3'!$C$1:$C$249, 0))</f>
        <v>USA</v>
      </c>
      <c r="AJ1432" s="2" t="str">
        <f>INDEX('WB Country Groups'!$C$2:$C$219, MATCH($AI1432, 'WB Country Groups'!$B$2:$B$219, 0))</f>
        <v>North America</v>
      </c>
    </row>
    <row r="1433" spans="1:36">
      <c r="A1433" s="53">
        <v>45169</v>
      </c>
      <c r="B1433" s="53">
        <v>45169</v>
      </c>
      <c r="N1433" s="1" t="s">
        <v>1348</v>
      </c>
      <c r="U1433" s="59">
        <v>49914425000</v>
      </c>
      <c r="V1433" s="60">
        <v>49914425000</v>
      </c>
      <c r="W1433" s="60">
        <v>49914425000</v>
      </c>
      <c r="X1433" s="59">
        <v>7.8249287075499996E-2</v>
      </c>
      <c r="AI1433" s="2" t="str">
        <f>INDEX('ISO2-ISO3'!$D$1:$D$249, MATCH($N1433, 'ISO2-ISO3'!$C$1:$C$249, 0))</f>
        <v>USA</v>
      </c>
      <c r="AJ1433" s="2" t="str">
        <f>INDEX('WB Country Groups'!$C$2:$C$219, MATCH($AI1433, 'WB Country Groups'!$B$2:$B$219, 0))</f>
        <v>North America</v>
      </c>
    </row>
    <row r="1434" spans="1:36">
      <c r="A1434" s="53">
        <v>45169</v>
      </c>
      <c r="B1434" s="53">
        <v>45169</v>
      </c>
      <c r="N1434" s="1" t="s">
        <v>1348</v>
      </c>
      <c r="U1434" s="59">
        <v>26781586116.639999</v>
      </c>
      <c r="V1434" s="60">
        <v>26781586116.639999</v>
      </c>
      <c r="W1434" s="60">
        <v>26781586116.639999</v>
      </c>
      <c r="X1434" s="59">
        <v>4.1984657148299999E-2</v>
      </c>
      <c r="AI1434" s="2" t="str">
        <f>INDEX('ISO2-ISO3'!$D$1:$D$249, MATCH($N1434, 'ISO2-ISO3'!$C$1:$C$249, 0))</f>
        <v>USA</v>
      </c>
      <c r="AJ1434" s="2" t="str">
        <f>INDEX('WB Country Groups'!$C$2:$C$219, MATCH($AI1434, 'WB Country Groups'!$B$2:$B$219, 0))</f>
        <v>North America</v>
      </c>
    </row>
    <row r="1435" spans="1:36">
      <c r="A1435" s="53">
        <v>45169</v>
      </c>
      <c r="B1435" s="53">
        <v>45169</v>
      </c>
      <c r="N1435" s="1" t="s">
        <v>1348</v>
      </c>
      <c r="U1435" s="59">
        <v>16692357527.190001</v>
      </c>
      <c r="V1435" s="60">
        <v>16692357527.190001</v>
      </c>
      <c r="W1435" s="60">
        <v>16692357527.190001</v>
      </c>
      <c r="X1435" s="59">
        <v>2.6168088205199998E-2</v>
      </c>
      <c r="AI1435" s="2" t="str">
        <f>INDEX('ISO2-ISO3'!$D$1:$D$249, MATCH($N1435, 'ISO2-ISO3'!$C$1:$C$249, 0))</f>
        <v>USA</v>
      </c>
      <c r="AJ1435" s="2" t="str">
        <f>INDEX('WB Country Groups'!$C$2:$C$219, MATCH($AI1435, 'WB Country Groups'!$B$2:$B$219, 0))</f>
        <v>North America</v>
      </c>
    </row>
    <row r="1436" spans="1:36">
      <c r="A1436" s="53">
        <v>45169</v>
      </c>
      <c r="B1436" s="53">
        <v>45169</v>
      </c>
      <c r="N1436" s="1" t="s">
        <v>1212</v>
      </c>
      <c r="U1436" s="59">
        <v>5828373571.4856901</v>
      </c>
      <c r="V1436" s="60">
        <v>5828373571.4856901</v>
      </c>
      <c r="W1436" s="60">
        <v>12951941269.968201</v>
      </c>
      <c r="X1436" s="59">
        <v>9.1369594416999995E-3</v>
      </c>
      <c r="AI1436" s="2" t="str">
        <f>INDEX('ISO2-ISO3'!$D$1:$D$249, MATCH($N1436, 'ISO2-ISO3'!$C$1:$C$249, 0))</f>
        <v>PHL</v>
      </c>
      <c r="AJ1436" s="2" t="str">
        <f>INDEX('WB Country Groups'!$C$2:$C$219, MATCH($AI1436, 'WB Country Groups'!$B$2:$B$219, 0))</f>
        <v>East Asia &amp; Pacific</v>
      </c>
    </row>
    <row r="1437" spans="1:36">
      <c r="A1437" s="53">
        <v>45169</v>
      </c>
      <c r="B1437" s="53">
        <v>45169</v>
      </c>
      <c r="N1437" s="1" t="s">
        <v>948</v>
      </c>
      <c r="U1437" s="59">
        <v>1672053013.67679</v>
      </c>
      <c r="V1437" s="60">
        <v>1672053013.67679</v>
      </c>
      <c r="W1437" s="60">
        <v>5246597613.4663801</v>
      </c>
      <c r="X1437" s="59">
        <v>2.6212253526E-3</v>
      </c>
      <c r="AI1437" s="2" t="str">
        <f>INDEX('ISO2-ISO3'!$D$1:$D$249, MATCH($N1437, 'ISO2-ISO3'!$C$1:$C$249, 0))</f>
        <v>CHN</v>
      </c>
      <c r="AJ1437" s="2" t="str">
        <f>INDEX('WB Country Groups'!$C$2:$C$219, MATCH($AI1437, 'WB Country Groups'!$B$2:$B$219, 0))</f>
        <v>East Asia &amp; Pacific</v>
      </c>
    </row>
    <row r="1438" spans="1:36">
      <c r="A1438" s="53">
        <v>45169</v>
      </c>
      <c r="B1438" s="53">
        <v>45169</v>
      </c>
      <c r="N1438" s="1" t="s">
        <v>1102</v>
      </c>
      <c r="U1438" s="59">
        <v>5482413434.6737299</v>
      </c>
      <c r="V1438" s="60">
        <v>5482413434.6737299</v>
      </c>
      <c r="W1438" s="60">
        <v>6853016793.3421602</v>
      </c>
      <c r="X1438" s="59">
        <v>8.5946085267999996E-3</v>
      </c>
      <c r="AI1438" s="2" t="str">
        <f>INDEX('ISO2-ISO3'!$D$1:$D$249, MATCH($N1438, 'ISO2-ISO3'!$C$1:$C$249, 0))</f>
        <v>KOR</v>
      </c>
      <c r="AJ1438" s="2" t="str">
        <f>INDEX('WB Country Groups'!$C$2:$C$219, MATCH($AI1438, 'WB Country Groups'!$B$2:$B$219, 0))</f>
        <v>East Asia &amp; Pacific</v>
      </c>
    </row>
    <row r="1439" spans="1:36">
      <c r="A1439" s="53">
        <v>45169</v>
      </c>
      <c r="B1439" s="53">
        <v>45169</v>
      </c>
      <c r="N1439" s="1" t="s">
        <v>1348</v>
      </c>
      <c r="U1439" s="59">
        <v>9193236280.7670002</v>
      </c>
      <c r="V1439" s="60">
        <v>9193236280.7670002</v>
      </c>
      <c r="W1439" s="60">
        <v>9677090821.8600006</v>
      </c>
      <c r="X1439" s="59">
        <v>1.44119497497E-2</v>
      </c>
      <c r="AI1439" s="2" t="str">
        <f>INDEX('ISO2-ISO3'!$D$1:$D$249, MATCH($N1439, 'ISO2-ISO3'!$C$1:$C$249, 0))</f>
        <v>USA</v>
      </c>
      <c r="AJ1439" s="2" t="str">
        <f>INDEX('WB Country Groups'!$C$2:$C$219, MATCH($AI1439, 'WB Country Groups'!$B$2:$B$219, 0))</f>
        <v>North America</v>
      </c>
    </row>
    <row r="1440" spans="1:36">
      <c r="A1440" s="53">
        <v>45169</v>
      </c>
      <c r="B1440" s="53">
        <v>45169</v>
      </c>
      <c r="N1440" s="1" t="s">
        <v>1348</v>
      </c>
      <c r="U1440" s="59">
        <v>144249899521.42001</v>
      </c>
      <c r="V1440" s="60">
        <v>144249899521.42001</v>
      </c>
      <c r="W1440" s="60">
        <v>144249899521.42001</v>
      </c>
      <c r="X1440" s="59">
        <v>0.2261360678455</v>
      </c>
      <c r="AI1440" s="2" t="str">
        <f>INDEX('ISO2-ISO3'!$D$1:$D$249, MATCH($N1440, 'ISO2-ISO3'!$C$1:$C$249, 0))</f>
        <v>USA</v>
      </c>
      <c r="AJ1440" s="2" t="str">
        <f>INDEX('WB Country Groups'!$C$2:$C$219, MATCH($AI1440, 'WB Country Groups'!$B$2:$B$219, 0))</f>
        <v>North America</v>
      </c>
    </row>
    <row r="1441" spans="1:36">
      <c r="A1441" s="53">
        <v>45169</v>
      </c>
      <c r="B1441" s="53">
        <v>45169</v>
      </c>
      <c r="N1441" s="1" t="s">
        <v>1078</v>
      </c>
      <c r="U1441" s="59">
        <v>32149497970.481998</v>
      </c>
      <c r="V1441" s="60">
        <v>32149497970.481998</v>
      </c>
      <c r="W1441" s="60">
        <v>32149497970.481998</v>
      </c>
      <c r="X1441" s="59">
        <v>5.0399765118500001E-2</v>
      </c>
      <c r="AI1441" s="2" t="str">
        <f>INDEX('ISO2-ISO3'!$D$1:$D$249, MATCH($N1441, 'ISO2-ISO3'!$C$1:$C$249, 0))</f>
        <v>IRL</v>
      </c>
      <c r="AJ1441" s="2" t="str">
        <f>INDEX('WB Country Groups'!$C$2:$C$219, MATCH($AI1441, 'WB Country Groups'!$B$2:$B$219, 0))</f>
        <v>Europe &amp; Central Asia</v>
      </c>
    </row>
    <row r="1442" spans="1:36">
      <c r="A1442" s="53">
        <v>45169</v>
      </c>
      <c r="B1442" s="53">
        <v>45169</v>
      </c>
      <c r="N1442" s="1" t="s">
        <v>1088</v>
      </c>
      <c r="U1442" s="59">
        <v>5312451454.4767704</v>
      </c>
      <c r="V1442" s="60">
        <v>5312451454.4767704</v>
      </c>
      <c r="W1442" s="60">
        <v>5902723838.3075199</v>
      </c>
      <c r="X1442" s="59">
        <v>8.3281644321000006E-3</v>
      </c>
      <c r="AI1442" s="2" t="str">
        <f>INDEX('ISO2-ISO3'!$D$1:$D$249, MATCH($N1442, 'ISO2-ISO3'!$C$1:$C$249, 0))</f>
        <v>JPN</v>
      </c>
      <c r="AJ1442" s="2" t="str">
        <f>INDEX('WB Country Groups'!$C$2:$C$219, MATCH($AI1442, 'WB Country Groups'!$B$2:$B$219, 0))</f>
        <v>East Asia &amp; Pacific</v>
      </c>
    </row>
    <row r="1443" spans="1:36">
      <c r="A1443" s="53">
        <v>45169</v>
      </c>
      <c r="B1443" s="53">
        <v>45169</v>
      </c>
      <c r="N1443" s="1" t="s">
        <v>1088</v>
      </c>
      <c r="U1443" s="59">
        <v>6467002222.0695801</v>
      </c>
      <c r="V1443" s="60">
        <v>6467002222.0695801</v>
      </c>
      <c r="W1443" s="60">
        <v>7185558024.52176</v>
      </c>
      <c r="X1443" s="59">
        <v>1.0138117656199999E-2</v>
      </c>
      <c r="AI1443" s="2" t="str">
        <f>INDEX('ISO2-ISO3'!$D$1:$D$249, MATCH($N1443, 'ISO2-ISO3'!$C$1:$C$249, 0))</f>
        <v>JPN</v>
      </c>
      <c r="AJ1443" s="2" t="str">
        <f>INDEX('WB Country Groups'!$C$2:$C$219, MATCH($AI1443, 'WB Country Groups'!$B$2:$B$219, 0))</f>
        <v>East Asia &amp; Pacific</v>
      </c>
    </row>
    <row r="1444" spans="1:36">
      <c r="A1444" s="53">
        <v>45169</v>
      </c>
      <c r="B1444" s="53">
        <v>45169</v>
      </c>
      <c r="N1444" s="1" t="s">
        <v>1102</v>
      </c>
      <c r="U1444" s="59">
        <v>2844587857.00775</v>
      </c>
      <c r="V1444" s="60">
        <v>2844587857.00775</v>
      </c>
      <c r="W1444" s="60">
        <v>4376289010.7811604</v>
      </c>
      <c r="X1444" s="59">
        <v>4.4593716513000002E-3</v>
      </c>
      <c r="AI1444" s="2" t="str">
        <f>INDEX('ISO2-ISO3'!$D$1:$D$249, MATCH($N1444, 'ISO2-ISO3'!$C$1:$C$249, 0))</f>
        <v>KOR</v>
      </c>
      <c r="AJ1444" s="2" t="str">
        <f>INDEX('WB Country Groups'!$C$2:$C$219, MATCH($AI1444, 'WB Country Groups'!$B$2:$B$219, 0))</f>
        <v>East Asia &amp; Pacific</v>
      </c>
    </row>
    <row r="1445" spans="1:36">
      <c r="A1445" s="53">
        <v>45169</v>
      </c>
      <c r="B1445" s="53">
        <v>45169</v>
      </c>
      <c r="N1445" s="1" t="s">
        <v>881</v>
      </c>
      <c r="U1445" s="59">
        <v>6109096665.2505302</v>
      </c>
      <c r="V1445" s="60">
        <v>6109096665.2505302</v>
      </c>
      <c r="W1445" s="60">
        <v>7636370831.5631599</v>
      </c>
      <c r="X1445" s="59">
        <v>9.5770402791000003E-3</v>
      </c>
      <c r="AI1445" s="2" t="str">
        <f>INDEX('ISO2-ISO3'!$D$1:$D$249, MATCH($N1445, 'ISO2-ISO3'!$C$1:$C$249, 0))</f>
        <v>AUS</v>
      </c>
      <c r="AJ1445" s="2" t="str">
        <f>INDEX('WB Country Groups'!$C$2:$C$219, MATCH($AI1445, 'WB Country Groups'!$B$2:$B$219, 0))</f>
        <v>East Asia &amp; Pacific</v>
      </c>
    </row>
    <row r="1446" spans="1:36">
      <c r="A1446" s="53">
        <v>45169</v>
      </c>
      <c r="B1446" s="53">
        <v>45169</v>
      </c>
      <c r="N1446" s="1" t="s">
        <v>936</v>
      </c>
      <c r="U1446" s="59">
        <v>5355534392.5496101</v>
      </c>
      <c r="V1446" s="60">
        <v>5355534392.5496101</v>
      </c>
      <c r="W1446" s="60">
        <v>5355534392.5496101</v>
      </c>
      <c r="X1446" s="59">
        <v>8.3957042103E-3</v>
      </c>
      <c r="AI1446" s="2" t="str">
        <f>INDEX('ISO2-ISO3'!$D$1:$D$249, MATCH($N1446, 'ISO2-ISO3'!$C$1:$C$249, 0))</f>
        <v>CAN</v>
      </c>
      <c r="AJ1446" s="2" t="str">
        <f>INDEX('WB Country Groups'!$C$2:$C$219, MATCH($AI1446, 'WB Country Groups'!$B$2:$B$219, 0))</f>
        <v>North America</v>
      </c>
    </row>
    <row r="1447" spans="1:36">
      <c r="A1447" s="53">
        <v>45169</v>
      </c>
      <c r="B1447" s="53">
        <v>45169</v>
      </c>
      <c r="N1447" s="1" t="s">
        <v>936</v>
      </c>
      <c r="U1447" s="59">
        <v>41042079507.032799</v>
      </c>
      <c r="V1447" s="60">
        <v>41042079507.032799</v>
      </c>
      <c r="W1447" s="60">
        <v>51302599383.791</v>
      </c>
      <c r="X1447" s="59">
        <v>6.4340387804199997E-2</v>
      </c>
      <c r="AI1447" s="2" t="str">
        <f>INDEX('ISO2-ISO3'!$D$1:$D$249, MATCH($N1447, 'ISO2-ISO3'!$C$1:$C$249, 0))</f>
        <v>CAN</v>
      </c>
      <c r="AJ1447" s="2" t="str">
        <f>INDEX('WB Country Groups'!$C$2:$C$219, MATCH($AI1447, 'WB Country Groups'!$B$2:$B$219, 0))</f>
        <v>North America</v>
      </c>
    </row>
    <row r="1448" spans="1:36">
      <c r="A1448" s="53">
        <v>45169</v>
      </c>
      <c r="B1448" s="53">
        <v>45169</v>
      </c>
      <c r="N1448" s="1" t="s">
        <v>1342</v>
      </c>
      <c r="U1448" s="59">
        <v>8466685056.3512697</v>
      </c>
      <c r="V1448" s="60">
        <v>8466685056.3512697</v>
      </c>
      <c r="W1448" s="60">
        <v>8466685056.3512697</v>
      </c>
      <c r="X1448" s="59">
        <v>1.3272958058799999E-2</v>
      </c>
      <c r="AI1448" s="2" t="str">
        <f>INDEX('ISO2-ISO3'!$D$1:$D$249, MATCH($N1448, 'ISO2-ISO3'!$C$1:$C$249, 0))</f>
        <v>GBR</v>
      </c>
      <c r="AJ1448" s="2" t="str">
        <f>INDEX('WB Country Groups'!$C$2:$C$219, MATCH($AI1448, 'WB Country Groups'!$B$2:$B$219, 0))</f>
        <v>Europe &amp; Central Asia</v>
      </c>
    </row>
    <row r="1449" spans="1:36">
      <c r="A1449" s="53">
        <v>45169</v>
      </c>
      <c r="B1449" s="53">
        <v>45169</v>
      </c>
      <c r="N1449" s="1" t="s">
        <v>1342</v>
      </c>
      <c r="U1449" s="59">
        <v>4314363497.4821301</v>
      </c>
      <c r="V1449" s="60">
        <v>4314363497.4821301</v>
      </c>
      <c r="W1449" s="60">
        <v>4314363497.4821301</v>
      </c>
      <c r="X1449" s="59">
        <v>6.7634930756999998E-3</v>
      </c>
      <c r="AI1449" s="2" t="str">
        <f>INDEX('ISO2-ISO3'!$D$1:$D$249, MATCH($N1449, 'ISO2-ISO3'!$C$1:$C$249, 0))</f>
        <v>GBR</v>
      </c>
      <c r="AJ1449" s="2" t="str">
        <f>INDEX('WB Country Groups'!$C$2:$C$219, MATCH($AI1449, 'WB Country Groups'!$B$2:$B$219, 0))</f>
        <v>Europe &amp; Central Asia</v>
      </c>
    </row>
    <row r="1450" spans="1:36">
      <c r="A1450" s="53">
        <v>45169</v>
      </c>
      <c r="B1450" s="53">
        <v>45169</v>
      </c>
      <c r="N1450" s="1" t="s">
        <v>1342</v>
      </c>
      <c r="U1450" s="59">
        <v>10314088967.5951</v>
      </c>
      <c r="V1450" s="60">
        <v>10314088967.5951</v>
      </c>
      <c r="W1450" s="60">
        <v>10314088967.5951</v>
      </c>
      <c r="X1450" s="59">
        <v>1.61690755438E-2</v>
      </c>
      <c r="AI1450" s="2" t="str">
        <f>INDEX('ISO2-ISO3'!$D$1:$D$249, MATCH($N1450, 'ISO2-ISO3'!$C$1:$C$249, 0))</f>
        <v>GBR</v>
      </c>
      <c r="AJ1450" s="2" t="str">
        <f>INDEX('WB Country Groups'!$C$2:$C$219, MATCH($AI1450, 'WB Country Groups'!$B$2:$B$219, 0))</f>
        <v>Europe &amp; Central Asia</v>
      </c>
    </row>
    <row r="1451" spans="1:36">
      <c r="A1451" s="53">
        <v>45169</v>
      </c>
      <c r="B1451" s="53">
        <v>45169</v>
      </c>
      <c r="N1451" s="1" t="s">
        <v>1064</v>
      </c>
      <c r="U1451" s="59">
        <v>13599978362.0525</v>
      </c>
      <c r="V1451" s="60">
        <v>13599978362.0525</v>
      </c>
      <c r="W1451" s="60">
        <v>18133304482.736599</v>
      </c>
      <c r="X1451" s="59">
        <v>2.1320261849600002E-2</v>
      </c>
      <c r="AI1451" s="2" t="str">
        <f>INDEX('ISO2-ISO3'!$D$1:$D$249, MATCH($N1451, 'ISO2-ISO3'!$C$1:$C$249, 0))</f>
        <v>HKG</v>
      </c>
      <c r="AJ1451" s="2" t="str">
        <f>INDEX('WB Country Groups'!$C$2:$C$219, MATCH($AI1451, 'WB Country Groups'!$B$2:$B$219, 0))</f>
        <v>East Asia &amp; Pacific</v>
      </c>
    </row>
    <row r="1452" spans="1:36">
      <c r="A1452" s="53">
        <v>45169</v>
      </c>
      <c r="B1452" s="53">
        <v>45169</v>
      </c>
      <c r="N1452" s="1" t="s">
        <v>1084</v>
      </c>
      <c r="U1452" s="59">
        <v>6847723214.6400003</v>
      </c>
      <c r="V1452" s="60">
        <v>6847723214.6400003</v>
      </c>
      <c r="W1452" s="60">
        <v>15217162699.200001</v>
      </c>
      <c r="X1452" s="59">
        <v>1.07349620803E-2</v>
      </c>
      <c r="AI1452" s="2" t="str">
        <f>INDEX('ISO2-ISO3'!$D$1:$D$249, MATCH($N1452, 'ISO2-ISO3'!$C$1:$C$249, 0))</f>
        <v>ITA</v>
      </c>
      <c r="AJ1452" s="2" t="str">
        <f>INDEX('WB Country Groups'!$C$2:$C$219, MATCH($AI1452, 'WB Country Groups'!$B$2:$B$219, 0))</f>
        <v>Europe &amp; Central Asia</v>
      </c>
    </row>
    <row r="1453" spans="1:36">
      <c r="A1453" s="53">
        <v>45169</v>
      </c>
      <c r="B1453" s="53">
        <v>45169</v>
      </c>
      <c r="N1453" s="1" t="s">
        <v>1088</v>
      </c>
      <c r="U1453" s="59">
        <v>2767556886.5508099</v>
      </c>
      <c r="V1453" s="60">
        <v>2767556886.5508099</v>
      </c>
      <c r="W1453" s="60">
        <v>5031921611.9105701</v>
      </c>
      <c r="X1453" s="59">
        <v>4.3386126017000001E-3</v>
      </c>
      <c r="AI1453" s="2" t="str">
        <f>INDEX('ISO2-ISO3'!$D$1:$D$249, MATCH($N1453, 'ISO2-ISO3'!$C$1:$C$249, 0))</f>
        <v>JPN</v>
      </c>
      <c r="AJ1453" s="2" t="str">
        <f>INDEX('WB Country Groups'!$C$2:$C$219, MATCH($AI1453, 'WB Country Groups'!$B$2:$B$219, 0))</f>
        <v>East Asia &amp; Pacific</v>
      </c>
    </row>
    <row r="1454" spans="1:36">
      <c r="A1454" s="53">
        <v>45169</v>
      </c>
      <c r="B1454" s="53">
        <v>45169</v>
      </c>
      <c r="N1454" s="1" t="s">
        <v>1088</v>
      </c>
      <c r="U1454" s="59">
        <v>2712482069.2859802</v>
      </c>
      <c r="V1454" s="60">
        <v>2712482069.2859802</v>
      </c>
      <c r="W1454" s="60">
        <v>5424964138.57197</v>
      </c>
      <c r="X1454" s="59">
        <v>4.2522735286999996E-3</v>
      </c>
      <c r="AI1454" s="2" t="str">
        <f>INDEX('ISO2-ISO3'!$D$1:$D$249, MATCH($N1454, 'ISO2-ISO3'!$C$1:$C$249, 0))</f>
        <v>JPN</v>
      </c>
      <c r="AJ1454" s="2" t="str">
        <f>INDEX('WB Country Groups'!$C$2:$C$219, MATCH($AI1454, 'WB Country Groups'!$B$2:$B$219, 0))</f>
        <v>East Asia &amp; Pacific</v>
      </c>
    </row>
    <row r="1455" spans="1:36">
      <c r="A1455" s="53">
        <v>45169</v>
      </c>
      <c r="B1455" s="53">
        <v>45169</v>
      </c>
      <c r="N1455" s="1" t="s">
        <v>1088</v>
      </c>
      <c r="U1455" s="59">
        <v>7777498242.7942495</v>
      </c>
      <c r="V1455" s="60">
        <v>7777498242.7942495</v>
      </c>
      <c r="W1455" s="60">
        <v>9721872803.4928093</v>
      </c>
      <c r="X1455" s="59">
        <v>1.21925413892E-2</v>
      </c>
      <c r="AI1455" s="2" t="str">
        <f>INDEX('ISO2-ISO3'!$D$1:$D$249, MATCH($N1455, 'ISO2-ISO3'!$C$1:$C$249, 0))</f>
        <v>JPN</v>
      </c>
      <c r="AJ1455" s="2" t="str">
        <f>INDEX('WB Country Groups'!$C$2:$C$219, MATCH($AI1455, 'WB Country Groups'!$B$2:$B$219, 0))</f>
        <v>East Asia &amp; Pacific</v>
      </c>
    </row>
    <row r="1456" spans="1:36">
      <c r="A1456" s="53">
        <v>45169</v>
      </c>
      <c r="B1456" s="53">
        <v>45169</v>
      </c>
      <c r="N1456" s="1" t="s">
        <v>1348</v>
      </c>
      <c r="U1456" s="59">
        <v>12912900324.48</v>
      </c>
      <c r="V1456" s="60">
        <v>12912900324.48</v>
      </c>
      <c r="W1456" s="60">
        <v>12912900324.48</v>
      </c>
      <c r="X1456" s="59">
        <v>2.0243151042400001E-2</v>
      </c>
      <c r="AI1456" s="2" t="str">
        <f>INDEX('ISO2-ISO3'!$D$1:$D$249, MATCH($N1456, 'ISO2-ISO3'!$C$1:$C$249, 0))</f>
        <v>USA</v>
      </c>
      <c r="AJ1456" s="2" t="str">
        <f>INDEX('WB Country Groups'!$C$2:$C$219, MATCH($AI1456, 'WB Country Groups'!$B$2:$B$219, 0))</f>
        <v>North America</v>
      </c>
    </row>
    <row r="1457" spans="1:36">
      <c r="A1457" s="53">
        <v>45169</v>
      </c>
      <c r="B1457" s="53">
        <v>45169</v>
      </c>
      <c r="N1457" s="1" t="s">
        <v>1072</v>
      </c>
      <c r="U1457" s="59">
        <v>33419032349.803001</v>
      </c>
      <c r="V1457" s="60">
        <v>33419032349.803001</v>
      </c>
      <c r="W1457" s="60">
        <v>74264516332.895599</v>
      </c>
      <c r="X1457" s="59">
        <v>5.2389974563999998E-2</v>
      </c>
      <c r="AI1457" s="2" t="str">
        <f>INDEX('ISO2-ISO3'!$D$1:$D$249, MATCH($N1457, 'ISO2-ISO3'!$C$1:$C$249, 0))</f>
        <v>IDN</v>
      </c>
      <c r="AJ1457" s="2" t="str">
        <f>INDEX('WB Country Groups'!$C$2:$C$219, MATCH($AI1457, 'WB Country Groups'!$B$2:$B$219, 0))</f>
        <v>East Asia &amp; Pacific</v>
      </c>
    </row>
    <row r="1458" spans="1:36">
      <c r="A1458" s="53">
        <v>45169</v>
      </c>
      <c r="B1458" s="53">
        <v>45169</v>
      </c>
      <c r="N1458" s="1" t="s">
        <v>1036</v>
      </c>
      <c r="U1458" s="59">
        <v>3072010545.1254101</v>
      </c>
      <c r="V1458" s="60">
        <v>3072010545.1254101</v>
      </c>
      <c r="W1458" s="60">
        <v>6144021090.2508297</v>
      </c>
      <c r="X1458" s="59">
        <v>4.8158951054000001E-3</v>
      </c>
      <c r="AI1458" s="2" t="str">
        <f>INDEX('ISO2-ISO3'!$D$1:$D$249, MATCH($N1458, 'ISO2-ISO3'!$C$1:$C$249, 0))</f>
        <v>GRC</v>
      </c>
      <c r="AJ1458" s="2" t="str">
        <f>INDEX('WB Country Groups'!$C$2:$C$219, MATCH($AI1458, 'WB Country Groups'!$B$2:$B$219, 0))</f>
        <v>Europe &amp; Central Asia</v>
      </c>
    </row>
    <row r="1459" spans="1:36">
      <c r="A1459" s="53">
        <v>45169</v>
      </c>
      <c r="B1459" s="53">
        <v>45169</v>
      </c>
      <c r="N1459" s="1" t="s">
        <v>1303</v>
      </c>
      <c r="U1459" s="59">
        <v>5046594136.9319696</v>
      </c>
      <c r="V1459" s="60">
        <v>5046594136.9319696</v>
      </c>
      <c r="W1459" s="60">
        <v>10299171708.024401</v>
      </c>
      <c r="X1459" s="59">
        <v>7.9113882084000005E-3</v>
      </c>
      <c r="AI1459" s="2" t="str">
        <f>INDEX('ISO2-ISO3'!$D$1:$D$249, MATCH($N1459, 'ISO2-ISO3'!$C$1:$C$249, 0))</f>
        <v>TWN</v>
      </c>
      <c r="AJ1459" s="2" t="str">
        <f>INDEX('WB Country Groups'!$C$2:$C$219, MATCH($AI1459, 'WB Country Groups'!$B$2:$B$219, 0))</f>
        <v>East Asia &amp; Pacific</v>
      </c>
    </row>
    <row r="1460" spans="1:36">
      <c r="A1460" s="53">
        <v>45169</v>
      </c>
      <c r="B1460" s="53">
        <v>45169</v>
      </c>
      <c r="N1460" s="1" t="s">
        <v>1348</v>
      </c>
      <c r="U1460" s="59">
        <v>9875911965.7600002</v>
      </c>
      <c r="V1460" s="60">
        <v>9875911965.7600002</v>
      </c>
      <c r="W1460" s="60">
        <v>9875911965.7600002</v>
      </c>
      <c r="X1460" s="59">
        <v>1.5482159126200001E-2</v>
      </c>
      <c r="AI1460" s="2" t="str">
        <f>INDEX('ISO2-ISO3'!$D$1:$D$249, MATCH($N1460, 'ISO2-ISO3'!$C$1:$C$249, 0))</f>
        <v>USA</v>
      </c>
      <c r="AJ1460" s="2" t="str">
        <f>INDEX('WB Country Groups'!$C$2:$C$219, MATCH($AI1460, 'WB Country Groups'!$B$2:$B$219, 0))</f>
        <v>North America</v>
      </c>
    </row>
    <row r="1461" spans="1:36">
      <c r="A1461" s="53">
        <v>45169</v>
      </c>
      <c r="B1461" s="53">
        <v>45169</v>
      </c>
      <c r="N1461" s="1" t="s">
        <v>1348</v>
      </c>
      <c r="U1461" s="59">
        <v>196701174922.28</v>
      </c>
      <c r="V1461" s="60">
        <v>196701174922.28</v>
      </c>
      <c r="W1461" s="60">
        <v>197142793757</v>
      </c>
      <c r="X1461" s="59">
        <v>0.30836229616159999</v>
      </c>
      <c r="AI1461" s="2" t="str">
        <f>INDEX('ISO2-ISO3'!$D$1:$D$249, MATCH($N1461, 'ISO2-ISO3'!$C$1:$C$249, 0))</f>
        <v>USA</v>
      </c>
      <c r="AJ1461" s="2" t="str">
        <f>INDEX('WB Country Groups'!$C$2:$C$219, MATCH($AI1461, 'WB Country Groups'!$B$2:$B$219, 0))</f>
        <v>North America</v>
      </c>
    </row>
    <row r="1462" spans="1:36">
      <c r="A1462" s="53">
        <v>45169</v>
      </c>
      <c r="B1462" s="53">
        <v>45169</v>
      </c>
      <c r="N1462" s="1" t="s">
        <v>1348</v>
      </c>
      <c r="U1462" s="59">
        <v>10372542204.204</v>
      </c>
      <c r="V1462" s="60">
        <v>10372542204.204</v>
      </c>
      <c r="W1462" s="60">
        <v>11525046893.559999</v>
      </c>
      <c r="X1462" s="59">
        <v>1.62607108594E-2</v>
      </c>
      <c r="AI1462" s="2" t="str">
        <f>INDEX('ISO2-ISO3'!$D$1:$D$249, MATCH($N1462, 'ISO2-ISO3'!$C$1:$C$249, 0))</f>
        <v>USA</v>
      </c>
      <c r="AJ1462" s="2" t="str">
        <f>INDEX('WB Country Groups'!$C$2:$C$219, MATCH($AI1462, 'WB Country Groups'!$B$2:$B$219, 0))</f>
        <v>North America</v>
      </c>
    </row>
    <row r="1463" spans="1:36">
      <c r="A1463" s="53">
        <v>45169</v>
      </c>
      <c r="B1463" s="53">
        <v>45169</v>
      </c>
      <c r="N1463" s="1" t="s">
        <v>1348</v>
      </c>
      <c r="U1463" s="59">
        <v>13155293459.304001</v>
      </c>
      <c r="V1463" s="60">
        <v>13155293459.304001</v>
      </c>
      <c r="W1463" s="60">
        <v>14616992732.559999</v>
      </c>
      <c r="X1463" s="59">
        <v>2.0623143198800001E-2</v>
      </c>
      <c r="AI1463" s="2" t="str">
        <f>INDEX('ISO2-ISO3'!$D$1:$D$249, MATCH($N1463, 'ISO2-ISO3'!$C$1:$C$249, 0))</f>
        <v>USA</v>
      </c>
      <c r="AJ1463" s="2" t="str">
        <f>INDEX('WB Country Groups'!$C$2:$C$219, MATCH($AI1463, 'WB Country Groups'!$B$2:$B$219, 0))</f>
        <v>North America</v>
      </c>
    </row>
    <row r="1464" spans="1:36">
      <c r="A1464" s="53">
        <v>45169</v>
      </c>
      <c r="B1464" s="53">
        <v>45169</v>
      </c>
      <c r="N1464" s="1" t="s">
        <v>1303</v>
      </c>
      <c r="U1464" s="59">
        <v>33641111415.4067</v>
      </c>
      <c r="V1464" s="60">
        <v>33641111415.4067</v>
      </c>
      <c r="W1464" s="60">
        <v>35411696226.743896</v>
      </c>
      <c r="X1464" s="59">
        <v>5.2738120987800001E-2</v>
      </c>
      <c r="AI1464" s="2" t="str">
        <f>INDEX('ISO2-ISO3'!$D$1:$D$249, MATCH($N1464, 'ISO2-ISO3'!$C$1:$C$249, 0))</f>
        <v>TWN</v>
      </c>
      <c r="AJ1464" s="2" t="str">
        <f>INDEX('WB Country Groups'!$C$2:$C$219, MATCH($AI1464, 'WB Country Groups'!$B$2:$B$219, 0))</f>
        <v>East Asia &amp; Pacific</v>
      </c>
    </row>
    <row r="1465" spans="1:36">
      <c r="A1465" s="53">
        <v>45169</v>
      </c>
      <c r="B1465" s="53">
        <v>45169</v>
      </c>
      <c r="N1465" s="1" t="s">
        <v>1348</v>
      </c>
      <c r="U1465" s="59">
        <v>72912050097.839996</v>
      </c>
      <c r="V1465" s="60">
        <v>72912050097.839996</v>
      </c>
      <c r="W1465" s="60">
        <v>73841644552.679993</v>
      </c>
      <c r="X1465" s="59">
        <v>0.114301946569</v>
      </c>
      <c r="AI1465" s="2" t="str">
        <f>INDEX('ISO2-ISO3'!$D$1:$D$249, MATCH($N1465, 'ISO2-ISO3'!$C$1:$C$249, 0))</f>
        <v>USA</v>
      </c>
      <c r="AJ1465" s="2" t="str">
        <f>INDEX('WB Country Groups'!$C$2:$C$219, MATCH($AI1465, 'WB Country Groups'!$B$2:$B$219, 0))</f>
        <v>North America</v>
      </c>
    </row>
    <row r="1466" spans="1:36">
      <c r="A1466" s="53">
        <v>45169</v>
      </c>
      <c r="B1466" s="53">
        <v>45169</v>
      </c>
      <c r="N1466" s="1" t="s">
        <v>948</v>
      </c>
      <c r="U1466" s="59">
        <v>358344286.40307701</v>
      </c>
      <c r="V1466" s="60">
        <v>358344286.40307701</v>
      </c>
      <c r="W1466" s="60">
        <v>6581150425.1032305</v>
      </c>
      <c r="X1466" s="59">
        <v>5.6176515980000004E-4</v>
      </c>
      <c r="AI1466" s="2" t="str">
        <f>INDEX('ISO2-ISO3'!$D$1:$D$249, MATCH($N1466, 'ISO2-ISO3'!$C$1:$C$249, 0))</f>
        <v>CHN</v>
      </c>
      <c r="AJ1466" s="2" t="str">
        <f>INDEX('WB Country Groups'!$C$2:$C$219, MATCH($AI1466, 'WB Country Groups'!$B$2:$B$219, 0))</f>
        <v>East Asia &amp; Pacific</v>
      </c>
    </row>
    <row r="1467" spans="1:36">
      <c r="A1467" s="53">
        <v>45169</v>
      </c>
      <c r="B1467" s="53">
        <v>45169</v>
      </c>
      <c r="N1467" s="1" t="s">
        <v>1088</v>
      </c>
      <c r="U1467" s="59">
        <v>2509705429.8176298</v>
      </c>
      <c r="V1467" s="60">
        <v>2509705429.8176298</v>
      </c>
      <c r="W1467" s="60">
        <v>3861085276.6425099</v>
      </c>
      <c r="X1467" s="59">
        <v>3.9343869163000001E-3</v>
      </c>
      <c r="AI1467" s="2" t="str">
        <f>INDEX('ISO2-ISO3'!$D$1:$D$249, MATCH($N1467, 'ISO2-ISO3'!$C$1:$C$249, 0))</f>
        <v>JPN</v>
      </c>
      <c r="AJ1467" s="2" t="str">
        <f>INDEX('WB Country Groups'!$C$2:$C$219, MATCH($AI1467, 'WB Country Groups'!$B$2:$B$219, 0))</f>
        <v>East Asia &amp; Pacific</v>
      </c>
    </row>
    <row r="1468" spans="1:36">
      <c r="A1468" s="53">
        <v>45169</v>
      </c>
      <c r="B1468" s="53">
        <v>45169</v>
      </c>
      <c r="N1468" s="1" t="s">
        <v>1088</v>
      </c>
      <c r="U1468" s="59">
        <v>8931281274.2631493</v>
      </c>
      <c r="V1468" s="60">
        <v>8931281274.2631493</v>
      </c>
      <c r="W1468" s="60">
        <v>11164101592.828899</v>
      </c>
      <c r="X1468" s="59">
        <v>1.4001291057300001E-2</v>
      </c>
      <c r="AI1468" s="2" t="str">
        <f>INDEX('ISO2-ISO3'!$D$1:$D$249, MATCH($N1468, 'ISO2-ISO3'!$C$1:$C$249, 0))</f>
        <v>JPN</v>
      </c>
      <c r="AJ1468" s="2" t="str">
        <f>INDEX('WB Country Groups'!$C$2:$C$219, MATCH($AI1468, 'WB Country Groups'!$B$2:$B$219, 0))</f>
        <v>East Asia &amp; Pacific</v>
      </c>
    </row>
    <row r="1469" spans="1:36">
      <c r="A1469" s="53">
        <v>45169</v>
      </c>
      <c r="B1469" s="53">
        <v>45169</v>
      </c>
      <c r="N1469" s="1" t="s">
        <v>1102</v>
      </c>
      <c r="U1469" s="59">
        <v>1691445790.8080201</v>
      </c>
      <c r="V1469" s="60">
        <v>1691445790.8080201</v>
      </c>
      <c r="W1469" s="60">
        <v>3451930185.3224902</v>
      </c>
      <c r="X1469" s="59">
        <v>2.6516268044E-3</v>
      </c>
      <c r="AI1469" s="2" t="str">
        <f>INDEX('ISO2-ISO3'!$D$1:$D$249, MATCH($N1469, 'ISO2-ISO3'!$C$1:$C$249, 0))</f>
        <v>KOR</v>
      </c>
      <c r="AJ1469" s="2" t="str">
        <f>INDEX('WB Country Groups'!$C$2:$C$219, MATCH($AI1469, 'WB Country Groups'!$B$2:$B$219, 0))</f>
        <v>East Asia &amp; Pacific</v>
      </c>
    </row>
    <row r="1470" spans="1:36">
      <c r="A1470" s="53">
        <v>45169</v>
      </c>
      <c r="B1470" s="53">
        <v>45169</v>
      </c>
      <c r="N1470" s="1" t="s">
        <v>948</v>
      </c>
      <c r="U1470" s="59">
        <v>516065312.72503901</v>
      </c>
      <c r="V1470" s="60">
        <v>516065312.72503901</v>
      </c>
      <c r="W1470" s="60">
        <v>8587284707.9394197</v>
      </c>
      <c r="X1470" s="59">
        <v>8.09019493E-4</v>
      </c>
      <c r="AI1470" s="2" t="str">
        <f>INDEX('ISO2-ISO3'!$D$1:$D$249, MATCH($N1470, 'ISO2-ISO3'!$C$1:$C$249, 0))</f>
        <v>CHN</v>
      </c>
      <c r="AJ1470" s="2" t="str">
        <f>INDEX('WB Country Groups'!$C$2:$C$219, MATCH($AI1470, 'WB Country Groups'!$B$2:$B$219, 0))</f>
        <v>East Asia &amp; Pacific</v>
      </c>
    </row>
    <row r="1471" spans="1:36">
      <c r="A1471" s="53">
        <v>45169</v>
      </c>
      <c r="B1471" s="53">
        <v>45169</v>
      </c>
      <c r="N1471" s="1" t="s">
        <v>948</v>
      </c>
      <c r="U1471" s="59">
        <v>387652697.78113598</v>
      </c>
      <c r="V1471" s="60">
        <v>387652697.78113598</v>
      </c>
      <c r="W1471" s="60">
        <v>6450509269.9788799</v>
      </c>
      <c r="X1471" s="59">
        <v>6.0771104209999996E-4</v>
      </c>
      <c r="AI1471" s="2" t="str">
        <f>INDEX('ISO2-ISO3'!$D$1:$D$249, MATCH($N1471, 'ISO2-ISO3'!$C$1:$C$249, 0))</f>
        <v>CHN</v>
      </c>
      <c r="AJ1471" s="2" t="str">
        <f>INDEX('WB Country Groups'!$C$2:$C$219, MATCH($AI1471, 'WB Country Groups'!$B$2:$B$219, 0))</f>
        <v>East Asia &amp; Pacific</v>
      </c>
    </row>
    <row r="1472" spans="1:36">
      <c r="A1472" s="53">
        <v>45169</v>
      </c>
      <c r="B1472" s="53">
        <v>45169</v>
      </c>
      <c r="N1472" s="1" t="s">
        <v>948</v>
      </c>
      <c r="U1472" s="59">
        <v>181296356.64161599</v>
      </c>
      <c r="V1472" s="60">
        <v>181296356.64161599</v>
      </c>
      <c r="W1472" s="60">
        <v>3016756586.04702</v>
      </c>
      <c r="X1472" s="59">
        <v>2.8421264310000001E-4</v>
      </c>
      <c r="AI1472" s="2" t="str">
        <f>INDEX('ISO2-ISO3'!$D$1:$D$249, MATCH($N1472, 'ISO2-ISO3'!$C$1:$C$249, 0))</f>
        <v>CHN</v>
      </c>
      <c r="AJ1472" s="2" t="str">
        <f>INDEX('WB Country Groups'!$C$2:$C$219, MATCH($AI1472, 'WB Country Groups'!$B$2:$B$219, 0))</f>
        <v>East Asia &amp; Pacific</v>
      </c>
    </row>
    <row r="1473" spans="1:36">
      <c r="A1473" s="53">
        <v>45169</v>
      </c>
      <c r="B1473" s="53">
        <v>45169</v>
      </c>
      <c r="N1473" s="1" t="s">
        <v>948</v>
      </c>
      <c r="U1473" s="59">
        <v>635603986.53019202</v>
      </c>
      <c r="V1473" s="60">
        <v>635603986.53019202</v>
      </c>
      <c r="W1473" s="60">
        <v>10576398489.2047</v>
      </c>
      <c r="X1473" s="59">
        <v>9.9641654310000005E-4</v>
      </c>
      <c r="AI1473" s="2" t="str">
        <f>INDEX('ISO2-ISO3'!$D$1:$D$249, MATCH($N1473, 'ISO2-ISO3'!$C$1:$C$249, 0))</f>
        <v>CHN</v>
      </c>
      <c r="AJ1473" s="2" t="str">
        <f>INDEX('WB Country Groups'!$C$2:$C$219, MATCH($AI1473, 'WB Country Groups'!$B$2:$B$219, 0))</f>
        <v>East Asia &amp; Pacific</v>
      </c>
    </row>
    <row r="1474" spans="1:36">
      <c r="A1474" s="53">
        <v>45169</v>
      </c>
      <c r="B1474" s="53">
        <v>45169</v>
      </c>
      <c r="N1474" s="1" t="s">
        <v>1102</v>
      </c>
      <c r="U1474" s="59">
        <v>1809046836.0885201</v>
      </c>
      <c r="V1474" s="60">
        <v>1809046836.0885201</v>
      </c>
      <c r="W1474" s="60">
        <v>2412062448.1180301</v>
      </c>
      <c r="X1474" s="59">
        <v>2.8359862947000001E-3</v>
      </c>
      <c r="AI1474" s="2" t="str">
        <f>INDEX('ISO2-ISO3'!$D$1:$D$249, MATCH($N1474, 'ISO2-ISO3'!$C$1:$C$249, 0))</f>
        <v>KOR</v>
      </c>
      <c r="AJ1474" s="2" t="str">
        <f>INDEX('WB Country Groups'!$C$2:$C$219, MATCH($AI1474, 'WB Country Groups'!$B$2:$B$219, 0))</f>
        <v>East Asia &amp; Pacific</v>
      </c>
    </row>
    <row r="1475" spans="1:36">
      <c r="A1475" s="53">
        <v>45169</v>
      </c>
      <c r="B1475" s="53">
        <v>45169</v>
      </c>
      <c r="N1475" s="1" t="s">
        <v>918</v>
      </c>
      <c r="U1475" s="59">
        <v>3501418793.6582899</v>
      </c>
      <c r="V1475" s="60">
        <v>3501418793.6582899</v>
      </c>
      <c r="W1475" s="60">
        <v>14005675174.6332</v>
      </c>
      <c r="X1475" s="59">
        <v>5.4890650218999996E-3</v>
      </c>
      <c r="AI1475" s="2" t="str">
        <f>INDEX('ISO2-ISO3'!$D$1:$D$249, MATCH($N1475, 'ISO2-ISO3'!$C$1:$C$249, 0))</f>
        <v>BRA</v>
      </c>
      <c r="AJ1475" s="2" t="str">
        <f>INDEX('WB Country Groups'!$C$2:$C$219, MATCH($AI1475, 'WB Country Groups'!$B$2:$B$219, 0))</f>
        <v>Latin America &amp; Caribbean</v>
      </c>
    </row>
    <row r="1476" spans="1:36">
      <c r="A1476" s="53">
        <v>45169</v>
      </c>
      <c r="B1476" s="53">
        <v>45169</v>
      </c>
      <c r="N1476" s="1" t="s">
        <v>898</v>
      </c>
      <c r="U1476" s="59">
        <v>4675758637.0608997</v>
      </c>
      <c r="V1476" s="60">
        <v>4675758637.0608997</v>
      </c>
      <c r="W1476" s="60">
        <v>5844698296.3261204</v>
      </c>
      <c r="X1476" s="59">
        <v>7.3300409628999997E-3</v>
      </c>
      <c r="AI1476" s="2" t="str">
        <f>INDEX('ISO2-ISO3'!$D$1:$D$249, MATCH($N1476, 'ISO2-ISO3'!$C$1:$C$249, 0))</f>
        <v>BEL</v>
      </c>
      <c r="AJ1476" s="2" t="str">
        <f>INDEX('WB Country Groups'!$C$2:$C$219, MATCH($AI1476, 'WB Country Groups'!$B$2:$B$219, 0))</f>
        <v>Europe &amp; Central Asia</v>
      </c>
    </row>
    <row r="1477" spans="1:36">
      <c r="A1477" s="53">
        <v>45169</v>
      </c>
      <c r="B1477" s="53">
        <v>45169</v>
      </c>
      <c r="N1477" s="1" t="s">
        <v>936</v>
      </c>
      <c r="U1477" s="59">
        <v>6012322267.6078196</v>
      </c>
      <c r="V1477" s="60">
        <v>6012322267.6078196</v>
      </c>
      <c r="W1477" s="60">
        <v>6012322267.6078196</v>
      </c>
      <c r="X1477" s="59">
        <v>9.4253300746000006E-3</v>
      </c>
      <c r="AI1477" s="2" t="str">
        <f>INDEX('ISO2-ISO3'!$D$1:$D$249, MATCH($N1477, 'ISO2-ISO3'!$C$1:$C$249, 0))</f>
        <v>CAN</v>
      </c>
      <c r="AJ1477" s="2" t="str">
        <f>INDEX('WB Country Groups'!$C$2:$C$219, MATCH($AI1477, 'WB Country Groups'!$B$2:$B$219, 0))</f>
        <v>North America</v>
      </c>
    </row>
    <row r="1478" spans="1:36">
      <c r="A1478" s="53">
        <v>45169</v>
      </c>
      <c r="B1478" s="53">
        <v>45169</v>
      </c>
      <c r="N1478" s="1" t="s">
        <v>1297</v>
      </c>
      <c r="U1478" s="59">
        <v>16358668445.927</v>
      </c>
      <c r="V1478" s="60">
        <v>16358668445.927</v>
      </c>
      <c r="W1478" s="60">
        <v>36352596546.504402</v>
      </c>
      <c r="X1478" s="59">
        <v>2.5644974241400002E-2</v>
      </c>
      <c r="AI1478" s="2" t="str">
        <f>INDEX('ISO2-ISO3'!$D$1:$D$249, MATCH($N1478, 'ISO2-ISO3'!$C$1:$C$249, 0))</f>
        <v>CHE</v>
      </c>
      <c r="AJ1478" s="2" t="str">
        <f>INDEX('WB Country Groups'!$C$2:$C$219, MATCH($AI1478, 'WB Country Groups'!$B$2:$B$219, 0))</f>
        <v>Europe &amp; Central Asia</v>
      </c>
    </row>
    <row r="1479" spans="1:36">
      <c r="A1479" s="53">
        <v>45169</v>
      </c>
      <c r="B1479" s="53">
        <v>45169</v>
      </c>
      <c r="N1479" s="1" t="s">
        <v>1297</v>
      </c>
      <c r="U1479" s="59">
        <v>6228680864.30795</v>
      </c>
      <c r="V1479" s="60">
        <v>6228680864.30795</v>
      </c>
      <c r="W1479" s="60">
        <v>9582585945.0891609</v>
      </c>
      <c r="X1479" s="59">
        <v>9.7645086977000001E-3</v>
      </c>
      <c r="AI1479" s="2" t="str">
        <f>INDEX('ISO2-ISO3'!$D$1:$D$249, MATCH($N1479, 'ISO2-ISO3'!$C$1:$C$249, 0))</f>
        <v>CHE</v>
      </c>
      <c r="AJ1479" s="2" t="str">
        <f>INDEX('WB Country Groups'!$C$2:$C$219, MATCH($AI1479, 'WB Country Groups'!$B$2:$B$219, 0))</f>
        <v>Europe &amp; Central Asia</v>
      </c>
    </row>
    <row r="1480" spans="1:36">
      <c r="A1480" s="53">
        <v>45169</v>
      </c>
      <c r="B1480" s="53">
        <v>45169</v>
      </c>
      <c r="N1480" s="1" t="s">
        <v>1088</v>
      </c>
      <c r="U1480" s="59">
        <v>3354869621.0392599</v>
      </c>
      <c r="V1480" s="60">
        <v>3354869621.0392599</v>
      </c>
      <c r="W1480" s="60">
        <v>6709739242.0785103</v>
      </c>
      <c r="X1480" s="59">
        <v>5.2593244553999999E-3</v>
      </c>
      <c r="AI1480" s="2" t="str">
        <f>INDEX('ISO2-ISO3'!$D$1:$D$249, MATCH($N1480, 'ISO2-ISO3'!$C$1:$C$249, 0))</f>
        <v>JPN</v>
      </c>
      <c r="AJ1480" s="2" t="str">
        <f>INDEX('WB Country Groups'!$C$2:$C$219, MATCH($AI1480, 'WB Country Groups'!$B$2:$B$219, 0))</f>
        <v>East Asia &amp; Pacific</v>
      </c>
    </row>
    <row r="1481" spans="1:36">
      <c r="A1481" s="53">
        <v>45169</v>
      </c>
      <c r="B1481" s="53">
        <v>45169</v>
      </c>
      <c r="N1481" s="1" t="s">
        <v>1088</v>
      </c>
      <c r="U1481" s="59">
        <v>5724569992.1431503</v>
      </c>
      <c r="V1481" s="60">
        <v>5724569992.1431503</v>
      </c>
      <c r="W1481" s="60">
        <v>9540949986.9052505</v>
      </c>
      <c r="X1481" s="59">
        <v>8.9742298083000001E-3</v>
      </c>
      <c r="AI1481" s="2" t="str">
        <f>INDEX('ISO2-ISO3'!$D$1:$D$249, MATCH($N1481, 'ISO2-ISO3'!$C$1:$C$249, 0))</f>
        <v>JPN</v>
      </c>
      <c r="AJ1481" s="2" t="str">
        <f>INDEX('WB Country Groups'!$C$2:$C$219, MATCH($AI1481, 'WB Country Groups'!$B$2:$B$219, 0))</f>
        <v>East Asia &amp; Pacific</v>
      </c>
    </row>
    <row r="1482" spans="1:36">
      <c r="A1482" s="53">
        <v>45169</v>
      </c>
      <c r="B1482" s="53">
        <v>45169</v>
      </c>
      <c r="N1482" s="1" t="s">
        <v>1031</v>
      </c>
      <c r="U1482" s="59">
        <v>12843591002.3396</v>
      </c>
      <c r="V1482" s="60">
        <v>12843591002.3396</v>
      </c>
      <c r="W1482" s="60">
        <v>25687182004.6791</v>
      </c>
      <c r="X1482" s="59">
        <v>2.013449698E-2</v>
      </c>
      <c r="AI1482" s="2" t="str">
        <f>INDEX('ISO2-ISO3'!$D$1:$D$249, MATCH($N1482, 'ISO2-ISO3'!$C$1:$C$249, 0))</f>
        <v>DEU</v>
      </c>
      <c r="AJ1482" s="2" t="str">
        <f>INDEX('WB Country Groups'!$C$2:$C$219, MATCH($AI1482, 'WB Country Groups'!$B$2:$B$219, 0))</f>
        <v>Europe &amp; Central Asia</v>
      </c>
    </row>
    <row r="1483" spans="1:36">
      <c r="A1483" s="53">
        <v>45169</v>
      </c>
      <c r="B1483" s="53">
        <v>45169</v>
      </c>
      <c r="N1483" s="1" t="s">
        <v>1070</v>
      </c>
      <c r="U1483" s="59">
        <v>2226943288.5030999</v>
      </c>
      <c r="V1483" s="60">
        <v>2226943288.5030999</v>
      </c>
      <c r="W1483" s="60">
        <v>4948762863.34023</v>
      </c>
      <c r="X1483" s="59">
        <v>3.4911095276000002E-3</v>
      </c>
      <c r="AI1483" s="2" t="str">
        <f>INDEX('ISO2-ISO3'!$D$1:$D$249, MATCH($N1483, 'ISO2-ISO3'!$C$1:$C$249, 0))</f>
        <v>IND</v>
      </c>
      <c r="AJ1483" s="2" t="str">
        <f>INDEX('WB Country Groups'!$C$2:$C$219, MATCH($AI1483, 'WB Country Groups'!$B$2:$B$219, 0))</f>
        <v>South Asia</v>
      </c>
    </row>
    <row r="1484" spans="1:36">
      <c r="A1484" s="53">
        <v>45169</v>
      </c>
      <c r="B1484" s="53">
        <v>45169</v>
      </c>
      <c r="N1484" s="1" t="s">
        <v>1278</v>
      </c>
      <c r="U1484" s="59">
        <v>2315248318.03475</v>
      </c>
      <c r="V1484" s="60">
        <v>2315248318.03475</v>
      </c>
      <c r="W1484" s="60">
        <v>2572498131.1497202</v>
      </c>
      <c r="X1484" s="59">
        <v>3.6295425679E-3</v>
      </c>
      <c r="AI1484" s="2" t="str">
        <f>INDEX('ISO2-ISO3'!$D$1:$D$249, MATCH($N1484, 'ISO2-ISO3'!$C$1:$C$249, 0))</f>
        <v>ZAF</v>
      </c>
      <c r="AJ1484" s="2" t="str">
        <f>INDEX('WB Country Groups'!$C$2:$C$219, MATCH($AI1484, 'WB Country Groups'!$B$2:$B$219, 0))</f>
        <v>Sub-Saharan Africa</v>
      </c>
    </row>
    <row r="1485" spans="1:36">
      <c r="A1485" s="53">
        <v>45169</v>
      </c>
      <c r="B1485" s="53">
        <v>45169</v>
      </c>
      <c r="N1485" s="1" t="s">
        <v>1102</v>
      </c>
      <c r="U1485" s="59">
        <v>1129712668.62115</v>
      </c>
      <c r="V1485" s="60">
        <v>1129712668.62115</v>
      </c>
      <c r="W1485" s="60">
        <v>2510472596.9358802</v>
      </c>
      <c r="X1485" s="59">
        <v>1.7710153111000001E-3</v>
      </c>
      <c r="AI1485" s="2" t="str">
        <f>INDEX('ISO2-ISO3'!$D$1:$D$249, MATCH($N1485, 'ISO2-ISO3'!$C$1:$C$249, 0))</f>
        <v>KOR</v>
      </c>
      <c r="AJ1485" s="2" t="str">
        <f>INDEX('WB Country Groups'!$C$2:$C$219, MATCH($AI1485, 'WB Country Groups'!$B$2:$B$219, 0))</f>
        <v>East Asia &amp; Pacific</v>
      </c>
    </row>
    <row r="1486" spans="1:36">
      <c r="A1486" s="53">
        <v>45169</v>
      </c>
      <c r="B1486" s="53">
        <v>45169</v>
      </c>
      <c r="N1486" s="1" t="s">
        <v>1303</v>
      </c>
      <c r="U1486" s="59">
        <v>2546177973.6498499</v>
      </c>
      <c r="V1486" s="60">
        <v>2546177973.6498499</v>
      </c>
      <c r="W1486" s="60">
        <v>5304537445.1038599</v>
      </c>
      <c r="X1486" s="59">
        <v>3.9915637855000002E-3</v>
      </c>
      <c r="AI1486" s="2" t="str">
        <f>INDEX('ISO2-ISO3'!$D$1:$D$249, MATCH($N1486, 'ISO2-ISO3'!$C$1:$C$249, 0))</f>
        <v>TWN</v>
      </c>
      <c r="AJ1486" s="2" t="str">
        <f>INDEX('WB Country Groups'!$C$2:$C$219, MATCH($AI1486, 'WB Country Groups'!$B$2:$B$219, 0))</f>
        <v>East Asia &amp; Pacific</v>
      </c>
    </row>
    <row r="1487" spans="1:36">
      <c r="A1487" s="53">
        <v>45169</v>
      </c>
      <c r="B1487" s="53">
        <v>45169</v>
      </c>
      <c r="N1487" s="1" t="s">
        <v>948</v>
      </c>
      <c r="U1487" s="59">
        <v>985007943.37998605</v>
      </c>
      <c r="V1487" s="60">
        <v>985007943.37998605</v>
      </c>
      <c r="W1487" s="60">
        <v>2400028768.51086</v>
      </c>
      <c r="X1487" s="59">
        <v>1.5441662271999999E-3</v>
      </c>
      <c r="AI1487" s="2" t="str">
        <f>INDEX('ISO2-ISO3'!$D$1:$D$249, MATCH($N1487, 'ISO2-ISO3'!$C$1:$C$249, 0))</f>
        <v>CHN</v>
      </c>
      <c r="AJ1487" s="2" t="str">
        <f>INDEX('WB Country Groups'!$C$2:$C$219, MATCH($AI1487, 'WB Country Groups'!$B$2:$B$219, 0))</f>
        <v>East Asia &amp; Pacific</v>
      </c>
    </row>
    <row r="1488" spans="1:36">
      <c r="A1488" s="53">
        <v>45169</v>
      </c>
      <c r="B1488" s="53">
        <v>45169</v>
      </c>
      <c r="N1488" s="1" t="s">
        <v>1297</v>
      </c>
      <c r="U1488" s="59">
        <v>16933938769.5443</v>
      </c>
      <c r="V1488" s="60">
        <v>16933938769.5443</v>
      </c>
      <c r="W1488" s="60">
        <v>24191341099.348999</v>
      </c>
      <c r="X1488" s="59">
        <v>2.6546807583100001E-2</v>
      </c>
      <c r="AI1488" s="2" t="str">
        <f>INDEX('ISO2-ISO3'!$D$1:$D$249, MATCH($N1488, 'ISO2-ISO3'!$C$1:$C$249, 0))</f>
        <v>CHE</v>
      </c>
      <c r="AJ1488" s="2" t="str">
        <f>INDEX('WB Country Groups'!$C$2:$C$219, MATCH($AI1488, 'WB Country Groups'!$B$2:$B$219, 0))</f>
        <v>Europe &amp; Central Asia</v>
      </c>
    </row>
    <row r="1489" spans="1:36">
      <c r="A1489" s="53">
        <v>45169</v>
      </c>
      <c r="B1489" s="53">
        <v>45169</v>
      </c>
      <c r="N1489" s="1" t="s">
        <v>1303</v>
      </c>
      <c r="U1489" s="59">
        <v>5083588003.1274996</v>
      </c>
      <c r="V1489" s="60">
        <v>5083588003.1274996</v>
      </c>
      <c r="W1489" s="60">
        <v>9242887278.4136391</v>
      </c>
      <c r="X1489" s="59">
        <v>7.9693823384999994E-3</v>
      </c>
      <c r="AI1489" s="2" t="str">
        <f>INDEX('ISO2-ISO3'!$D$1:$D$249, MATCH($N1489, 'ISO2-ISO3'!$C$1:$C$249, 0))</f>
        <v>TWN</v>
      </c>
      <c r="AJ1489" s="2" t="str">
        <f>INDEX('WB Country Groups'!$C$2:$C$219, MATCH($AI1489, 'WB Country Groups'!$B$2:$B$219, 0))</f>
        <v>East Asia &amp; Pacific</v>
      </c>
    </row>
    <row r="1490" spans="1:36">
      <c r="A1490" s="53">
        <v>45169</v>
      </c>
      <c r="B1490" s="53">
        <v>45169</v>
      </c>
      <c r="N1490" s="1" t="s">
        <v>1303</v>
      </c>
      <c r="U1490" s="59">
        <v>997899511.78936505</v>
      </c>
      <c r="V1490" s="60">
        <v>997899511.78936505</v>
      </c>
      <c r="W1490" s="60">
        <v>3991598047.1574602</v>
      </c>
      <c r="X1490" s="59">
        <v>1.5643759368E-3</v>
      </c>
      <c r="AI1490" s="2" t="str">
        <f>INDEX('ISO2-ISO3'!$D$1:$D$249, MATCH($N1490, 'ISO2-ISO3'!$C$1:$C$249, 0))</f>
        <v>TWN</v>
      </c>
      <c r="AJ1490" s="2" t="str">
        <f>INDEX('WB Country Groups'!$C$2:$C$219, MATCH($AI1490, 'WB Country Groups'!$B$2:$B$219, 0))</f>
        <v>East Asia &amp; Pacific</v>
      </c>
    </row>
    <row r="1491" spans="1:36">
      <c r="A1491" s="53">
        <v>45169</v>
      </c>
      <c r="B1491" s="53">
        <v>45169</v>
      </c>
      <c r="N1491" s="1" t="s">
        <v>1303</v>
      </c>
      <c r="U1491" s="59">
        <v>6443639109.0857697</v>
      </c>
      <c r="V1491" s="60">
        <v>6443639109.0857697</v>
      </c>
      <c r="W1491" s="60">
        <v>8591518812.1143608</v>
      </c>
      <c r="X1491" s="59">
        <v>1.0101492032800001E-2</v>
      </c>
      <c r="AI1491" s="2" t="str">
        <f>INDEX('ISO2-ISO3'!$D$1:$D$249, MATCH($N1491, 'ISO2-ISO3'!$C$1:$C$249, 0))</f>
        <v>TWN</v>
      </c>
      <c r="AJ1491" s="2" t="str">
        <f>INDEX('WB Country Groups'!$C$2:$C$219, MATCH($AI1491, 'WB Country Groups'!$B$2:$B$219, 0))</f>
        <v>East Asia &amp; Pacific</v>
      </c>
    </row>
    <row r="1492" spans="1:36">
      <c r="A1492" s="53">
        <v>45169</v>
      </c>
      <c r="B1492" s="53">
        <v>45169</v>
      </c>
      <c r="N1492" s="1" t="s">
        <v>948</v>
      </c>
      <c r="U1492" s="59">
        <v>7494877394.1255503</v>
      </c>
      <c r="V1492" s="60">
        <v>7494877394.1255503</v>
      </c>
      <c r="W1492" s="60">
        <v>12491462323.542601</v>
      </c>
      <c r="X1492" s="59">
        <v>1.1749485500599999E-2</v>
      </c>
      <c r="AI1492" s="2" t="str">
        <f>INDEX('ISO2-ISO3'!$D$1:$D$249, MATCH($N1492, 'ISO2-ISO3'!$C$1:$C$249, 0))</f>
        <v>CHN</v>
      </c>
      <c r="AJ1492" s="2" t="str">
        <f>INDEX('WB Country Groups'!$C$2:$C$219, MATCH($AI1492, 'WB Country Groups'!$B$2:$B$219, 0))</f>
        <v>East Asia &amp; Pacific</v>
      </c>
    </row>
    <row r="1493" spans="1:36">
      <c r="A1493" s="53">
        <v>45169</v>
      </c>
      <c r="B1493" s="53">
        <v>45169</v>
      </c>
      <c r="N1493" s="1" t="s">
        <v>1348</v>
      </c>
      <c r="U1493" s="59">
        <v>7218604753.9200001</v>
      </c>
      <c r="V1493" s="60">
        <v>7218604753.9200001</v>
      </c>
      <c r="W1493" s="60">
        <v>9960812197.1399994</v>
      </c>
      <c r="X1493" s="59">
        <v>1.13163815004E-2</v>
      </c>
      <c r="AI1493" s="2" t="str">
        <f>INDEX('ISO2-ISO3'!$D$1:$D$249, MATCH($N1493, 'ISO2-ISO3'!$C$1:$C$249, 0))</f>
        <v>USA</v>
      </c>
      <c r="AJ1493" s="2" t="str">
        <f>INDEX('WB Country Groups'!$C$2:$C$219, MATCH($AI1493, 'WB Country Groups'!$B$2:$B$219, 0))</f>
        <v>North America</v>
      </c>
    </row>
    <row r="1494" spans="1:36">
      <c r="A1494" s="53">
        <v>45169</v>
      </c>
      <c r="B1494" s="53">
        <v>45169</v>
      </c>
      <c r="N1494" s="1" t="s">
        <v>948</v>
      </c>
      <c r="U1494" s="59">
        <v>1365949957.7778699</v>
      </c>
      <c r="V1494" s="60">
        <v>1365949957.7778699</v>
      </c>
      <c r="W1494" s="60">
        <v>22729295875.9389</v>
      </c>
      <c r="X1494" s="59">
        <v>2.1413571402999999E-3</v>
      </c>
      <c r="AI1494" s="2" t="str">
        <f>INDEX('ISO2-ISO3'!$D$1:$D$249, MATCH($N1494, 'ISO2-ISO3'!$C$1:$C$249, 0))</f>
        <v>CHN</v>
      </c>
      <c r="AJ1494" s="2" t="str">
        <f>INDEX('WB Country Groups'!$C$2:$C$219, MATCH($AI1494, 'WB Country Groups'!$B$2:$B$219, 0))</f>
        <v>East Asia &amp; Pacific</v>
      </c>
    </row>
    <row r="1495" spans="1:36">
      <c r="A1495" s="53">
        <v>45169</v>
      </c>
      <c r="B1495" s="53">
        <v>45169</v>
      </c>
      <c r="N1495" s="1" t="s">
        <v>1303</v>
      </c>
      <c r="U1495" s="59">
        <v>3539622156.9447198</v>
      </c>
      <c r="V1495" s="60">
        <v>3539622156.9447198</v>
      </c>
      <c r="W1495" s="60">
        <v>7223718687.6422796</v>
      </c>
      <c r="X1495" s="59">
        <v>5.5489552429E-3</v>
      </c>
      <c r="AI1495" s="2" t="str">
        <f>INDEX('ISO2-ISO3'!$D$1:$D$249, MATCH($N1495, 'ISO2-ISO3'!$C$1:$C$249, 0))</f>
        <v>TWN</v>
      </c>
      <c r="AJ1495" s="2" t="str">
        <f>INDEX('WB Country Groups'!$C$2:$C$219, MATCH($AI1495, 'WB Country Groups'!$B$2:$B$219, 0))</f>
        <v>East Asia &amp; Pacific</v>
      </c>
    </row>
    <row r="1496" spans="1:36">
      <c r="A1496" s="53">
        <v>45169</v>
      </c>
      <c r="B1496" s="53">
        <v>45169</v>
      </c>
      <c r="N1496" s="1" t="s">
        <v>1088</v>
      </c>
      <c r="U1496" s="59">
        <v>4527320892.6142797</v>
      </c>
      <c r="V1496" s="60">
        <v>4527320892.6142797</v>
      </c>
      <c r="W1496" s="60">
        <v>6036427856.8190403</v>
      </c>
      <c r="X1496" s="59">
        <v>7.0973397412000001E-3</v>
      </c>
      <c r="AI1496" s="2" t="str">
        <f>INDEX('ISO2-ISO3'!$D$1:$D$249, MATCH($N1496, 'ISO2-ISO3'!$C$1:$C$249, 0))</f>
        <v>JPN</v>
      </c>
      <c r="AJ1496" s="2" t="str">
        <f>INDEX('WB Country Groups'!$C$2:$C$219, MATCH($AI1496, 'WB Country Groups'!$B$2:$B$219, 0))</f>
        <v>East Asia &amp; Pacific</v>
      </c>
    </row>
    <row r="1497" spans="1:36">
      <c r="A1497" s="53">
        <v>45169</v>
      </c>
      <c r="B1497" s="53">
        <v>45169</v>
      </c>
      <c r="N1497" s="1" t="s">
        <v>1072</v>
      </c>
      <c r="U1497" s="59">
        <v>14769096082.082701</v>
      </c>
      <c r="V1497" s="60">
        <v>14769096082.082701</v>
      </c>
      <c r="W1497" s="60">
        <v>36922740205.206802</v>
      </c>
      <c r="X1497" s="59">
        <v>2.3153051230599998E-2</v>
      </c>
      <c r="AI1497" s="2" t="str">
        <f>INDEX('ISO2-ISO3'!$D$1:$D$249, MATCH($N1497, 'ISO2-ISO3'!$C$1:$C$249, 0))</f>
        <v>IDN</v>
      </c>
      <c r="AJ1497" s="2" t="str">
        <f>INDEX('WB Country Groups'!$C$2:$C$219, MATCH($AI1497, 'WB Country Groups'!$B$2:$B$219, 0))</f>
        <v>East Asia &amp; Pacific</v>
      </c>
    </row>
    <row r="1498" spans="1:36">
      <c r="A1498" s="53">
        <v>45169</v>
      </c>
      <c r="B1498" s="53">
        <v>45169</v>
      </c>
      <c r="N1498" s="1" t="s">
        <v>1278</v>
      </c>
      <c r="U1498" s="59">
        <v>1413129885.1874299</v>
      </c>
      <c r="V1498" s="60">
        <v>1413129885.1874299</v>
      </c>
      <c r="W1498" s="60">
        <v>7065649425.93715</v>
      </c>
      <c r="X1498" s="59">
        <v>2.2153196408000002E-3</v>
      </c>
      <c r="AI1498" s="2" t="str">
        <f>INDEX('ISO2-ISO3'!$D$1:$D$249, MATCH($N1498, 'ISO2-ISO3'!$C$1:$C$249, 0))</f>
        <v>ZAF</v>
      </c>
      <c r="AJ1498" s="2" t="str">
        <f>INDEX('WB Country Groups'!$C$2:$C$219, MATCH($AI1498, 'WB Country Groups'!$B$2:$B$219, 0))</f>
        <v>Sub-Saharan Africa</v>
      </c>
    </row>
    <row r="1499" spans="1:36">
      <c r="A1499" s="53">
        <v>45169</v>
      </c>
      <c r="B1499" s="53">
        <v>45169</v>
      </c>
      <c r="N1499" s="1" t="s">
        <v>1342</v>
      </c>
      <c r="U1499" s="59">
        <v>10466937953.847601</v>
      </c>
      <c r="V1499" s="60">
        <v>10466937953.847601</v>
      </c>
      <c r="W1499" s="60">
        <v>10466937953.847601</v>
      </c>
      <c r="X1499" s="59">
        <v>1.6408692131600001E-2</v>
      </c>
      <c r="AI1499" s="2" t="str">
        <f>INDEX('ISO2-ISO3'!$D$1:$D$249, MATCH($N1499, 'ISO2-ISO3'!$C$1:$C$249, 0))</f>
        <v>GBR</v>
      </c>
      <c r="AJ1499" s="2" t="str">
        <f>INDEX('WB Country Groups'!$C$2:$C$219, MATCH($AI1499, 'WB Country Groups'!$B$2:$B$219, 0))</f>
        <v>Europe &amp; Central Asia</v>
      </c>
    </row>
    <row r="1500" spans="1:36">
      <c r="A1500" s="53">
        <v>45169</v>
      </c>
      <c r="B1500" s="53">
        <v>45169</v>
      </c>
      <c r="N1500" s="1" t="s">
        <v>1088</v>
      </c>
      <c r="U1500" s="59">
        <v>21427169895.146999</v>
      </c>
      <c r="V1500" s="60">
        <v>21427169895.146999</v>
      </c>
      <c r="W1500" s="60">
        <v>32964876761.764599</v>
      </c>
      <c r="X1500" s="59">
        <v>3.3590705859899997E-2</v>
      </c>
      <c r="AI1500" s="2" t="str">
        <f>INDEX('ISO2-ISO3'!$D$1:$D$249, MATCH($N1500, 'ISO2-ISO3'!$C$1:$C$249, 0))</f>
        <v>JPN</v>
      </c>
      <c r="AJ1500" s="2" t="str">
        <f>INDEX('WB Country Groups'!$C$2:$C$219, MATCH($AI1500, 'WB Country Groups'!$B$2:$B$219, 0))</f>
        <v>East Asia &amp; Pacific</v>
      </c>
    </row>
    <row r="1501" spans="1:36">
      <c r="A1501" s="53">
        <v>45169</v>
      </c>
      <c r="B1501" s="53">
        <v>45169</v>
      </c>
      <c r="N1501" s="1" t="s">
        <v>1070</v>
      </c>
      <c r="U1501" s="59">
        <v>16426360982.682501</v>
      </c>
      <c r="V1501" s="60">
        <v>16426360982.682501</v>
      </c>
      <c r="W1501" s="60">
        <v>36503024405.961098</v>
      </c>
      <c r="X1501" s="59">
        <v>2.57510937197E-2</v>
      </c>
      <c r="AI1501" s="2" t="str">
        <f>INDEX('ISO2-ISO3'!$D$1:$D$249, MATCH($N1501, 'ISO2-ISO3'!$C$1:$C$249, 0))</f>
        <v>IND</v>
      </c>
      <c r="AJ1501" s="2" t="str">
        <f>INDEX('WB Country Groups'!$C$2:$C$219, MATCH($AI1501, 'WB Country Groups'!$B$2:$B$219, 0))</f>
        <v>South Asia</v>
      </c>
    </row>
    <row r="1502" spans="1:36">
      <c r="A1502" s="53">
        <v>45169</v>
      </c>
      <c r="B1502" s="53">
        <v>45169</v>
      </c>
      <c r="N1502" s="1" t="s">
        <v>1084</v>
      </c>
      <c r="U1502" s="59">
        <v>3098381095.0304699</v>
      </c>
      <c r="V1502" s="60">
        <v>3098381095.0304699</v>
      </c>
      <c r="W1502" s="60">
        <v>6618200779.1049604</v>
      </c>
      <c r="X1502" s="59">
        <v>4.8572353939E-3</v>
      </c>
      <c r="AI1502" s="2" t="str">
        <f>INDEX('ISO2-ISO3'!$D$1:$D$249, MATCH($N1502, 'ISO2-ISO3'!$C$1:$C$249, 0))</f>
        <v>ITA</v>
      </c>
      <c r="AJ1502" s="2" t="str">
        <f>INDEX('WB Country Groups'!$C$2:$C$219, MATCH($AI1502, 'WB Country Groups'!$B$2:$B$219, 0))</f>
        <v>Europe &amp; Central Asia</v>
      </c>
    </row>
    <row r="1503" spans="1:36">
      <c r="A1503" s="53">
        <v>45169</v>
      </c>
      <c r="B1503" s="53">
        <v>45169</v>
      </c>
      <c r="N1503" s="1" t="s">
        <v>1348</v>
      </c>
      <c r="U1503" s="59">
        <v>13946419815.219999</v>
      </c>
      <c r="V1503" s="60">
        <v>13946419815.219999</v>
      </c>
      <c r="W1503" s="60">
        <v>13946419815.219999</v>
      </c>
      <c r="X1503" s="59">
        <v>2.1863367309100001E-2</v>
      </c>
      <c r="AI1503" s="2" t="str">
        <f>INDEX('ISO2-ISO3'!$D$1:$D$249, MATCH($N1503, 'ISO2-ISO3'!$C$1:$C$249, 0))</f>
        <v>USA</v>
      </c>
      <c r="AJ1503" s="2" t="str">
        <f>INDEX('WB Country Groups'!$C$2:$C$219, MATCH($AI1503, 'WB Country Groups'!$B$2:$B$219, 0))</f>
        <v>North America</v>
      </c>
    </row>
    <row r="1504" spans="1:36">
      <c r="A1504" s="53">
        <v>45169</v>
      </c>
      <c r="B1504" s="53">
        <v>45169</v>
      </c>
      <c r="N1504" s="1" t="s">
        <v>1348</v>
      </c>
      <c r="U1504" s="59">
        <v>45065681476.860001</v>
      </c>
      <c r="V1504" s="60">
        <v>45065681476.860001</v>
      </c>
      <c r="W1504" s="60">
        <v>60087575302.480003</v>
      </c>
      <c r="X1504" s="59">
        <v>7.0648063102699998E-2</v>
      </c>
      <c r="AI1504" s="2" t="str">
        <f>INDEX('ISO2-ISO3'!$D$1:$D$249, MATCH($N1504, 'ISO2-ISO3'!$C$1:$C$249, 0))</f>
        <v>USA</v>
      </c>
      <c r="AJ1504" s="2" t="str">
        <f>INDEX('WB Country Groups'!$C$2:$C$219, MATCH($AI1504, 'WB Country Groups'!$B$2:$B$219, 0))</f>
        <v>North America</v>
      </c>
    </row>
    <row r="1505" spans="1:36">
      <c r="A1505" s="53">
        <v>45169</v>
      </c>
      <c r="B1505" s="53">
        <v>45169</v>
      </c>
      <c r="N1505" s="1" t="s">
        <v>948</v>
      </c>
      <c r="U1505" s="59">
        <v>15426434900.653601</v>
      </c>
      <c r="V1505" s="60">
        <v>15426434900.653601</v>
      </c>
      <c r="W1505" s="60">
        <v>107425199689.46899</v>
      </c>
      <c r="X1505" s="59">
        <v>2.41835407919E-2</v>
      </c>
      <c r="AI1505" s="2" t="str">
        <f>INDEX('ISO2-ISO3'!$D$1:$D$249, MATCH($N1505, 'ISO2-ISO3'!$C$1:$C$249, 0))</f>
        <v>CHN</v>
      </c>
      <c r="AJ1505" s="2" t="str">
        <f>INDEX('WB Country Groups'!$C$2:$C$219, MATCH($AI1505, 'WB Country Groups'!$B$2:$B$219, 0))</f>
        <v>East Asia &amp; Pacific</v>
      </c>
    </row>
    <row r="1506" spans="1:36">
      <c r="A1506" s="53">
        <v>45169</v>
      </c>
      <c r="B1506" s="53">
        <v>45169</v>
      </c>
      <c r="N1506" s="1" t="s">
        <v>948</v>
      </c>
      <c r="U1506" s="59">
        <v>5365197739.8090296</v>
      </c>
      <c r="V1506" s="60">
        <v>5365197739.8090296</v>
      </c>
      <c r="W1506" s="60">
        <v>107425199689.46899</v>
      </c>
      <c r="X1506" s="59">
        <v>8.4108531382999993E-3</v>
      </c>
      <c r="AI1506" s="2" t="str">
        <f>INDEX('ISO2-ISO3'!$D$1:$D$249, MATCH($N1506, 'ISO2-ISO3'!$C$1:$C$249, 0))</f>
        <v>CHN</v>
      </c>
      <c r="AJ1506" s="2" t="str">
        <f>INDEX('WB Country Groups'!$C$2:$C$219, MATCH($AI1506, 'WB Country Groups'!$B$2:$B$219, 0))</f>
        <v>East Asia &amp; Pacific</v>
      </c>
    </row>
    <row r="1507" spans="1:36">
      <c r="A1507" s="53">
        <v>45169</v>
      </c>
      <c r="B1507" s="53">
        <v>45169</v>
      </c>
      <c r="N1507" s="1" t="s">
        <v>948</v>
      </c>
      <c r="U1507" s="59">
        <v>1780486662.44754</v>
      </c>
      <c r="V1507" s="60">
        <v>1780486662.44754</v>
      </c>
      <c r="W1507" s="60">
        <v>29627152827.596001</v>
      </c>
      <c r="X1507" s="59">
        <v>2.7912134013999999E-3</v>
      </c>
      <c r="AI1507" s="2" t="str">
        <f>INDEX('ISO2-ISO3'!$D$1:$D$249, MATCH($N1507, 'ISO2-ISO3'!$C$1:$C$249, 0))</f>
        <v>CHN</v>
      </c>
      <c r="AJ1507" s="2" t="str">
        <f>INDEX('WB Country Groups'!$C$2:$C$219, MATCH($AI1507, 'WB Country Groups'!$B$2:$B$219, 0))</f>
        <v>East Asia &amp; Pacific</v>
      </c>
    </row>
    <row r="1508" spans="1:36">
      <c r="A1508" s="53">
        <v>45169</v>
      </c>
      <c r="B1508" s="53">
        <v>45169</v>
      </c>
      <c r="N1508" s="1" t="s">
        <v>948</v>
      </c>
      <c r="U1508" s="59">
        <v>1112115958.6566501</v>
      </c>
      <c r="V1508" s="60">
        <v>1112115958.6566501</v>
      </c>
      <c r="W1508" s="60">
        <v>18505518835.9771</v>
      </c>
      <c r="X1508" s="59">
        <v>1.7434294977999999E-3</v>
      </c>
      <c r="AI1508" s="2" t="str">
        <f>INDEX('ISO2-ISO3'!$D$1:$D$249, MATCH($N1508, 'ISO2-ISO3'!$C$1:$C$249, 0))</f>
        <v>CHN</v>
      </c>
      <c r="AJ1508" s="2" t="str">
        <f>INDEX('WB Country Groups'!$C$2:$C$219, MATCH($AI1508, 'WB Country Groups'!$B$2:$B$219, 0))</f>
        <v>East Asia &amp; Pacific</v>
      </c>
    </row>
    <row r="1509" spans="1:36">
      <c r="A1509" s="53">
        <v>45169</v>
      </c>
      <c r="B1509" s="53">
        <v>45169</v>
      </c>
      <c r="N1509" s="1" t="s">
        <v>948</v>
      </c>
      <c r="U1509" s="59">
        <v>1688904415.61712</v>
      </c>
      <c r="V1509" s="60">
        <v>1688904415.61712</v>
      </c>
      <c r="W1509" s="60">
        <v>28103231710.765099</v>
      </c>
      <c r="X1509" s="59">
        <v>2.6476427698000002E-3</v>
      </c>
      <c r="AI1509" s="2" t="str">
        <f>INDEX('ISO2-ISO3'!$D$1:$D$249, MATCH($N1509, 'ISO2-ISO3'!$C$1:$C$249, 0))</f>
        <v>CHN</v>
      </c>
      <c r="AJ1509" s="2" t="str">
        <f>INDEX('WB Country Groups'!$C$2:$C$219, MATCH($AI1509, 'WB Country Groups'!$B$2:$B$219, 0))</f>
        <v>East Asia &amp; Pacific</v>
      </c>
    </row>
    <row r="1510" spans="1:36">
      <c r="A1510" s="53">
        <v>45169</v>
      </c>
      <c r="B1510" s="53">
        <v>45169</v>
      </c>
      <c r="N1510" s="1" t="s">
        <v>948</v>
      </c>
      <c r="U1510" s="59">
        <v>922027918.94703603</v>
      </c>
      <c r="V1510" s="60">
        <v>922027918.94703603</v>
      </c>
      <c r="W1510" s="60">
        <v>23013704041.233398</v>
      </c>
      <c r="X1510" s="59">
        <v>1.4454344074E-3</v>
      </c>
      <c r="AI1510" s="2" t="str">
        <f>INDEX('ISO2-ISO3'!$D$1:$D$249, MATCH($N1510, 'ISO2-ISO3'!$C$1:$C$249, 0))</f>
        <v>CHN</v>
      </c>
      <c r="AJ1510" s="2" t="str">
        <f>INDEX('WB Country Groups'!$C$2:$C$219, MATCH($AI1510, 'WB Country Groups'!$B$2:$B$219, 0))</f>
        <v>East Asia &amp; Pacific</v>
      </c>
    </row>
    <row r="1511" spans="1:36">
      <c r="A1511" s="53">
        <v>45169</v>
      </c>
      <c r="B1511" s="53">
        <v>45169</v>
      </c>
      <c r="N1511" s="1" t="s">
        <v>948</v>
      </c>
      <c r="U1511" s="59">
        <v>2005337851.64026</v>
      </c>
      <c r="V1511" s="60">
        <v>2005337851.64026</v>
      </c>
      <c r="W1511" s="60">
        <v>21061046942.449299</v>
      </c>
      <c r="X1511" s="59">
        <v>3.1437055969E-3</v>
      </c>
      <c r="AI1511" s="2" t="str">
        <f>INDEX('ISO2-ISO3'!$D$1:$D$249, MATCH($N1511, 'ISO2-ISO3'!$C$1:$C$249, 0))</f>
        <v>CHN</v>
      </c>
      <c r="AJ1511" s="2" t="str">
        <f>INDEX('WB Country Groups'!$C$2:$C$219, MATCH($AI1511, 'WB Country Groups'!$B$2:$B$219, 0))</f>
        <v>East Asia &amp; Pacific</v>
      </c>
    </row>
    <row r="1512" spans="1:36">
      <c r="A1512" s="53">
        <v>45169</v>
      </c>
      <c r="B1512" s="53">
        <v>45169</v>
      </c>
      <c r="N1512" s="1" t="s">
        <v>948</v>
      </c>
      <c r="U1512" s="59">
        <v>1105009211.3359101</v>
      </c>
      <c r="V1512" s="60">
        <v>1105009211.3359101</v>
      </c>
      <c r="W1512" s="60">
        <v>21061046942.449299</v>
      </c>
      <c r="X1512" s="59">
        <v>1.7322884717E-3</v>
      </c>
      <c r="AI1512" s="2" t="str">
        <f>INDEX('ISO2-ISO3'!$D$1:$D$249, MATCH($N1512, 'ISO2-ISO3'!$C$1:$C$249, 0))</f>
        <v>CHN</v>
      </c>
      <c r="AJ1512" s="2" t="str">
        <f>INDEX('WB Country Groups'!$C$2:$C$219, MATCH($AI1512, 'WB Country Groups'!$B$2:$B$219, 0))</f>
        <v>East Asia &amp; Pacific</v>
      </c>
    </row>
    <row r="1513" spans="1:36">
      <c r="A1513" s="53">
        <v>45169</v>
      </c>
      <c r="B1513" s="53">
        <v>45169</v>
      </c>
      <c r="N1513" s="1" t="s">
        <v>948</v>
      </c>
      <c r="U1513" s="59">
        <v>2574628543.7179198</v>
      </c>
      <c r="V1513" s="60">
        <v>2574628543.7179198</v>
      </c>
      <c r="W1513" s="60">
        <v>20768648009.592701</v>
      </c>
      <c r="X1513" s="59">
        <v>4.0361648567999999E-3</v>
      </c>
      <c r="AI1513" s="2" t="str">
        <f>INDEX('ISO2-ISO3'!$D$1:$D$249, MATCH($N1513, 'ISO2-ISO3'!$C$1:$C$249, 0))</f>
        <v>CHN</v>
      </c>
      <c r="AJ1513" s="2" t="str">
        <f>INDEX('WB Country Groups'!$C$2:$C$219, MATCH($AI1513, 'WB Country Groups'!$B$2:$B$219, 0))</f>
        <v>East Asia &amp; Pacific</v>
      </c>
    </row>
    <row r="1514" spans="1:36">
      <c r="A1514" s="53">
        <v>45169</v>
      </c>
      <c r="B1514" s="53">
        <v>45169</v>
      </c>
      <c r="N1514" s="1" t="s">
        <v>948</v>
      </c>
      <c r="U1514" s="59">
        <v>1093395952.82094</v>
      </c>
      <c r="V1514" s="60">
        <v>1093395952.82094</v>
      </c>
      <c r="W1514" s="60">
        <v>20768648009.592701</v>
      </c>
      <c r="X1514" s="59">
        <v>1.7140827286E-3</v>
      </c>
      <c r="AI1514" s="2" t="str">
        <f>INDEX('ISO2-ISO3'!$D$1:$D$249, MATCH($N1514, 'ISO2-ISO3'!$C$1:$C$249, 0))</f>
        <v>CHN</v>
      </c>
      <c r="AJ1514" s="2" t="str">
        <f>INDEX('WB Country Groups'!$C$2:$C$219, MATCH($AI1514, 'WB Country Groups'!$B$2:$B$219, 0))</f>
        <v>East Asia &amp; Pacific</v>
      </c>
    </row>
    <row r="1515" spans="1:36">
      <c r="A1515" s="53">
        <v>45169</v>
      </c>
      <c r="B1515" s="53">
        <v>45169</v>
      </c>
      <c r="N1515" s="1" t="s">
        <v>948</v>
      </c>
      <c r="U1515" s="59">
        <v>402375996.29676402</v>
      </c>
      <c r="V1515" s="60">
        <v>402375996.29676402</v>
      </c>
      <c r="W1515" s="60">
        <v>13391007512.578501</v>
      </c>
      <c r="X1515" s="59">
        <v>6.3079229790000005E-4</v>
      </c>
      <c r="AI1515" s="2" t="str">
        <f>INDEX('ISO2-ISO3'!$D$1:$D$249, MATCH($N1515, 'ISO2-ISO3'!$C$1:$C$249, 0))</f>
        <v>CHN</v>
      </c>
      <c r="AJ1515" s="2" t="str">
        <f>INDEX('WB Country Groups'!$C$2:$C$219, MATCH($AI1515, 'WB Country Groups'!$B$2:$B$219, 0))</f>
        <v>East Asia &amp; Pacific</v>
      </c>
    </row>
    <row r="1516" spans="1:36">
      <c r="A1516" s="53">
        <v>45169</v>
      </c>
      <c r="B1516" s="53">
        <v>45169</v>
      </c>
      <c r="N1516" s="1" t="s">
        <v>948</v>
      </c>
      <c r="U1516" s="59">
        <v>263868701.721948</v>
      </c>
      <c r="V1516" s="60">
        <v>263868701.721948</v>
      </c>
      <c r="W1516" s="60">
        <v>4390753672.7003403</v>
      </c>
      <c r="X1516" s="59">
        <v>4.1365873270000003E-4</v>
      </c>
      <c r="AI1516" s="2" t="str">
        <f>INDEX('ISO2-ISO3'!$D$1:$D$249, MATCH($N1516, 'ISO2-ISO3'!$C$1:$C$249, 0))</f>
        <v>CHN</v>
      </c>
      <c r="AJ1516" s="2" t="str">
        <f>INDEX('WB Country Groups'!$C$2:$C$219, MATCH($AI1516, 'WB Country Groups'!$B$2:$B$219, 0))</f>
        <v>East Asia &amp; Pacific</v>
      </c>
    </row>
    <row r="1517" spans="1:36">
      <c r="A1517" s="53">
        <v>45169</v>
      </c>
      <c r="B1517" s="53">
        <v>45169</v>
      </c>
      <c r="N1517" s="1" t="s">
        <v>948</v>
      </c>
      <c r="U1517" s="59">
        <v>2432677489.6866102</v>
      </c>
      <c r="V1517" s="60">
        <v>2432677489.6866102</v>
      </c>
      <c r="W1517" s="60">
        <v>21791470565.644699</v>
      </c>
      <c r="X1517" s="59">
        <v>3.8136326173000001E-3</v>
      </c>
      <c r="AI1517" s="2" t="str">
        <f>INDEX('ISO2-ISO3'!$D$1:$D$249, MATCH($N1517, 'ISO2-ISO3'!$C$1:$C$249, 0))</f>
        <v>CHN</v>
      </c>
      <c r="AJ1517" s="2" t="str">
        <f>INDEX('WB Country Groups'!$C$2:$C$219, MATCH($AI1517, 'WB Country Groups'!$B$2:$B$219, 0))</f>
        <v>East Asia &amp; Pacific</v>
      </c>
    </row>
    <row r="1518" spans="1:36">
      <c r="A1518" s="53">
        <v>45169</v>
      </c>
      <c r="B1518" s="53">
        <v>45169</v>
      </c>
      <c r="N1518" s="1" t="s">
        <v>948</v>
      </c>
      <c r="U1518" s="59">
        <v>1163394710.0283</v>
      </c>
      <c r="V1518" s="60">
        <v>1163394710.0283</v>
      </c>
      <c r="W1518" s="60">
        <v>21791470565.644699</v>
      </c>
      <c r="X1518" s="59">
        <v>1.8238175968E-3</v>
      </c>
      <c r="AI1518" s="2" t="str">
        <f>INDEX('ISO2-ISO3'!$D$1:$D$249, MATCH($N1518, 'ISO2-ISO3'!$C$1:$C$249, 0))</f>
        <v>CHN</v>
      </c>
      <c r="AJ1518" s="2" t="str">
        <f>INDEX('WB Country Groups'!$C$2:$C$219, MATCH($AI1518, 'WB Country Groups'!$B$2:$B$219, 0))</f>
        <v>East Asia &amp; Pacific</v>
      </c>
    </row>
    <row r="1519" spans="1:36">
      <c r="A1519" s="53">
        <v>45169</v>
      </c>
      <c r="B1519" s="53">
        <v>45169</v>
      </c>
      <c r="N1519" s="1" t="s">
        <v>948</v>
      </c>
      <c r="U1519" s="59">
        <v>1222620646.2502401</v>
      </c>
      <c r="V1519" s="60">
        <v>1222620646.2502401</v>
      </c>
      <c r="W1519" s="60">
        <v>29531527688.8512</v>
      </c>
      <c r="X1519" s="59">
        <v>1.9166642495000001E-3</v>
      </c>
      <c r="AI1519" s="2" t="str">
        <f>INDEX('ISO2-ISO3'!$D$1:$D$249, MATCH($N1519, 'ISO2-ISO3'!$C$1:$C$249, 0))</f>
        <v>CHN</v>
      </c>
      <c r="AJ1519" s="2" t="str">
        <f>INDEX('WB Country Groups'!$C$2:$C$219, MATCH($AI1519, 'WB Country Groups'!$B$2:$B$219, 0))</f>
        <v>East Asia &amp; Pacific</v>
      </c>
    </row>
    <row r="1520" spans="1:36">
      <c r="A1520" s="53">
        <v>45169</v>
      </c>
      <c r="B1520" s="53">
        <v>45169</v>
      </c>
      <c r="N1520" s="1" t="s">
        <v>948</v>
      </c>
      <c r="U1520" s="59">
        <v>7536161486.6483898</v>
      </c>
      <c r="V1520" s="60">
        <v>7536161486.6483898</v>
      </c>
      <c r="W1520" s="60">
        <v>29531527688.8512</v>
      </c>
      <c r="X1520" s="59">
        <v>1.1814205284699999E-2</v>
      </c>
      <c r="AI1520" s="2" t="str">
        <f>INDEX('ISO2-ISO3'!$D$1:$D$249, MATCH($N1520, 'ISO2-ISO3'!$C$1:$C$249, 0))</f>
        <v>CHN</v>
      </c>
      <c r="AJ1520" s="2" t="str">
        <f>INDEX('WB Country Groups'!$C$2:$C$219, MATCH($AI1520, 'WB Country Groups'!$B$2:$B$219, 0))</f>
        <v>East Asia &amp; Pacific</v>
      </c>
    </row>
    <row r="1521" spans="1:36">
      <c r="A1521" s="53">
        <v>45169</v>
      </c>
      <c r="B1521" s="53">
        <v>45169</v>
      </c>
      <c r="N1521" s="1" t="s">
        <v>948</v>
      </c>
      <c r="U1521" s="59">
        <v>254128350.53112599</v>
      </c>
      <c r="V1521" s="60">
        <v>254128350.53112599</v>
      </c>
      <c r="W1521" s="60">
        <v>4228675023.41225</v>
      </c>
      <c r="X1521" s="59">
        <v>3.98389088E-4</v>
      </c>
      <c r="AI1521" s="2" t="str">
        <f>INDEX('ISO2-ISO3'!$D$1:$D$249, MATCH($N1521, 'ISO2-ISO3'!$C$1:$C$249, 0))</f>
        <v>CHN</v>
      </c>
      <c r="AJ1521" s="2" t="str">
        <f>INDEX('WB Country Groups'!$C$2:$C$219, MATCH($AI1521, 'WB Country Groups'!$B$2:$B$219, 0))</f>
        <v>East Asia &amp; Pacific</v>
      </c>
    </row>
    <row r="1522" spans="1:36">
      <c r="A1522" s="53">
        <v>45169</v>
      </c>
      <c r="B1522" s="53">
        <v>45169</v>
      </c>
      <c r="N1522" s="1" t="s">
        <v>948</v>
      </c>
      <c r="U1522" s="59">
        <v>4988787551.94065</v>
      </c>
      <c r="V1522" s="60">
        <v>4988787551.94065</v>
      </c>
      <c r="W1522" s="60">
        <v>83013017925.434097</v>
      </c>
      <c r="X1522" s="59">
        <v>7.8207666283000004E-3</v>
      </c>
      <c r="AI1522" s="2" t="str">
        <f>INDEX('ISO2-ISO3'!$D$1:$D$249, MATCH($N1522, 'ISO2-ISO3'!$C$1:$C$249, 0))</f>
        <v>CHN</v>
      </c>
      <c r="AJ1522" s="2" t="str">
        <f>INDEX('WB Country Groups'!$C$2:$C$219, MATCH($AI1522, 'WB Country Groups'!$B$2:$B$219, 0))</f>
        <v>East Asia &amp; Pacific</v>
      </c>
    </row>
    <row r="1523" spans="1:36">
      <c r="A1523" s="53">
        <v>45169</v>
      </c>
      <c r="B1523" s="53">
        <v>45169</v>
      </c>
      <c r="N1523" s="1" t="s">
        <v>948</v>
      </c>
      <c r="U1523" s="59">
        <v>230022190.47801101</v>
      </c>
      <c r="V1523" s="60">
        <v>230022190.47801101</v>
      </c>
      <c r="W1523" s="60">
        <v>3827550486.4846001</v>
      </c>
      <c r="X1523" s="59">
        <v>3.6059861290000002E-4</v>
      </c>
      <c r="AI1523" s="2" t="str">
        <f>INDEX('ISO2-ISO3'!$D$1:$D$249, MATCH($N1523, 'ISO2-ISO3'!$C$1:$C$249, 0))</f>
        <v>CHN</v>
      </c>
      <c r="AJ1523" s="2" t="str">
        <f>INDEX('WB Country Groups'!$C$2:$C$219, MATCH($AI1523, 'WB Country Groups'!$B$2:$B$219, 0))</f>
        <v>East Asia &amp; Pacific</v>
      </c>
    </row>
    <row r="1524" spans="1:36">
      <c r="A1524" s="53">
        <v>45169</v>
      </c>
      <c r="B1524" s="53">
        <v>45169</v>
      </c>
      <c r="N1524" s="1" t="s">
        <v>948</v>
      </c>
      <c r="U1524" s="59">
        <v>1371479453.19503</v>
      </c>
      <c r="V1524" s="60">
        <v>1371479453.19503</v>
      </c>
      <c r="W1524" s="60">
        <v>22821306228.6357</v>
      </c>
      <c r="X1524" s="59">
        <v>2.1500255578000001E-3</v>
      </c>
      <c r="AI1524" s="2" t="str">
        <f>INDEX('ISO2-ISO3'!$D$1:$D$249, MATCH($N1524, 'ISO2-ISO3'!$C$1:$C$249, 0))</f>
        <v>CHN</v>
      </c>
      <c r="AJ1524" s="2" t="str">
        <f>INDEX('WB Country Groups'!$C$2:$C$219, MATCH($AI1524, 'WB Country Groups'!$B$2:$B$219, 0))</f>
        <v>East Asia &amp; Pacific</v>
      </c>
    </row>
    <row r="1525" spans="1:36">
      <c r="A1525" s="53">
        <v>45169</v>
      </c>
      <c r="B1525" s="53">
        <v>45169</v>
      </c>
      <c r="N1525" s="1" t="s">
        <v>948</v>
      </c>
      <c r="U1525" s="59">
        <v>3583091043.8384299</v>
      </c>
      <c r="V1525" s="60">
        <v>3583091043.8384299</v>
      </c>
      <c r="W1525" s="60">
        <v>42409157971.349197</v>
      </c>
      <c r="X1525" s="59">
        <v>5.6171000609000002E-3</v>
      </c>
      <c r="AI1525" s="2" t="str">
        <f>INDEX('ISO2-ISO3'!$D$1:$D$249, MATCH($N1525, 'ISO2-ISO3'!$C$1:$C$249, 0))</f>
        <v>CHN</v>
      </c>
      <c r="AJ1525" s="2" t="str">
        <f>INDEX('WB Country Groups'!$C$2:$C$219, MATCH($AI1525, 'WB Country Groups'!$B$2:$B$219, 0))</f>
        <v>East Asia &amp; Pacific</v>
      </c>
    </row>
    <row r="1526" spans="1:36">
      <c r="A1526" s="53">
        <v>45169</v>
      </c>
      <c r="B1526" s="53">
        <v>45169</v>
      </c>
      <c r="N1526" s="1" t="s">
        <v>948</v>
      </c>
      <c r="U1526" s="59">
        <v>2241023995.3144202</v>
      </c>
      <c r="V1526" s="60">
        <v>2241023995.3144202</v>
      </c>
      <c r="W1526" s="60">
        <v>42409157971.349197</v>
      </c>
      <c r="X1526" s="59">
        <v>3.5131834124999999E-3</v>
      </c>
      <c r="AI1526" s="2" t="str">
        <f>INDEX('ISO2-ISO3'!$D$1:$D$249, MATCH($N1526, 'ISO2-ISO3'!$C$1:$C$249, 0))</f>
        <v>CHN</v>
      </c>
      <c r="AJ1526" s="2" t="str">
        <f>INDEX('WB Country Groups'!$C$2:$C$219, MATCH($AI1526, 'WB Country Groups'!$B$2:$B$219, 0))</f>
        <v>East Asia &amp; Pacific</v>
      </c>
    </row>
    <row r="1527" spans="1:36">
      <c r="A1527" s="53">
        <v>45169</v>
      </c>
      <c r="B1527" s="53">
        <v>45169</v>
      </c>
      <c r="N1527" s="1" t="s">
        <v>948</v>
      </c>
      <c r="U1527" s="59">
        <v>229762404.24549001</v>
      </c>
      <c r="V1527" s="60">
        <v>229762404.24549001</v>
      </c>
      <c r="W1527" s="60">
        <v>3823227664.7663999</v>
      </c>
      <c r="X1527" s="59">
        <v>3.6019135410000002E-4</v>
      </c>
      <c r="AI1527" s="2" t="str">
        <f>INDEX('ISO2-ISO3'!$D$1:$D$249, MATCH($N1527, 'ISO2-ISO3'!$C$1:$C$249, 0))</f>
        <v>CHN</v>
      </c>
      <c r="AJ1527" s="2" t="str">
        <f>INDEX('WB Country Groups'!$C$2:$C$219, MATCH($AI1527, 'WB Country Groups'!$B$2:$B$219, 0))</f>
        <v>East Asia &amp; Pacific</v>
      </c>
    </row>
    <row r="1528" spans="1:36">
      <c r="A1528" s="53">
        <v>45169</v>
      </c>
      <c r="B1528" s="53">
        <v>45169</v>
      </c>
      <c r="N1528" s="1" t="s">
        <v>948</v>
      </c>
      <c r="U1528" s="59">
        <v>186133464.171794</v>
      </c>
      <c r="V1528" s="60">
        <v>186133464.171794</v>
      </c>
      <c r="W1528" s="60">
        <v>3097245660.78297</v>
      </c>
      <c r="X1528" s="59">
        <v>2.9179562570000003E-4</v>
      </c>
      <c r="AI1528" s="2" t="str">
        <f>INDEX('ISO2-ISO3'!$D$1:$D$249, MATCH($N1528, 'ISO2-ISO3'!$C$1:$C$249, 0))</f>
        <v>CHN</v>
      </c>
      <c r="AJ1528" s="2" t="str">
        <f>INDEX('WB Country Groups'!$C$2:$C$219, MATCH($AI1528, 'WB Country Groups'!$B$2:$B$219, 0))</f>
        <v>East Asia &amp; Pacific</v>
      </c>
    </row>
    <row r="1529" spans="1:36">
      <c r="A1529" s="53">
        <v>45169</v>
      </c>
      <c r="B1529" s="53">
        <v>45169</v>
      </c>
      <c r="N1529" s="1" t="s">
        <v>948</v>
      </c>
      <c r="U1529" s="59">
        <v>192582760.19443601</v>
      </c>
      <c r="V1529" s="60">
        <v>192582760.19443601</v>
      </c>
      <c r="W1529" s="60">
        <v>3204561420.5261898</v>
      </c>
      <c r="X1529" s="59">
        <v>3.0190598589999998E-4</v>
      </c>
      <c r="AI1529" s="2" t="str">
        <f>INDEX('ISO2-ISO3'!$D$1:$D$249, MATCH($N1529, 'ISO2-ISO3'!$C$1:$C$249, 0))</f>
        <v>CHN</v>
      </c>
      <c r="AJ1529" s="2" t="str">
        <f>INDEX('WB Country Groups'!$C$2:$C$219, MATCH($AI1529, 'WB Country Groups'!$B$2:$B$219, 0))</f>
        <v>East Asia &amp; Pacific</v>
      </c>
    </row>
    <row r="1530" spans="1:36">
      <c r="A1530" s="53">
        <v>45169</v>
      </c>
      <c r="B1530" s="53">
        <v>45169</v>
      </c>
      <c r="N1530" s="1" t="s">
        <v>948</v>
      </c>
      <c r="U1530" s="59">
        <v>226649071.474177</v>
      </c>
      <c r="V1530" s="60">
        <v>226649071.474177</v>
      </c>
      <c r="W1530" s="60">
        <v>3771422061.4084702</v>
      </c>
      <c r="X1530" s="59">
        <v>3.5531067939999997E-4</v>
      </c>
      <c r="AI1530" s="2" t="str">
        <f>INDEX('ISO2-ISO3'!$D$1:$D$249, MATCH($N1530, 'ISO2-ISO3'!$C$1:$C$249, 0))</f>
        <v>CHN</v>
      </c>
      <c r="AJ1530" s="2" t="str">
        <f>INDEX('WB Country Groups'!$C$2:$C$219, MATCH($AI1530, 'WB Country Groups'!$B$2:$B$219, 0))</f>
        <v>East Asia &amp; Pacific</v>
      </c>
    </row>
    <row r="1531" spans="1:36">
      <c r="A1531" s="53">
        <v>45169</v>
      </c>
      <c r="B1531" s="53">
        <v>45169</v>
      </c>
      <c r="N1531" s="1" t="s">
        <v>948</v>
      </c>
      <c r="U1531" s="59">
        <v>855947094.44226098</v>
      </c>
      <c r="V1531" s="60">
        <v>855947094.44226098</v>
      </c>
      <c r="W1531" s="60">
        <v>14960936018.9671</v>
      </c>
      <c r="X1531" s="59">
        <v>1.3418415601000001E-3</v>
      </c>
      <c r="AI1531" s="2" t="str">
        <f>INDEX('ISO2-ISO3'!$D$1:$D$249, MATCH($N1531, 'ISO2-ISO3'!$C$1:$C$249, 0))</f>
        <v>CHN</v>
      </c>
      <c r="AJ1531" s="2" t="str">
        <f>INDEX('WB Country Groups'!$C$2:$C$219, MATCH($AI1531, 'WB Country Groups'!$B$2:$B$219, 0))</f>
        <v>East Asia &amp; Pacific</v>
      </c>
    </row>
    <row r="1532" spans="1:36">
      <c r="A1532" s="53">
        <v>45169</v>
      </c>
      <c r="B1532" s="53">
        <v>45169</v>
      </c>
      <c r="N1532" s="1" t="s">
        <v>948</v>
      </c>
      <c r="U1532" s="59">
        <v>356139332.12573999</v>
      </c>
      <c r="V1532" s="60">
        <v>356139332.12573999</v>
      </c>
      <c r="W1532" s="60">
        <v>5926129436.0401602</v>
      </c>
      <c r="X1532" s="59">
        <v>5.583085218E-4</v>
      </c>
      <c r="AI1532" s="2" t="str">
        <f>INDEX('ISO2-ISO3'!$D$1:$D$249, MATCH($N1532, 'ISO2-ISO3'!$C$1:$C$249, 0))</f>
        <v>CHN</v>
      </c>
      <c r="AJ1532" s="2" t="str">
        <f>INDEX('WB Country Groups'!$C$2:$C$219, MATCH($AI1532, 'WB Country Groups'!$B$2:$B$219, 0))</f>
        <v>East Asia &amp; Pacific</v>
      </c>
    </row>
    <row r="1533" spans="1:36">
      <c r="A1533" s="53">
        <v>45169</v>
      </c>
      <c r="B1533" s="53">
        <v>45169</v>
      </c>
      <c r="N1533" s="1" t="s">
        <v>948</v>
      </c>
      <c r="U1533" s="59">
        <v>337149998.43989801</v>
      </c>
      <c r="V1533" s="60">
        <v>337149998.43989801</v>
      </c>
      <c r="W1533" s="60">
        <v>5610148472.4808598</v>
      </c>
      <c r="X1533" s="59">
        <v>5.2853953569999995E-4</v>
      </c>
      <c r="AI1533" s="2" t="str">
        <f>INDEX('ISO2-ISO3'!$D$1:$D$249, MATCH($N1533, 'ISO2-ISO3'!$C$1:$C$249, 0))</f>
        <v>CHN</v>
      </c>
      <c r="AJ1533" s="2" t="str">
        <f>INDEX('WB Country Groups'!$C$2:$C$219, MATCH($AI1533, 'WB Country Groups'!$B$2:$B$219, 0))</f>
        <v>East Asia &amp; Pacific</v>
      </c>
    </row>
    <row r="1534" spans="1:36">
      <c r="A1534" s="53">
        <v>45169</v>
      </c>
      <c r="B1534" s="53">
        <v>45169</v>
      </c>
      <c r="N1534" s="1" t="s">
        <v>948</v>
      </c>
      <c r="U1534" s="59">
        <v>265199222.331662</v>
      </c>
      <c r="V1534" s="60">
        <v>265199222.331662</v>
      </c>
      <c r="W1534" s="60">
        <v>4412893427.11448</v>
      </c>
      <c r="X1534" s="59">
        <v>4.1574454840000001E-4</v>
      </c>
      <c r="AI1534" s="2" t="str">
        <f>INDEX('ISO2-ISO3'!$D$1:$D$249, MATCH($N1534, 'ISO2-ISO3'!$C$1:$C$249, 0))</f>
        <v>CHN</v>
      </c>
      <c r="AJ1534" s="2" t="str">
        <f>INDEX('WB Country Groups'!$C$2:$C$219, MATCH($AI1534, 'WB Country Groups'!$B$2:$B$219, 0))</f>
        <v>East Asia &amp; Pacific</v>
      </c>
    </row>
    <row r="1535" spans="1:36">
      <c r="A1535" s="53">
        <v>45169</v>
      </c>
      <c r="B1535" s="53">
        <v>45169</v>
      </c>
      <c r="N1535" s="1" t="s">
        <v>948</v>
      </c>
      <c r="U1535" s="59">
        <v>185334686.66543901</v>
      </c>
      <c r="V1535" s="60">
        <v>185334686.66543901</v>
      </c>
      <c r="W1535" s="60">
        <v>3083954068.2340698</v>
      </c>
      <c r="X1535" s="59">
        <v>2.9054340710000002E-4</v>
      </c>
      <c r="AI1535" s="2" t="str">
        <f>INDEX('ISO2-ISO3'!$D$1:$D$249, MATCH($N1535, 'ISO2-ISO3'!$C$1:$C$249, 0))</f>
        <v>CHN</v>
      </c>
      <c r="AJ1535" s="2" t="str">
        <f>INDEX('WB Country Groups'!$C$2:$C$219, MATCH($AI1535, 'WB Country Groups'!$B$2:$B$219, 0))</f>
        <v>East Asia &amp; Pacific</v>
      </c>
    </row>
    <row r="1536" spans="1:36">
      <c r="A1536" s="53">
        <v>45169</v>
      </c>
      <c r="B1536" s="53">
        <v>45169</v>
      </c>
      <c r="N1536" s="1" t="s">
        <v>948</v>
      </c>
      <c r="U1536" s="59">
        <v>1209529799.50649</v>
      </c>
      <c r="V1536" s="60">
        <v>1209529799.50649</v>
      </c>
      <c r="W1536" s="60">
        <v>8328754724.9530497</v>
      </c>
      <c r="X1536" s="59">
        <v>1.8961421374E-3</v>
      </c>
      <c r="AI1536" s="2" t="str">
        <f>INDEX('ISO2-ISO3'!$D$1:$D$249, MATCH($N1536, 'ISO2-ISO3'!$C$1:$C$249, 0))</f>
        <v>CHN</v>
      </c>
      <c r="AJ1536" s="2" t="str">
        <f>INDEX('WB Country Groups'!$C$2:$C$219, MATCH($AI1536, 'WB Country Groups'!$B$2:$B$219, 0))</f>
        <v>East Asia &amp; Pacific</v>
      </c>
    </row>
    <row r="1537" spans="1:36">
      <c r="A1537" s="53">
        <v>45169</v>
      </c>
      <c r="B1537" s="53">
        <v>45169</v>
      </c>
      <c r="N1537" s="1" t="s">
        <v>948</v>
      </c>
      <c r="U1537" s="59">
        <v>409668022.38428199</v>
      </c>
      <c r="V1537" s="60">
        <v>409668022.38428199</v>
      </c>
      <c r="W1537" s="60">
        <v>8328754724.9530497</v>
      </c>
      <c r="X1537" s="59">
        <v>6.422237798E-4</v>
      </c>
      <c r="AI1537" s="2" t="str">
        <f>INDEX('ISO2-ISO3'!$D$1:$D$249, MATCH($N1537, 'ISO2-ISO3'!$C$1:$C$249, 0))</f>
        <v>CHN</v>
      </c>
      <c r="AJ1537" s="2" t="str">
        <f>INDEX('WB Country Groups'!$C$2:$C$219, MATCH($AI1537, 'WB Country Groups'!$B$2:$B$219, 0))</f>
        <v>East Asia &amp; Pacific</v>
      </c>
    </row>
    <row r="1538" spans="1:36">
      <c r="A1538" s="53">
        <v>45169</v>
      </c>
      <c r="B1538" s="53">
        <v>45169</v>
      </c>
      <c r="N1538" s="1" t="s">
        <v>948</v>
      </c>
      <c r="U1538" s="59">
        <v>390303135.25089002</v>
      </c>
      <c r="V1538" s="60">
        <v>390303135.25089002</v>
      </c>
      <c r="W1538" s="60">
        <v>6494612333.2775497</v>
      </c>
      <c r="X1538" s="59">
        <v>6.1186605030000003E-4</v>
      </c>
      <c r="AI1538" s="2" t="str">
        <f>INDEX('ISO2-ISO3'!$D$1:$D$249, MATCH($N1538, 'ISO2-ISO3'!$C$1:$C$249, 0))</f>
        <v>CHN</v>
      </c>
      <c r="AJ1538" s="2" t="str">
        <f>INDEX('WB Country Groups'!$C$2:$C$219, MATCH($AI1538, 'WB Country Groups'!$B$2:$B$219, 0))</f>
        <v>East Asia &amp; Pacific</v>
      </c>
    </row>
    <row r="1539" spans="1:36">
      <c r="A1539" s="53">
        <v>45169</v>
      </c>
      <c r="B1539" s="53">
        <v>45169</v>
      </c>
      <c r="N1539" s="1" t="s">
        <v>948</v>
      </c>
      <c r="U1539" s="59">
        <v>294108430.55780703</v>
      </c>
      <c r="V1539" s="60">
        <v>294108430.55780703</v>
      </c>
      <c r="W1539" s="60">
        <v>4893940293.8533897</v>
      </c>
      <c r="X1539" s="59">
        <v>4.6106461239999998E-4</v>
      </c>
      <c r="AI1539" s="2" t="str">
        <f>INDEX('ISO2-ISO3'!$D$1:$D$249, MATCH($N1539, 'ISO2-ISO3'!$C$1:$C$249, 0))</f>
        <v>CHN</v>
      </c>
      <c r="AJ1539" s="2" t="str">
        <f>INDEX('WB Country Groups'!$C$2:$C$219, MATCH($AI1539, 'WB Country Groups'!$B$2:$B$219, 0))</f>
        <v>East Asia &amp; Pacific</v>
      </c>
    </row>
    <row r="1540" spans="1:36">
      <c r="A1540" s="53">
        <v>45169</v>
      </c>
      <c r="B1540" s="53">
        <v>45169</v>
      </c>
      <c r="N1540" s="1" t="s">
        <v>948</v>
      </c>
      <c r="U1540" s="59">
        <v>219352148.49158499</v>
      </c>
      <c r="V1540" s="60">
        <v>219352148.49158499</v>
      </c>
      <c r="W1540" s="60">
        <v>5475002787.2897902</v>
      </c>
      <c r="X1540" s="59">
        <v>3.4387152089999999E-4</v>
      </c>
      <c r="AI1540" s="2" t="str">
        <f>INDEX('ISO2-ISO3'!$D$1:$D$249, MATCH($N1540, 'ISO2-ISO3'!$C$1:$C$249, 0))</f>
        <v>CHN</v>
      </c>
      <c r="AJ1540" s="2" t="str">
        <f>INDEX('WB Country Groups'!$C$2:$C$219, MATCH($AI1540, 'WB Country Groups'!$B$2:$B$219, 0))</f>
        <v>East Asia &amp; Pacific</v>
      </c>
    </row>
    <row r="1541" spans="1:36">
      <c r="A1541" s="53">
        <v>45169</v>
      </c>
      <c r="B1541" s="53">
        <v>45169</v>
      </c>
      <c r="N1541" s="1" t="s">
        <v>948</v>
      </c>
      <c r="U1541" s="59">
        <v>550993064.78653598</v>
      </c>
      <c r="V1541" s="60">
        <v>550993064.78653598</v>
      </c>
      <c r="W1541" s="60">
        <v>9241630040.3617802</v>
      </c>
      <c r="X1541" s="59">
        <v>8.6377464040000005E-4</v>
      </c>
      <c r="AI1541" s="2" t="str">
        <f>INDEX('ISO2-ISO3'!$D$1:$D$249, MATCH($N1541, 'ISO2-ISO3'!$C$1:$C$249, 0))</f>
        <v>CHN</v>
      </c>
      <c r="AJ1541" s="2" t="str">
        <f>INDEX('WB Country Groups'!$C$2:$C$219, MATCH($AI1541, 'WB Country Groups'!$B$2:$B$219, 0))</f>
        <v>East Asia &amp; Pacific</v>
      </c>
    </row>
    <row r="1542" spans="1:36">
      <c r="A1542" s="53">
        <v>45169</v>
      </c>
      <c r="B1542" s="53">
        <v>45169</v>
      </c>
      <c r="N1542" s="1" t="s">
        <v>948</v>
      </c>
      <c r="U1542" s="59">
        <v>289583997.17603898</v>
      </c>
      <c r="V1542" s="60">
        <v>289583997.17603898</v>
      </c>
      <c r="W1542" s="60">
        <v>4818654091.4419403</v>
      </c>
      <c r="X1542" s="59">
        <v>4.539717993E-4</v>
      </c>
      <c r="AI1542" s="2" t="str">
        <f>INDEX('ISO2-ISO3'!$D$1:$D$249, MATCH($N1542, 'ISO2-ISO3'!$C$1:$C$249, 0))</f>
        <v>CHN</v>
      </c>
      <c r="AJ1542" s="2" t="str">
        <f>INDEX('WB Country Groups'!$C$2:$C$219, MATCH($AI1542, 'WB Country Groups'!$B$2:$B$219, 0))</f>
        <v>East Asia &amp; Pacific</v>
      </c>
    </row>
    <row r="1543" spans="1:36">
      <c r="A1543" s="53">
        <v>45169</v>
      </c>
      <c r="B1543" s="53">
        <v>45169</v>
      </c>
      <c r="N1543" s="1" t="s">
        <v>948</v>
      </c>
      <c r="U1543" s="59">
        <v>19126446410.112</v>
      </c>
      <c r="V1543" s="60">
        <v>19126446410.112</v>
      </c>
      <c r="W1543" s="60">
        <v>318262508106.77301</v>
      </c>
      <c r="X1543" s="59">
        <v>2.9983933419600001E-2</v>
      </c>
      <c r="AI1543" s="2" t="str">
        <f>INDEX('ISO2-ISO3'!$D$1:$D$249, MATCH($N1543, 'ISO2-ISO3'!$C$1:$C$249, 0))</f>
        <v>CHN</v>
      </c>
      <c r="AJ1543" s="2" t="str">
        <f>INDEX('WB Country Groups'!$C$2:$C$219, MATCH($AI1543, 'WB Country Groups'!$B$2:$B$219, 0))</f>
        <v>East Asia &amp; Pacific</v>
      </c>
    </row>
    <row r="1544" spans="1:36">
      <c r="A1544" s="53">
        <v>45169</v>
      </c>
      <c r="B1544" s="53">
        <v>45169</v>
      </c>
      <c r="N1544" s="1" t="s">
        <v>948</v>
      </c>
      <c r="U1544" s="59">
        <v>288116384.38029802</v>
      </c>
      <c r="V1544" s="60">
        <v>288116384.38029802</v>
      </c>
      <c r="W1544" s="60">
        <v>4794233134.2349997</v>
      </c>
      <c r="X1544" s="59">
        <v>4.516710685E-4</v>
      </c>
      <c r="AI1544" s="2" t="str">
        <f>INDEX('ISO2-ISO3'!$D$1:$D$249, MATCH($N1544, 'ISO2-ISO3'!$C$1:$C$249, 0))</f>
        <v>CHN</v>
      </c>
      <c r="AJ1544" s="2" t="str">
        <f>INDEX('WB Country Groups'!$C$2:$C$219, MATCH($AI1544, 'WB Country Groups'!$B$2:$B$219, 0))</f>
        <v>East Asia &amp; Pacific</v>
      </c>
    </row>
    <row r="1545" spans="1:36">
      <c r="A1545" s="53">
        <v>45169</v>
      </c>
      <c r="B1545" s="53">
        <v>45169</v>
      </c>
      <c r="N1545" s="1" t="s">
        <v>948</v>
      </c>
      <c r="U1545" s="59">
        <v>767142681.99090505</v>
      </c>
      <c r="V1545" s="60">
        <v>767142681.99090505</v>
      </c>
      <c r="W1545" s="60">
        <v>12765191651.968399</v>
      </c>
      <c r="X1545" s="59">
        <v>1.2026256528E-3</v>
      </c>
      <c r="AI1545" s="2" t="str">
        <f>INDEX('ISO2-ISO3'!$D$1:$D$249, MATCH($N1545, 'ISO2-ISO3'!$C$1:$C$249, 0))</f>
        <v>CHN</v>
      </c>
      <c r="AJ1545" s="2" t="str">
        <f>INDEX('WB Country Groups'!$C$2:$C$219, MATCH($AI1545, 'WB Country Groups'!$B$2:$B$219, 0))</f>
        <v>East Asia &amp; Pacific</v>
      </c>
    </row>
    <row r="1546" spans="1:36">
      <c r="A1546" s="53">
        <v>45169</v>
      </c>
      <c r="B1546" s="53">
        <v>45169</v>
      </c>
      <c r="N1546" s="1" t="s">
        <v>948</v>
      </c>
      <c r="U1546" s="59">
        <v>196659731.46664801</v>
      </c>
      <c r="V1546" s="60">
        <v>196659731.46664801</v>
      </c>
      <c r="W1546" s="60">
        <v>3272401889.9344301</v>
      </c>
      <c r="X1546" s="59">
        <v>3.0829732650000002E-4</v>
      </c>
      <c r="AI1546" s="2" t="str">
        <f>INDEX('ISO2-ISO3'!$D$1:$D$249, MATCH($N1546, 'ISO2-ISO3'!$C$1:$C$249, 0))</f>
        <v>CHN</v>
      </c>
      <c r="AJ1546" s="2" t="str">
        <f>INDEX('WB Country Groups'!$C$2:$C$219, MATCH($AI1546, 'WB Country Groups'!$B$2:$B$219, 0))</f>
        <v>East Asia &amp; Pacific</v>
      </c>
    </row>
    <row r="1547" spans="1:36">
      <c r="A1547" s="53">
        <v>45169</v>
      </c>
      <c r="B1547" s="53">
        <v>45169</v>
      </c>
      <c r="N1547" s="1" t="s">
        <v>948</v>
      </c>
      <c r="U1547" s="59">
        <v>2746820620.3972301</v>
      </c>
      <c r="V1547" s="60">
        <v>2746820620.3972301</v>
      </c>
      <c r="W1547" s="60">
        <v>13187340855.233</v>
      </c>
      <c r="X1547" s="59">
        <v>4.3061050041E-3</v>
      </c>
      <c r="AI1547" s="2" t="str">
        <f>INDEX('ISO2-ISO3'!$D$1:$D$249, MATCH($N1547, 'ISO2-ISO3'!$C$1:$C$249, 0))</f>
        <v>CHN</v>
      </c>
      <c r="AJ1547" s="2" t="str">
        <f>INDEX('WB Country Groups'!$C$2:$C$219, MATCH($AI1547, 'WB Country Groups'!$B$2:$B$219, 0))</f>
        <v>East Asia &amp; Pacific</v>
      </c>
    </row>
    <row r="1548" spans="1:36">
      <c r="A1548" s="53">
        <v>45169</v>
      </c>
      <c r="B1548" s="53">
        <v>45169</v>
      </c>
      <c r="N1548" s="1" t="s">
        <v>948</v>
      </c>
      <c r="U1548" s="59">
        <v>627438186.02184498</v>
      </c>
      <c r="V1548" s="60">
        <v>627438186.02184498</v>
      </c>
      <c r="W1548" s="60">
        <v>13187340855.233</v>
      </c>
      <c r="X1548" s="59">
        <v>9.8361527230000001E-4</v>
      </c>
      <c r="AI1548" s="2" t="str">
        <f>INDEX('ISO2-ISO3'!$D$1:$D$249, MATCH($N1548, 'ISO2-ISO3'!$C$1:$C$249, 0))</f>
        <v>CHN</v>
      </c>
      <c r="AJ1548" s="2" t="str">
        <f>INDEX('WB Country Groups'!$C$2:$C$219, MATCH($AI1548, 'WB Country Groups'!$B$2:$B$219, 0))</f>
        <v>East Asia &amp; Pacific</v>
      </c>
    </row>
    <row r="1549" spans="1:36">
      <c r="A1549" s="53">
        <v>45169</v>
      </c>
      <c r="B1549" s="53">
        <v>45169</v>
      </c>
      <c r="N1549" s="1" t="s">
        <v>948</v>
      </c>
      <c r="U1549" s="59">
        <v>205528449.31016001</v>
      </c>
      <c r="V1549" s="60">
        <v>205528449.31016001</v>
      </c>
      <c r="W1549" s="60">
        <v>3419976631.4230099</v>
      </c>
      <c r="X1549" s="59">
        <v>3.2220053890000001E-4</v>
      </c>
      <c r="AI1549" s="2" t="str">
        <f>INDEX('ISO2-ISO3'!$D$1:$D$249, MATCH($N1549, 'ISO2-ISO3'!$C$1:$C$249, 0))</f>
        <v>CHN</v>
      </c>
      <c r="AJ1549" s="2" t="str">
        <f>INDEX('WB Country Groups'!$C$2:$C$219, MATCH($AI1549, 'WB Country Groups'!$B$2:$B$219, 0))</f>
        <v>East Asia &amp; Pacific</v>
      </c>
    </row>
    <row r="1550" spans="1:36">
      <c r="A1550" s="53">
        <v>45169</v>
      </c>
      <c r="B1550" s="53">
        <v>45169</v>
      </c>
      <c r="N1550" s="1" t="s">
        <v>948</v>
      </c>
      <c r="U1550" s="59">
        <v>279436198.62334299</v>
      </c>
      <c r="V1550" s="60">
        <v>279436198.62334299</v>
      </c>
      <c r="W1550" s="60">
        <v>4649795551.2880297</v>
      </c>
      <c r="X1550" s="59">
        <v>4.3806341200000002E-4</v>
      </c>
      <c r="AI1550" s="2" t="str">
        <f>INDEX('ISO2-ISO3'!$D$1:$D$249, MATCH($N1550, 'ISO2-ISO3'!$C$1:$C$249, 0))</f>
        <v>CHN</v>
      </c>
      <c r="AJ1550" s="2" t="str">
        <f>INDEX('WB Country Groups'!$C$2:$C$219, MATCH($AI1550, 'WB Country Groups'!$B$2:$B$219, 0))</f>
        <v>East Asia &amp; Pacific</v>
      </c>
    </row>
    <row r="1551" spans="1:36">
      <c r="A1551" s="53">
        <v>45169</v>
      </c>
      <c r="B1551" s="53">
        <v>45169</v>
      </c>
      <c r="N1551" s="1" t="s">
        <v>948</v>
      </c>
      <c r="U1551" s="59">
        <v>488339770.49688798</v>
      </c>
      <c r="V1551" s="60">
        <v>488339770.49688798</v>
      </c>
      <c r="W1551" s="60">
        <v>8125933946.8546801</v>
      </c>
      <c r="X1551" s="59">
        <v>7.6555502529999995E-4</v>
      </c>
      <c r="AI1551" s="2" t="str">
        <f>INDEX('ISO2-ISO3'!$D$1:$D$249, MATCH($N1551, 'ISO2-ISO3'!$C$1:$C$249, 0))</f>
        <v>CHN</v>
      </c>
      <c r="AJ1551" s="2" t="str">
        <f>INDEX('WB Country Groups'!$C$2:$C$219, MATCH($AI1551, 'WB Country Groups'!$B$2:$B$219, 0))</f>
        <v>East Asia &amp; Pacific</v>
      </c>
    </row>
    <row r="1552" spans="1:36">
      <c r="A1552" s="53">
        <v>45169</v>
      </c>
      <c r="B1552" s="53">
        <v>45169</v>
      </c>
      <c r="N1552" s="1" t="s">
        <v>948</v>
      </c>
      <c r="U1552" s="59">
        <v>3432233366.27666</v>
      </c>
      <c r="V1552" s="60">
        <v>3432233366.27666</v>
      </c>
      <c r="W1552" s="60">
        <v>17701978043.5495</v>
      </c>
      <c r="X1552" s="59">
        <v>5.3806051855E-3</v>
      </c>
      <c r="AI1552" s="2" t="str">
        <f>INDEX('ISO2-ISO3'!$D$1:$D$249, MATCH($N1552, 'ISO2-ISO3'!$C$1:$C$249, 0))</f>
        <v>CHN</v>
      </c>
      <c r="AJ1552" s="2" t="str">
        <f>INDEX('WB Country Groups'!$C$2:$C$219, MATCH($AI1552, 'WB Country Groups'!$B$2:$B$219, 0))</f>
        <v>East Asia &amp; Pacific</v>
      </c>
    </row>
    <row r="1553" spans="1:36">
      <c r="A1553" s="53">
        <v>45169</v>
      </c>
      <c r="B1553" s="53">
        <v>45169</v>
      </c>
      <c r="N1553" s="1" t="s">
        <v>948</v>
      </c>
      <c r="U1553" s="59">
        <v>846704920.80511105</v>
      </c>
      <c r="V1553" s="60">
        <v>846704920.80511105</v>
      </c>
      <c r="W1553" s="60">
        <v>17701978043.5495</v>
      </c>
      <c r="X1553" s="59">
        <v>1.3273528927999999E-3</v>
      </c>
      <c r="AI1553" s="2" t="str">
        <f>INDEX('ISO2-ISO3'!$D$1:$D$249, MATCH($N1553, 'ISO2-ISO3'!$C$1:$C$249, 0))</f>
        <v>CHN</v>
      </c>
      <c r="AJ1553" s="2" t="str">
        <f>INDEX('WB Country Groups'!$C$2:$C$219, MATCH($AI1553, 'WB Country Groups'!$B$2:$B$219, 0))</f>
        <v>East Asia &amp; Pacific</v>
      </c>
    </row>
    <row r="1554" spans="1:36">
      <c r="A1554" s="53">
        <v>45169</v>
      </c>
      <c r="B1554" s="53">
        <v>45169</v>
      </c>
      <c r="N1554" s="1" t="s">
        <v>948</v>
      </c>
      <c r="U1554" s="59">
        <v>285633855.73461598</v>
      </c>
      <c r="V1554" s="60">
        <v>285633855.73461598</v>
      </c>
      <c r="W1554" s="60">
        <v>4752924060.0724297</v>
      </c>
      <c r="X1554" s="59">
        <v>4.4777928580000002E-4</v>
      </c>
      <c r="AI1554" s="2" t="str">
        <f>INDEX('ISO2-ISO3'!$D$1:$D$249, MATCH($N1554, 'ISO2-ISO3'!$C$1:$C$249, 0))</f>
        <v>CHN</v>
      </c>
      <c r="AJ1554" s="2" t="str">
        <f>INDEX('WB Country Groups'!$C$2:$C$219, MATCH($AI1554, 'WB Country Groups'!$B$2:$B$219, 0))</f>
        <v>East Asia &amp; Pacific</v>
      </c>
    </row>
    <row r="1555" spans="1:36">
      <c r="A1555" s="53">
        <v>45169</v>
      </c>
      <c r="B1555" s="53">
        <v>45169</v>
      </c>
      <c r="N1555" s="1" t="s">
        <v>948</v>
      </c>
      <c r="U1555" s="59">
        <v>672643059.20109904</v>
      </c>
      <c r="V1555" s="60">
        <v>672643059.20109904</v>
      </c>
      <c r="W1555" s="60">
        <v>11192725637.1458</v>
      </c>
      <c r="X1555" s="59">
        <v>1.0544815419E-3</v>
      </c>
      <c r="AI1555" s="2" t="str">
        <f>INDEX('ISO2-ISO3'!$D$1:$D$249, MATCH($N1555, 'ISO2-ISO3'!$C$1:$C$249, 0))</f>
        <v>CHN</v>
      </c>
      <c r="AJ1555" s="2" t="str">
        <f>INDEX('WB Country Groups'!$C$2:$C$219, MATCH($AI1555, 'WB Country Groups'!$B$2:$B$219, 0))</f>
        <v>East Asia &amp; Pacific</v>
      </c>
    </row>
    <row r="1556" spans="1:36">
      <c r="A1556" s="53">
        <v>45169</v>
      </c>
      <c r="B1556" s="53">
        <v>45169</v>
      </c>
      <c r="N1556" s="1" t="s">
        <v>948</v>
      </c>
      <c r="U1556" s="59">
        <v>241174189.50608</v>
      </c>
      <c r="V1556" s="60">
        <v>241174189.50608</v>
      </c>
      <c r="W1556" s="60">
        <v>4013118840.6353698</v>
      </c>
      <c r="X1556" s="59">
        <v>3.7808125389999998E-4</v>
      </c>
      <c r="AI1556" s="2" t="str">
        <f>INDEX('ISO2-ISO3'!$D$1:$D$249, MATCH($N1556, 'ISO2-ISO3'!$C$1:$C$249, 0))</f>
        <v>CHN</v>
      </c>
      <c r="AJ1556" s="2" t="str">
        <f>INDEX('WB Country Groups'!$C$2:$C$219, MATCH($AI1556, 'WB Country Groups'!$B$2:$B$219, 0))</f>
        <v>East Asia &amp; Pacific</v>
      </c>
    </row>
    <row r="1557" spans="1:36">
      <c r="A1557" s="53">
        <v>45169</v>
      </c>
      <c r="B1557" s="53">
        <v>45169</v>
      </c>
      <c r="N1557" s="1" t="s">
        <v>948</v>
      </c>
      <c r="U1557" s="59">
        <v>589306627.98090303</v>
      </c>
      <c r="V1557" s="60">
        <v>589306627.98090303</v>
      </c>
      <c r="W1557" s="60">
        <v>9806014219.4521408</v>
      </c>
      <c r="X1557" s="59">
        <v>9.2383761830000001E-4</v>
      </c>
      <c r="AI1557" s="2" t="str">
        <f>INDEX('ISO2-ISO3'!$D$1:$D$249, MATCH($N1557, 'ISO2-ISO3'!$C$1:$C$249, 0))</f>
        <v>CHN</v>
      </c>
      <c r="AJ1557" s="2" t="str">
        <f>INDEX('WB Country Groups'!$C$2:$C$219, MATCH($AI1557, 'WB Country Groups'!$B$2:$B$219, 0))</f>
        <v>East Asia &amp; Pacific</v>
      </c>
    </row>
    <row r="1558" spans="1:36">
      <c r="A1558" s="53">
        <v>45169</v>
      </c>
      <c r="B1558" s="53">
        <v>45169</v>
      </c>
      <c r="N1558" s="1" t="s">
        <v>948</v>
      </c>
      <c r="U1558" s="59">
        <v>513640786.38716799</v>
      </c>
      <c r="V1558" s="60">
        <v>513640786.38716799</v>
      </c>
      <c r="W1558" s="60">
        <v>8546940787.4475298</v>
      </c>
      <c r="X1558" s="59">
        <v>8.0521863870000002E-4</v>
      </c>
      <c r="AI1558" s="2" t="str">
        <f>INDEX('ISO2-ISO3'!$D$1:$D$249, MATCH($N1558, 'ISO2-ISO3'!$C$1:$C$249, 0))</f>
        <v>CHN</v>
      </c>
      <c r="AJ1558" s="2" t="str">
        <f>INDEX('WB Country Groups'!$C$2:$C$219, MATCH($AI1558, 'WB Country Groups'!$B$2:$B$219, 0))</f>
        <v>East Asia &amp; Pacific</v>
      </c>
    </row>
    <row r="1559" spans="1:36">
      <c r="A1559" s="53">
        <v>45169</v>
      </c>
      <c r="B1559" s="53">
        <v>45169</v>
      </c>
      <c r="N1559" s="1" t="s">
        <v>948</v>
      </c>
      <c r="U1559" s="59">
        <v>272604065.84230298</v>
      </c>
      <c r="V1559" s="60">
        <v>272604065.84230298</v>
      </c>
      <c r="W1559" s="60">
        <v>4536109419.1133299</v>
      </c>
      <c r="X1559" s="59">
        <v>4.2735289059999998E-4</v>
      </c>
      <c r="AI1559" s="2" t="str">
        <f>INDEX('ISO2-ISO3'!$D$1:$D$249, MATCH($N1559, 'ISO2-ISO3'!$C$1:$C$249, 0))</f>
        <v>CHN</v>
      </c>
      <c r="AJ1559" s="2" t="str">
        <f>INDEX('WB Country Groups'!$C$2:$C$219, MATCH($AI1559, 'WB Country Groups'!$B$2:$B$219, 0))</f>
        <v>East Asia &amp; Pacific</v>
      </c>
    </row>
    <row r="1560" spans="1:36">
      <c r="A1560" s="53">
        <v>45169</v>
      </c>
      <c r="B1560" s="53">
        <v>45169</v>
      </c>
      <c r="N1560" s="1" t="s">
        <v>1348</v>
      </c>
      <c r="U1560" s="59">
        <v>73070494407.360001</v>
      </c>
      <c r="V1560" s="60">
        <v>73070494407.360001</v>
      </c>
      <c r="W1560" s="60">
        <v>73070494407.360001</v>
      </c>
      <c r="X1560" s="59">
        <v>0.1145503347706</v>
      </c>
      <c r="AI1560" s="2" t="str">
        <f>INDEX('ISO2-ISO3'!$D$1:$D$249, MATCH($N1560, 'ISO2-ISO3'!$C$1:$C$249, 0))</f>
        <v>USA</v>
      </c>
      <c r="AJ1560" s="2" t="str">
        <f>INDEX('WB Country Groups'!$C$2:$C$219, MATCH($AI1560, 'WB Country Groups'!$B$2:$B$219, 0))</f>
        <v>North America</v>
      </c>
    </row>
    <row r="1561" spans="1:36">
      <c r="A1561" s="53">
        <v>45169</v>
      </c>
      <c r="B1561" s="53">
        <v>45169</v>
      </c>
      <c r="N1561" s="1" t="s">
        <v>948</v>
      </c>
      <c r="U1561" s="59">
        <v>605679080.25499797</v>
      </c>
      <c r="V1561" s="60">
        <v>605679080.25499797</v>
      </c>
      <c r="W1561" s="60">
        <v>12094140587.737</v>
      </c>
      <c r="X1561" s="59">
        <v>9.4950420099999995E-4</v>
      </c>
      <c r="AI1561" s="2" t="str">
        <f>INDEX('ISO2-ISO3'!$D$1:$D$249, MATCH($N1561, 'ISO2-ISO3'!$C$1:$C$249, 0))</f>
        <v>CHN</v>
      </c>
      <c r="AJ1561" s="2" t="str">
        <f>INDEX('WB Country Groups'!$C$2:$C$219, MATCH($AI1561, 'WB Country Groups'!$B$2:$B$219, 0))</f>
        <v>East Asia &amp; Pacific</v>
      </c>
    </row>
    <row r="1562" spans="1:36">
      <c r="A1562" s="53">
        <v>45169</v>
      </c>
      <c r="B1562" s="53">
        <v>45169</v>
      </c>
      <c r="N1562" s="1" t="s">
        <v>1348</v>
      </c>
      <c r="U1562" s="59">
        <v>17955948000</v>
      </c>
      <c r="V1562" s="60">
        <v>17955948000</v>
      </c>
      <c r="W1562" s="60">
        <v>17955948000</v>
      </c>
      <c r="X1562" s="59">
        <v>2.8148979573800002E-2</v>
      </c>
      <c r="AI1562" s="2" t="str">
        <f>INDEX('ISO2-ISO3'!$D$1:$D$249, MATCH($N1562, 'ISO2-ISO3'!$C$1:$C$249, 0))</f>
        <v>USA</v>
      </c>
      <c r="AJ1562" s="2" t="str">
        <f>INDEX('WB Country Groups'!$C$2:$C$219, MATCH($AI1562, 'WB Country Groups'!$B$2:$B$219, 0))</f>
        <v>North America</v>
      </c>
    </row>
    <row r="1563" spans="1:36">
      <c r="A1563" s="53">
        <v>45169</v>
      </c>
      <c r="B1563" s="53">
        <v>45169</v>
      </c>
      <c r="N1563" s="1" t="s">
        <v>1310</v>
      </c>
      <c r="U1563" s="59">
        <v>10880153806.5839</v>
      </c>
      <c r="V1563" s="60">
        <v>10880153806.5839</v>
      </c>
      <c r="W1563" s="60">
        <v>16738698163.975201</v>
      </c>
      <c r="X1563" s="59">
        <v>1.70564777344E-2</v>
      </c>
      <c r="AI1563" s="2" t="str">
        <f>INDEX('ISO2-ISO3'!$D$1:$D$249, MATCH($N1563, 'ISO2-ISO3'!$C$1:$C$249, 0))</f>
        <v>THA</v>
      </c>
      <c r="AJ1563" s="2" t="str">
        <f>INDEX('WB Country Groups'!$C$2:$C$219, MATCH($AI1563, 'WB Country Groups'!$B$2:$B$219, 0))</f>
        <v>East Asia &amp; Pacific</v>
      </c>
    </row>
    <row r="1564" spans="1:36">
      <c r="A1564" s="53">
        <v>45169</v>
      </c>
      <c r="B1564" s="53">
        <v>45169</v>
      </c>
      <c r="N1564" s="1" t="s">
        <v>948</v>
      </c>
      <c r="U1564" s="59">
        <v>7935936541.4174099</v>
      </c>
      <c r="V1564" s="60">
        <v>7935936541.4174099</v>
      </c>
      <c r="W1564" s="60">
        <v>25584817551.3195</v>
      </c>
      <c r="X1564" s="59">
        <v>1.2440920167700001E-2</v>
      </c>
      <c r="AI1564" s="2" t="str">
        <f>INDEX('ISO2-ISO3'!$D$1:$D$249, MATCH($N1564, 'ISO2-ISO3'!$C$1:$C$249, 0))</f>
        <v>CHN</v>
      </c>
      <c r="AJ1564" s="2" t="str">
        <f>INDEX('WB Country Groups'!$C$2:$C$219, MATCH($AI1564, 'WB Country Groups'!$B$2:$B$219, 0))</f>
        <v>East Asia &amp; Pacific</v>
      </c>
    </row>
    <row r="1565" spans="1:36">
      <c r="A1565" s="53">
        <v>45169</v>
      </c>
      <c r="B1565" s="53">
        <v>45169</v>
      </c>
      <c r="N1565" s="1" t="s">
        <v>1072</v>
      </c>
      <c r="U1565" s="59">
        <v>24853486966.906799</v>
      </c>
      <c r="V1565" s="60">
        <v>24853486966.906799</v>
      </c>
      <c r="W1565" s="60">
        <v>55229971037.570602</v>
      </c>
      <c r="X1565" s="59">
        <v>3.8962036255100002E-2</v>
      </c>
      <c r="AI1565" s="2" t="str">
        <f>INDEX('ISO2-ISO3'!$D$1:$D$249, MATCH($N1565, 'ISO2-ISO3'!$C$1:$C$249, 0))</f>
        <v>IDN</v>
      </c>
      <c r="AJ1565" s="2" t="str">
        <f>INDEX('WB Country Groups'!$C$2:$C$219, MATCH($AI1565, 'WB Country Groups'!$B$2:$B$219, 0))</f>
        <v>East Asia &amp; Pacific</v>
      </c>
    </row>
    <row r="1566" spans="1:36">
      <c r="A1566" s="53">
        <v>45169</v>
      </c>
      <c r="B1566" s="53">
        <v>45169</v>
      </c>
      <c r="N1566" s="1" t="s">
        <v>948</v>
      </c>
      <c r="U1566" s="59">
        <v>4303274218.3908796</v>
      </c>
      <c r="V1566" s="60">
        <v>4303274218.3908796</v>
      </c>
      <c r="W1566" s="60">
        <v>71606131972.963699</v>
      </c>
      <c r="X1566" s="59">
        <v>6.7461087587000002E-3</v>
      </c>
      <c r="AI1566" s="2" t="str">
        <f>INDEX('ISO2-ISO3'!$D$1:$D$249, MATCH($N1566, 'ISO2-ISO3'!$C$1:$C$249, 0))</f>
        <v>CHN</v>
      </c>
      <c r="AJ1566" s="2" t="str">
        <f>INDEX('WB Country Groups'!$C$2:$C$219, MATCH($AI1566, 'WB Country Groups'!$B$2:$B$219, 0))</f>
        <v>East Asia &amp; Pacific</v>
      </c>
    </row>
    <row r="1567" spans="1:36">
      <c r="A1567" s="53">
        <v>45169</v>
      </c>
      <c r="B1567" s="53">
        <v>45169</v>
      </c>
      <c r="N1567" s="1" t="s">
        <v>948</v>
      </c>
      <c r="U1567" s="59">
        <v>213156886.67527601</v>
      </c>
      <c r="V1567" s="60">
        <v>213156886.67527601</v>
      </c>
      <c r="W1567" s="60">
        <v>3546913206.9216199</v>
      </c>
      <c r="X1567" s="59">
        <v>3.3415940220000003E-4</v>
      </c>
      <c r="AI1567" s="2" t="str">
        <f>INDEX('ISO2-ISO3'!$D$1:$D$249, MATCH($N1567, 'ISO2-ISO3'!$C$1:$C$249, 0))</f>
        <v>CHN</v>
      </c>
      <c r="AJ1567" s="2" t="str">
        <f>INDEX('WB Country Groups'!$C$2:$C$219, MATCH($AI1567, 'WB Country Groups'!$B$2:$B$219, 0))</f>
        <v>East Asia &amp; Pacific</v>
      </c>
    </row>
    <row r="1568" spans="1:36">
      <c r="A1568" s="53">
        <v>45169</v>
      </c>
      <c r="B1568" s="53">
        <v>45169</v>
      </c>
      <c r="N1568" s="1" t="s">
        <v>948</v>
      </c>
      <c r="U1568" s="59">
        <v>11292120062.486099</v>
      </c>
      <c r="V1568" s="60">
        <v>11292120062.486099</v>
      </c>
      <c r="W1568" s="60">
        <v>113064687879.556</v>
      </c>
      <c r="X1568" s="59">
        <v>1.7702304383200002E-2</v>
      </c>
      <c r="AI1568" s="2" t="str">
        <f>INDEX('ISO2-ISO3'!$D$1:$D$249, MATCH($N1568, 'ISO2-ISO3'!$C$1:$C$249, 0))</f>
        <v>CHN</v>
      </c>
      <c r="AJ1568" s="2" t="str">
        <f>INDEX('WB Country Groups'!$C$2:$C$219, MATCH($AI1568, 'WB Country Groups'!$B$2:$B$219, 0))</f>
        <v>East Asia &amp; Pacific</v>
      </c>
    </row>
    <row r="1569" spans="1:36">
      <c r="A1569" s="53">
        <v>45169</v>
      </c>
      <c r="B1569" s="53">
        <v>45169</v>
      </c>
      <c r="N1569" s="1" t="s">
        <v>948</v>
      </c>
      <c r="U1569" s="59">
        <v>815489316.64491296</v>
      </c>
      <c r="V1569" s="60">
        <v>815489316.64491296</v>
      </c>
      <c r="W1569" s="60">
        <v>113064687879.556</v>
      </c>
      <c r="X1569" s="59">
        <v>1.2784171638999999E-3</v>
      </c>
      <c r="AI1569" s="2" t="str">
        <f>INDEX('ISO2-ISO3'!$D$1:$D$249, MATCH($N1569, 'ISO2-ISO3'!$C$1:$C$249, 0))</f>
        <v>CHN</v>
      </c>
      <c r="AJ1569" s="2" t="str">
        <f>INDEX('WB Country Groups'!$C$2:$C$219, MATCH($AI1569, 'WB Country Groups'!$B$2:$B$219, 0))</f>
        <v>East Asia &amp; Pacific</v>
      </c>
    </row>
    <row r="1570" spans="1:36">
      <c r="A1570" s="53">
        <v>45169</v>
      </c>
      <c r="B1570" s="53">
        <v>45169</v>
      </c>
      <c r="N1570" s="1" t="s">
        <v>1303</v>
      </c>
      <c r="U1570" s="59">
        <v>10667568922.518</v>
      </c>
      <c r="V1570" s="60">
        <v>10667568922.518</v>
      </c>
      <c r="W1570" s="60">
        <v>11852854358.353399</v>
      </c>
      <c r="X1570" s="59">
        <v>1.6723215042899999E-2</v>
      </c>
      <c r="AI1570" s="2" t="str">
        <f>INDEX('ISO2-ISO3'!$D$1:$D$249, MATCH($N1570, 'ISO2-ISO3'!$C$1:$C$249, 0))</f>
        <v>TWN</v>
      </c>
      <c r="AJ1570" s="2" t="str">
        <f>INDEX('WB Country Groups'!$C$2:$C$219, MATCH($AI1570, 'WB Country Groups'!$B$2:$B$219, 0))</f>
        <v>East Asia &amp; Pacific</v>
      </c>
    </row>
    <row r="1571" spans="1:36">
      <c r="A1571" s="53">
        <v>45169</v>
      </c>
      <c r="B1571" s="53">
        <v>45169</v>
      </c>
      <c r="N1571" s="1" t="s">
        <v>1303</v>
      </c>
      <c r="U1571" s="59">
        <v>7251827210.9093599</v>
      </c>
      <c r="V1571" s="60">
        <v>7251827210.9093599</v>
      </c>
      <c r="W1571" s="60">
        <v>7633502327.2730103</v>
      </c>
      <c r="X1571" s="59">
        <v>1.13684633099E-2</v>
      </c>
      <c r="AI1571" s="2" t="str">
        <f>INDEX('ISO2-ISO3'!$D$1:$D$249, MATCH($N1571, 'ISO2-ISO3'!$C$1:$C$249, 0))</f>
        <v>TWN</v>
      </c>
      <c r="AJ1571" s="2" t="str">
        <f>INDEX('WB Country Groups'!$C$2:$C$219, MATCH($AI1571, 'WB Country Groups'!$B$2:$B$219, 0))</f>
        <v>East Asia &amp; Pacific</v>
      </c>
    </row>
    <row r="1572" spans="1:36">
      <c r="A1572" s="53">
        <v>45169</v>
      </c>
      <c r="B1572" s="53">
        <v>45169</v>
      </c>
      <c r="N1572" s="1" t="s">
        <v>1078</v>
      </c>
      <c r="U1572" s="59">
        <v>13101620977.724001</v>
      </c>
      <c r="V1572" s="60">
        <v>13101620977.724001</v>
      </c>
      <c r="W1572" s="60">
        <v>15413671738.498899</v>
      </c>
      <c r="X1572" s="59">
        <v>2.0539002523600001E-2</v>
      </c>
      <c r="AI1572" s="2" t="str">
        <f>INDEX('ISO2-ISO3'!$D$1:$D$249, MATCH($N1572, 'ISO2-ISO3'!$C$1:$C$249, 0))</f>
        <v>IRL</v>
      </c>
      <c r="AJ1572" s="2" t="str">
        <f>INDEX('WB Country Groups'!$C$2:$C$219, MATCH($AI1572, 'WB Country Groups'!$B$2:$B$219, 0))</f>
        <v>Europe &amp; Central Asia</v>
      </c>
    </row>
    <row r="1573" spans="1:36">
      <c r="A1573" s="53">
        <v>45169</v>
      </c>
      <c r="B1573" s="53">
        <v>45169</v>
      </c>
      <c r="N1573" s="1" t="s">
        <v>948</v>
      </c>
      <c r="U1573" s="59">
        <v>8576420775.9747496</v>
      </c>
      <c r="V1573" s="60">
        <v>8576420775.9747496</v>
      </c>
      <c r="W1573" s="60">
        <v>43936022657.827797</v>
      </c>
      <c r="X1573" s="59">
        <v>1.34449873234E-2</v>
      </c>
      <c r="AI1573" s="2" t="str">
        <f>INDEX('ISO2-ISO3'!$D$1:$D$249, MATCH($N1573, 'ISO2-ISO3'!$C$1:$C$249, 0))</f>
        <v>CHN</v>
      </c>
      <c r="AJ1573" s="2" t="str">
        <f>INDEX('WB Country Groups'!$C$2:$C$219, MATCH($AI1573, 'WB Country Groups'!$B$2:$B$219, 0))</f>
        <v>East Asia &amp; Pacific</v>
      </c>
    </row>
    <row r="1574" spans="1:36">
      <c r="A1574" s="53">
        <v>45169</v>
      </c>
      <c r="B1574" s="53">
        <v>45169</v>
      </c>
      <c r="N1574" s="1" t="s">
        <v>948</v>
      </c>
      <c r="U1574" s="59">
        <v>2097859521.54757</v>
      </c>
      <c r="V1574" s="60">
        <v>2097859521.54757</v>
      </c>
      <c r="W1574" s="60">
        <v>43936022657.827797</v>
      </c>
      <c r="X1574" s="59">
        <v>3.2887489326999999E-3</v>
      </c>
      <c r="AI1574" s="2" t="str">
        <f>INDEX('ISO2-ISO3'!$D$1:$D$249, MATCH($N1574, 'ISO2-ISO3'!$C$1:$C$249, 0))</f>
        <v>CHN</v>
      </c>
      <c r="AJ1574" s="2" t="str">
        <f>INDEX('WB Country Groups'!$C$2:$C$219, MATCH($AI1574, 'WB Country Groups'!$B$2:$B$219, 0))</f>
        <v>East Asia &amp; Pacific</v>
      </c>
    </row>
    <row r="1575" spans="1:36">
      <c r="A1575" s="53">
        <v>45169</v>
      </c>
      <c r="B1575" s="53">
        <v>45169</v>
      </c>
      <c r="N1575" s="1" t="s">
        <v>948</v>
      </c>
      <c r="U1575" s="59">
        <v>3768975845.7691202</v>
      </c>
      <c r="V1575" s="60">
        <v>3768975845.7691202</v>
      </c>
      <c r="W1575" s="60">
        <v>9422439614.4228001</v>
      </c>
      <c r="X1575" s="59">
        <v>5.9085058664999999E-3</v>
      </c>
      <c r="AI1575" s="2" t="str">
        <f>INDEX('ISO2-ISO3'!$D$1:$D$249, MATCH($N1575, 'ISO2-ISO3'!$C$1:$C$249, 0))</f>
        <v>CHN</v>
      </c>
      <c r="AJ1575" s="2" t="str">
        <f>INDEX('WB Country Groups'!$C$2:$C$219, MATCH($AI1575, 'WB Country Groups'!$B$2:$B$219, 0))</f>
        <v>East Asia &amp; Pacific</v>
      </c>
    </row>
    <row r="1576" spans="1:36">
      <c r="A1576" s="53">
        <v>45169</v>
      </c>
      <c r="B1576" s="53">
        <v>45169</v>
      </c>
      <c r="N1576" s="1" t="s">
        <v>948</v>
      </c>
      <c r="U1576" s="59">
        <v>1115135431.8982401</v>
      </c>
      <c r="V1576" s="60">
        <v>1115135431.8982401</v>
      </c>
      <c r="W1576" s="60">
        <v>3461458155.6208801</v>
      </c>
      <c r="X1576" s="59">
        <v>1.7481630318E-3</v>
      </c>
      <c r="AI1576" s="2" t="str">
        <f>INDEX('ISO2-ISO3'!$D$1:$D$249, MATCH($N1576, 'ISO2-ISO3'!$C$1:$C$249, 0))</f>
        <v>CHN</v>
      </c>
      <c r="AJ1576" s="2" t="str">
        <f>INDEX('WB Country Groups'!$C$2:$C$219, MATCH($AI1576, 'WB Country Groups'!$B$2:$B$219, 0))</f>
        <v>East Asia &amp; Pacific</v>
      </c>
    </row>
    <row r="1577" spans="1:36">
      <c r="A1577" s="53">
        <v>45169</v>
      </c>
      <c r="B1577" s="53">
        <v>45169</v>
      </c>
      <c r="N1577" s="1" t="s">
        <v>948</v>
      </c>
      <c r="U1577" s="59">
        <v>2749975043.8358798</v>
      </c>
      <c r="V1577" s="60">
        <v>2749975043.8358798</v>
      </c>
      <c r="W1577" s="60">
        <v>24839391856.387001</v>
      </c>
      <c r="X1577" s="59">
        <v>4.3110500953999998E-3</v>
      </c>
      <c r="AI1577" s="2" t="str">
        <f>INDEX('ISO2-ISO3'!$D$1:$D$249, MATCH($N1577, 'ISO2-ISO3'!$C$1:$C$249, 0))</f>
        <v>CHN</v>
      </c>
      <c r="AJ1577" s="2" t="str">
        <f>INDEX('WB Country Groups'!$C$2:$C$219, MATCH($AI1577, 'WB Country Groups'!$B$2:$B$219, 0))</f>
        <v>East Asia &amp; Pacific</v>
      </c>
    </row>
    <row r="1578" spans="1:36">
      <c r="A1578" s="53">
        <v>45169</v>
      </c>
      <c r="B1578" s="53">
        <v>45169</v>
      </c>
      <c r="N1578" s="1" t="s">
        <v>948</v>
      </c>
      <c r="U1578" s="59">
        <v>530998199.453821</v>
      </c>
      <c r="V1578" s="60">
        <v>530998199.453821</v>
      </c>
      <c r="W1578" s="60">
        <v>24839391856.387001</v>
      </c>
      <c r="X1578" s="59">
        <v>8.3242931369999999E-4</v>
      </c>
      <c r="AI1578" s="2" t="str">
        <f>INDEX('ISO2-ISO3'!$D$1:$D$249, MATCH($N1578, 'ISO2-ISO3'!$C$1:$C$249, 0))</f>
        <v>CHN</v>
      </c>
      <c r="AJ1578" s="2" t="str">
        <f>INDEX('WB Country Groups'!$C$2:$C$219, MATCH($AI1578, 'WB Country Groups'!$B$2:$B$219, 0))</f>
        <v>East Asia &amp; Pacific</v>
      </c>
    </row>
    <row r="1579" spans="1:36">
      <c r="A1579" s="53">
        <v>45169</v>
      </c>
      <c r="B1579" s="53">
        <v>45169</v>
      </c>
      <c r="N1579" s="1" t="s">
        <v>1303</v>
      </c>
      <c r="U1579" s="59">
        <v>9589357859.2623997</v>
      </c>
      <c r="V1579" s="60">
        <v>9589357859.2623997</v>
      </c>
      <c r="W1579" s="60">
        <v>10654842065.847099</v>
      </c>
      <c r="X1579" s="59">
        <v>1.5032937192000001E-2</v>
      </c>
      <c r="AI1579" s="2" t="str">
        <f>INDEX('ISO2-ISO3'!$D$1:$D$249, MATCH($N1579, 'ISO2-ISO3'!$C$1:$C$249, 0))</f>
        <v>TWN</v>
      </c>
      <c r="AJ1579" s="2" t="str">
        <f>INDEX('WB Country Groups'!$C$2:$C$219, MATCH($AI1579, 'WB Country Groups'!$B$2:$B$219, 0))</f>
        <v>East Asia &amp; Pacific</v>
      </c>
    </row>
    <row r="1580" spans="1:36">
      <c r="A1580" s="53">
        <v>45169</v>
      </c>
      <c r="B1580" s="53">
        <v>45169</v>
      </c>
      <c r="N1580" s="1" t="s">
        <v>1310</v>
      </c>
      <c r="U1580" s="59">
        <v>3965088884.1293602</v>
      </c>
      <c r="V1580" s="60">
        <v>3965088884.1293602</v>
      </c>
      <c r="W1580" s="60">
        <v>8811308631.3985901</v>
      </c>
      <c r="X1580" s="59">
        <v>6.2159461593000002E-3</v>
      </c>
      <c r="AI1580" s="2" t="str">
        <f>INDEX('ISO2-ISO3'!$D$1:$D$249, MATCH($N1580, 'ISO2-ISO3'!$C$1:$C$249, 0))</f>
        <v>THA</v>
      </c>
      <c r="AJ1580" s="2" t="str">
        <f>INDEX('WB Country Groups'!$C$2:$C$219, MATCH($AI1580, 'WB Country Groups'!$B$2:$B$219, 0))</f>
        <v>East Asia &amp; Pacific</v>
      </c>
    </row>
    <row r="1581" spans="1:36">
      <c r="A1581" s="53">
        <v>45169</v>
      </c>
      <c r="B1581" s="53">
        <v>45169</v>
      </c>
      <c r="N1581" s="1" t="s">
        <v>1348</v>
      </c>
      <c r="U1581" s="59">
        <v>7373463284.4700003</v>
      </c>
      <c r="V1581" s="60">
        <v>7373463284.4700003</v>
      </c>
      <c r="W1581" s="60">
        <v>7373463284.4700003</v>
      </c>
      <c r="X1581" s="59">
        <v>1.15591483882E-2</v>
      </c>
      <c r="AI1581" s="2" t="str">
        <f>INDEX('ISO2-ISO3'!$D$1:$D$249, MATCH($N1581, 'ISO2-ISO3'!$C$1:$C$249, 0))</f>
        <v>USA</v>
      </c>
      <c r="AJ1581" s="2" t="str">
        <f>INDEX('WB Country Groups'!$C$2:$C$219, MATCH($AI1581, 'WB Country Groups'!$B$2:$B$219, 0))</f>
        <v>North America</v>
      </c>
    </row>
    <row r="1582" spans="1:36">
      <c r="A1582" s="53">
        <v>45169</v>
      </c>
      <c r="B1582" s="53">
        <v>45169</v>
      </c>
      <c r="N1582" s="1" t="s">
        <v>1216</v>
      </c>
      <c r="U1582" s="59">
        <v>3746950330.1182899</v>
      </c>
      <c r="V1582" s="60">
        <v>3746950330.1182899</v>
      </c>
      <c r="W1582" s="60">
        <v>6244917216.8638201</v>
      </c>
      <c r="X1582" s="59">
        <v>5.8739771527000001E-3</v>
      </c>
      <c r="AI1582" s="2" t="str">
        <f>INDEX('ISO2-ISO3'!$D$1:$D$249, MATCH($N1582, 'ISO2-ISO3'!$C$1:$C$249, 0))</f>
        <v>POL</v>
      </c>
      <c r="AJ1582" s="2" t="str">
        <f>INDEX('WB Country Groups'!$C$2:$C$219, MATCH($AI1582, 'WB Country Groups'!$B$2:$B$219, 0))</f>
        <v>Europe &amp; Central Asia</v>
      </c>
    </row>
    <row r="1583" spans="1:36">
      <c r="A1583" s="53">
        <v>45169</v>
      </c>
      <c r="B1583" s="53">
        <v>45169</v>
      </c>
      <c r="N1583" s="1" t="s">
        <v>1082</v>
      </c>
      <c r="U1583" s="59">
        <v>3216146539.24124</v>
      </c>
      <c r="V1583" s="60">
        <v>3216146539.24124</v>
      </c>
      <c r="W1583" s="60">
        <v>3216146539.24124</v>
      </c>
      <c r="X1583" s="59">
        <v>5.0418526072999997E-3</v>
      </c>
      <c r="AI1583" s="2" t="str">
        <f>INDEX('ISO2-ISO3'!$D$1:$D$249, MATCH($N1583, 'ISO2-ISO3'!$C$1:$C$249, 0))</f>
        <v>ISR</v>
      </c>
      <c r="AJ1583" s="2" t="str">
        <f>INDEX('WB Country Groups'!$C$2:$C$219, MATCH($AI1583, 'WB Country Groups'!$B$2:$B$219, 0))</f>
        <v>Middle East &amp; North Africa</v>
      </c>
    </row>
    <row r="1584" spans="1:36">
      <c r="A1584" s="53">
        <v>45169</v>
      </c>
      <c r="B1584" s="53">
        <v>45169</v>
      </c>
      <c r="N1584" s="1" t="s">
        <v>1278</v>
      </c>
      <c r="U1584" s="59">
        <v>3523933911.1961999</v>
      </c>
      <c r="V1584" s="60">
        <v>3523933911.1961999</v>
      </c>
      <c r="W1584" s="60">
        <v>3523933911.1961999</v>
      </c>
      <c r="X1584" s="59">
        <v>5.5243612693999999E-3</v>
      </c>
      <c r="AI1584" s="2" t="str">
        <f>INDEX('ISO2-ISO3'!$D$1:$D$249, MATCH($N1584, 'ISO2-ISO3'!$C$1:$C$249, 0))</f>
        <v>ZAF</v>
      </c>
      <c r="AJ1584" s="2" t="str">
        <f>INDEX('WB Country Groups'!$C$2:$C$219, MATCH($AI1584, 'WB Country Groups'!$B$2:$B$219, 0))</f>
        <v>Sub-Saharan Africa</v>
      </c>
    </row>
    <row r="1585" spans="1:36">
      <c r="A1585" s="53">
        <v>45169</v>
      </c>
      <c r="B1585" s="53">
        <v>45169</v>
      </c>
      <c r="N1585" s="1" t="s">
        <v>1278</v>
      </c>
      <c r="U1585" s="59">
        <v>3449588266.95749</v>
      </c>
      <c r="V1585" s="60">
        <v>3449588266.95749</v>
      </c>
      <c r="W1585" s="60">
        <v>4058339137.5970402</v>
      </c>
      <c r="X1585" s="59">
        <v>5.407811922E-3</v>
      </c>
      <c r="AI1585" s="2" t="str">
        <f>INDEX('ISO2-ISO3'!$D$1:$D$249, MATCH($N1585, 'ISO2-ISO3'!$C$1:$C$249, 0))</f>
        <v>ZAF</v>
      </c>
      <c r="AJ1585" s="2" t="str">
        <f>INDEX('WB Country Groups'!$C$2:$C$219, MATCH($AI1585, 'WB Country Groups'!$B$2:$B$219, 0))</f>
        <v>Sub-Saharan Africa</v>
      </c>
    </row>
    <row r="1586" spans="1:36">
      <c r="A1586" s="53">
        <v>45169</v>
      </c>
      <c r="B1586" s="53">
        <v>45169</v>
      </c>
      <c r="N1586" s="1" t="s">
        <v>918</v>
      </c>
      <c r="U1586" s="59">
        <v>2658857684.0735602</v>
      </c>
      <c r="V1586" s="60">
        <v>2658857684.0735602</v>
      </c>
      <c r="W1586" s="60">
        <v>4090550283.1900902</v>
      </c>
      <c r="X1586" s="59">
        <v>4.1682082527000003E-3</v>
      </c>
      <c r="AI1586" s="2" t="str">
        <f>INDEX('ISO2-ISO3'!$D$1:$D$249, MATCH($N1586, 'ISO2-ISO3'!$C$1:$C$249, 0))</f>
        <v>BRA</v>
      </c>
      <c r="AJ1586" s="2" t="str">
        <f>INDEX('WB Country Groups'!$C$2:$C$219, MATCH($AI1586, 'WB Country Groups'!$B$2:$B$219, 0))</f>
        <v>Latin America &amp; Caribbean</v>
      </c>
    </row>
    <row r="1587" spans="1:36">
      <c r="A1587" s="53">
        <v>45169</v>
      </c>
      <c r="B1587" s="53">
        <v>45169</v>
      </c>
      <c r="N1587" s="1" t="s">
        <v>1348</v>
      </c>
      <c r="U1587" s="59">
        <v>14737441913.0415</v>
      </c>
      <c r="V1587" s="60">
        <v>14737441913.0415</v>
      </c>
      <c r="W1587" s="60">
        <v>15513096750.57</v>
      </c>
      <c r="X1587" s="59">
        <v>2.3103427977200001E-2</v>
      </c>
      <c r="AI1587" s="2" t="str">
        <f>INDEX('ISO2-ISO3'!$D$1:$D$249, MATCH($N1587, 'ISO2-ISO3'!$C$1:$C$249, 0))</f>
        <v>USA</v>
      </c>
      <c r="AJ1587" s="2" t="str">
        <f>INDEX('WB Country Groups'!$C$2:$C$219, MATCH($AI1587, 'WB Country Groups'!$B$2:$B$219, 0))</f>
        <v>North America</v>
      </c>
    </row>
    <row r="1588" spans="1:36">
      <c r="A1588" s="53">
        <v>45169</v>
      </c>
      <c r="B1588" s="53">
        <v>45169</v>
      </c>
      <c r="N1588" s="1" t="s">
        <v>1348</v>
      </c>
      <c r="U1588" s="59">
        <v>39738203174.400002</v>
      </c>
      <c r="V1588" s="60">
        <v>39738203174.400002</v>
      </c>
      <c r="W1588" s="60">
        <v>39738203174.400002</v>
      </c>
      <c r="X1588" s="59">
        <v>6.2296341549699999E-2</v>
      </c>
      <c r="AI1588" s="2" t="str">
        <f>INDEX('ISO2-ISO3'!$D$1:$D$249, MATCH($N1588, 'ISO2-ISO3'!$C$1:$C$249, 0))</f>
        <v>USA</v>
      </c>
      <c r="AJ1588" s="2" t="str">
        <f>INDEX('WB Country Groups'!$C$2:$C$219, MATCH($AI1588, 'WB Country Groups'!$B$2:$B$219, 0))</f>
        <v>North America</v>
      </c>
    </row>
    <row r="1589" spans="1:36">
      <c r="A1589" s="53">
        <v>45169</v>
      </c>
      <c r="B1589" s="53">
        <v>45169</v>
      </c>
      <c r="N1589" s="1" t="s">
        <v>948</v>
      </c>
      <c r="U1589" s="59">
        <v>634698614.95198202</v>
      </c>
      <c r="V1589" s="60">
        <v>634698614.95198202</v>
      </c>
      <c r="W1589" s="60">
        <v>10561333179.9951</v>
      </c>
      <c r="X1589" s="59">
        <v>9.949972203000001E-4</v>
      </c>
      <c r="AI1589" s="2" t="str">
        <f>INDEX('ISO2-ISO3'!$D$1:$D$249, MATCH($N1589, 'ISO2-ISO3'!$C$1:$C$249, 0))</f>
        <v>CHN</v>
      </c>
      <c r="AJ1589" s="2" t="str">
        <f>INDEX('WB Country Groups'!$C$2:$C$219, MATCH($AI1589, 'WB Country Groups'!$B$2:$B$219, 0))</f>
        <v>East Asia &amp; Pacific</v>
      </c>
    </row>
    <row r="1590" spans="1:36">
      <c r="A1590" s="53">
        <v>45169</v>
      </c>
      <c r="B1590" s="53">
        <v>45169</v>
      </c>
      <c r="N1590" s="1" t="s">
        <v>948</v>
      </c>
      <c r="U1590" s="59">
        <v>30975172633.659599</v>
      </c>
      <c r="V1590" s="60">
        <v>30975172633.659599</v>
      </c>
      <c r="W1590" s="60">
        <v>96445037137.7108</v>
      </c>
      <c r="X1590" s="59">
        <v>4.8558811919099998E-2</v>
      </c>
      <c r="AI1590" s="2" t="str">
        <f>INDEX('ISO2-ISO3'!$D$1:$D$249, MATCH($N1590, 'ISO2-ISO3'!$C$1:$C$249, 0))</f>
        <v>CHN</v>
      </c>
      <c r="AJ1590" s="2" t="str">
        <f>INDEX('WB Country Groups'!$C$2:$C$219, MATCH($AI1590, 'WB Country Groups'!$B$2:$B$219, 0))</f>
        <v>East Asia &amp; Pacific</v>
      </c>
    </row>
    <row r="1591" spans="1:36">
      <c r="A1591" s="53">
        <v>45169</v>
      </c>
      <c r="B1591" s="53">
        <v>45169</v>
      </c>
      <c r="N1591" s="1" t="s">
        <v>948</v>
      </c>
      <c r="U1591" s="59">
        <v>3727673240.6704702</v>
      </c>
      <c r="V1591" s="60">
        <v>3727673240.6704702</v>
      </c>
      <c r="W1591" s="60">
        <v>96445037137.7108</v>
      </c>
      <c r="X1591" s="59">
        <v>5.8437570609000001E-3</v>
      </c>
      <c r="AI1591" s="2" t="str">
        <f>INDEX('ISO2-ISO3'!$D$1:$D$249, MATCH($N1591, 'ISO2-ISO3'!$C$1:$C$249, 0))</f>
        <v>CHN</v>
      </c>
      <c r="AJ1591" s="2" t="str">
        <f>INDEX('WB Country Groups'!$C$2:$C$219, MATCH($AI1591, 'WB Country Groups'!$B$2:$B$219, 0))</f>
        <v>East Asia &amp; Pacific</v>
      </c>
    </row>
    <row r="1592" spans="1:36">
      <c r="A1592" s="53">
        <v>45169</v>
      </c>
      <c r="B1592" s="53">
        <v>45169</v>
      </c>
      <c r="N1592" s="1" t="s">
        <v>1070</v>
      </c>
      <c r="U1592" s="59">
        <v>3310797816.5898299</v>
      </c>
      <c r="V1592" s="60">
        <v>3310797816.5898299</v>
      </c>
      <c r="W1592" s="60">
        <v>6019632393.7996998</v>
      </c>
      <c r="X1592" s="59">
        <v>5.1902344622999997E-3</v>
      </c>
      <c r="AI1592" s="2" t="str">
        <f>INDEX('ISO2-ISO3'!$D$1:$D$249, MATCH($N1592, 'ISO2-ISO3'!$C$1:$C$249, 0))</f>
        <v>IND</v>
      </c>
      <c r="AJ1592" s="2" t="str">
        <f>INDEX('WB Country Groups'!$C$2:$C$219, MATCH($AI1592, 'WB Country Groups'!$B$2:$B$219, 0))</f>
        <v>South Asia</v>
      </c>
    </row>
    <row r="1593" spans="1:36">
      <c r="A1593" s="53">
        <v>45169</v>
      </c>
      <c r="B1593" s="53">
        <v>45169</v>
      </c>
      <c r="N1593" s="1" t="s">
        <v>1070</v>
      </c>
      <c r="U1593" s="59">
        <v>2715131635.7896099</v>
      </c>
      <c r="V1593" s="60">
        <v>2715131635.7896099</v>
      </c>
      <c r="W1593" s="60">
        <v>6033625857.3102398</v>
      </c>
      <c r="X1593" s="59">
        <v>4.2564271714000002E-3</v>
      </c>
      <c r="AI1593" s="2" t="str">
        <f>INDEX('ISO2-ISO3'!$D$1:$D$249, MATCH($N1593, 'ISO2-ISO3'!$C$1:$C$249, 0))</f>
        <v>IND</v>
      </c>
      <c r="AJ1593" s="2" t="str">
        <f>INDEX('WB Country Groups'!$C$2:$C$219, MATCH($AI1593, 'WB Country Groups'!$B$2:$B$219, 0))</f>
        <v>South Asia</v>
      </c>
    </row>
    <row r="1594" spans="1:36">
      <c r="A1594" s="53">
        <v>45169</v>
      </c>
      <c r="B1594" s="53">
        <v>45169</v>
      </c>
      <c r="N1594" s="1" t="s">
        <v>1070</v>
      </c>
      <c r="U1594" s="59">
        <v>5183413414.6443396</v>
      </c>
      <c r="V1594" s="60">
        <v>5183413414.6443396</v>
      </c>
      <c r="W1594" s="60">
        <v>11518696476.9874</v>
      </c>
      <c r="X1594" s="59">
        <v>8.1258755221999997E-3</v>
      </c>
      <c r="AI1594" s="2" t="str">
        <f>INDEX('ISO2-ISO3'!$D$1:$D$249, MATCH($N1594, 'ISO2-ISO3'!$C$1:$C$249, 0))</f>
        <v>IND</v>
      </c>
      <c r="AJ1594" s="2" t="str">
        <f>INDEX('WB Country Groups'!$C$2:$C$219, MATCH($AI1594, 'WB Country Groups'!$B$2:$B$219, 0))</f>
        <v>South Asia</v>
      </c>
    </row>
    <row r="1595" spans="1:36">
      <c r="A1595" s="53">
        <v>45169</v>
      </c>
      <c r="B1595" s="53">
        <v>45169</v>
      </c>
      <c r="N1595" s="1" t="s">
        <v>1070</v>
      </c>
      <c r="U1595" s="59">
        <v>2643531630.6935</v>
      </c>
      <c r="V1595" s="60">
        <v>2643531630.6935</v>
      </c>
      <c r="W1595" s="60">
        <v>5874514734.8744497</v>
      </c>
      <c r="X1595" s="59">
        <v>4.1441820769E-3</v>
      </c>
      <c r="AI1595" s="2" t="str">
        <f>INDEX('ISO2-ISO3'!$D$1:$D$249, MATCH($N1595, 'ISO2-ISO3'!$C$1:$C$249, 0))</f>
        <v>IND</v>
      </c>
      <c r="AJ1595" s="2" t="str">
        <f>INDEX('WB Country Groups'!$C$2:$C$219, MATCH($AI1595, 'WB Country Groups'!$B$2:$B$219, 0))</f>
        <v>South Asia</v>
      </c>
    </row>
    <row r="1596" spans="1:36">
      <c r="A1596" s="53">
        <v>45169</v>
      </c>
      <c r="B1596" s="53">
        <v>45169</v>
      </c>
      <c r="N1596" s="1" t="s">
        <v>1070</v>
      </c>
      <c r="U1596" s="59">
        <v>26776960262.634998</v>
      </c>
      <c r="V1596" s="60">
        <v>26776960262.634998</v>
      </c>
      <c r="W1596" s="60">
        <v>36185081435.993301</v>
      </c>
      <c r="X1596" s="59">
        <v>4.1977405341299998E-2</v>
      </c>
      <c r="AI1596" s="2" t="str">
        <f>INDEX('ISO2-ISO3'!$D$1:$D$249, MATCH($N1596, 'ISO2-ISO3'!$C$1:$C$249, 0))</f>
        <v>IND</v>
      </c>
      <c r="AJ1596" s="2" t="str">
        <f>INDEX('WB Country Groups'!$C$2:$C$219, MATCH($AI1596, 'WB Country Groups'!$B$2:$B$219, 0))</f>
        <v>South Asia</v>
      </c>
    </row>
    <row r="1597" spans="1:36">
      <c r="A1597" s="53">
        <v>45169</v>
      </c>
      <c r="B1597" s="53">
        <v>45169</v>
      </c>
      <c r="N1597" s="1" t="s">
        <v>1070</v>
      </c>
      <c r="U1597" s="59">
        <v>2211090061.9443402</v>
      </c>
      <c r="V1597" s="60">
        <v>2211090061.9443402</v>
      </c>
      <c r="W1597" s="60">
        <v>5527725154.8608599</v>
      </c>
      <c r="X1597" s="59">
        <v>3.4662569189E-3</v>
      </c>
      <c r="AI1597" s="2" t="str">
        <f>INDEX('ISO2-ISO3'!$D$1:$D$249, MATCH($N1597, 'ISO2-ISO3'!$C$1:$C$249, 0))</f>
        <v>IND</v>
      </c>
      <c r="AJ1597" s="2" t="str">
        <f>INDEX('WB Country Groups'!$C$2:$C$219, MATCH($AI1597, 'WB Country Groups'!$B$2:$B$219, 0))</f>
        <v>South Asia</v>
      </c>
    </row>
    <row r="1598" spans="1:36">
      <c r="A1598" s="53">
        <v>45169</v>
      </c>
      <c r="B1598" s="53">
        <v>45169</v>
      </c>
      <c r="N1598" s="1" t="s">
        <v>1088</v>
      </c>
      <c r="U1598" s="59">
        <v>3437132671.6351299</v>
      </c>
      <c r="V1598" s="60">
        <v>3437132671.6351299</v>
      </c>
      <c r="W1598" s="60">
        <v>5287896417.9001999</v>
      </c>
      <c r="X1598" s="59">
        <v>5.3882856736999999E-3</v>
      </c>
      <c r="AI1598" s="2" t="str">
        <f>INDEX('ISO2-ISO3'!$D$1:$D$249, MATCH($N1598, 'ISO2-ISO3'!$C$1:$C$249, 0))</f>
        <v>JPN</v>
      </c>
      <c r="AJ1598" s="2" t="str">
        <f>INDEX('WB Country Groups'!$C$2:$C$219, MATCH($AI1598, 'WB Country Groups'!$B$2:$B$219, 0))</f>
        <v>East Asia &amp; Pacific</v>
      </c>
    </row>
    <row r="1599" spans="1:36">
      <c r="A1599" s="53">
        <v>45169</v>
      </c>
      <c r="B1599" s="53">
        <v>45169</v>
      </c>
      <c r="N1599" s="1" t="s">
        <v>1088</v>
      </c>
      <c r="U1599" s="59">
        <v>9145417676.7112007</v>
      </c>
      <c r="V1599" s="60">
        <v>9145417676.7112007</v>
      </c>
      <c r="W1599" s="60">
        <v>13064882395.301701</v>
      </c>
      <c r="X1599" s="59">
        <v>1.43369860158E-2</v>
      </c>
      <c r="AI1599" s="2" t="str">
        <f>INDEX('ISO2-ISO3'!$D$1:$D$249, MATCH($N1599, 'ISO2-ISO3'!$C$1:$C$249, 0))</f>
        <v>JPN</v>
      </c>
      <c r="AJ1599" s="2" t="str">
        <f>INDEX('WB Country Groups'!$C$2:$C$219, MATCH($AI1599, 'WB Country Groups'!$B$2:$B$219, 0))</f>
        <v>East Asia &amp; Pacific</v>
      </c>
    </row>
    <row r="1600" spans="1:36">
      <c r="A1600" s="53">
        <v>45169</v>
      </c>
      <c r="B1600" s="53">
        <v>45169</v>
      </c>
      <c r="N1600" s="1" t="s">
        <v>1088</v>
      </c>
      <c r="U1600" s="59">
        <v>5009137619.2293196</v>
      </c>
      <c r="V1600" s="60">
        <v>5009137619.2293196</v>
      </c>
      <c r="W1600" s="60">
        <v>5565708465.8103504</v>
      </c>
      <c r="X1600" s="59">
        <v>7.8526687939999996E-3</v>
      </c>
      <c r="AI1600" s="2" t="str">
        <f>INDEX('ISO2-ISO3'!$D$1:$D$249, MATCH($N1600, 'ISO2-ISO3'!$C$1:$C$249, 0))</f>
        <v>JPN</v>
      </c>
      <c r="AJ1600" s="2" t="str">
        <f>INDEX('WB Country Groups'!$C$2:$C$219, MATCH($AI1600, 'WB Country Groups'!$B$2:$B$219, 0))</f>
        <v>East Asia &amp; Pacific</v>
      </c>
    </row>
    <row r="1601" spans="1:36">
      <c r="A1601" s="53">
        <v>45169</v>
      </c>
      <c r="B1601" s="53">
        <v>45169</v>
      </c>
      <c r="N1601" s="1" t="s">
        <v>1102</v>
      </c>
      <c r="U1601" s="59">
        <v>1287702893.8906801</v>
      </c>
      <c r="V1601" s="60">
        <v>1287702893.8906801</v>
      </c>
      <c r="W1601" s="60">
        <v>3679151125.4019299</v>
      </c>
      <c r="X1601" s="59">
        <v>2.0186916589999999E-3</v>
      </c>
      <c r="AI1601" s="2" t="str">
        <f>INDEX('ISO2-ISO3'!$D$1:$D$249, MATCH($N1601, 'ISO2-ISO3'!$C$1:$C$249, 0))</f>
        <v>KOR</v>
      </c>
      <c r="AJ1601" s="2" t="str">
        <f>INDEX('WB Country Groups'!$C$2:$C$219, MATCH($AI1601, 'WB Country Groups'!$B$2:$B$219, 0))</f>
        <v>East Asia &amp; Pacific</v>
      </c>
    </row>
    <row r="1602" spans="1:36">
      <c r="A1602" s="53">
        <v>45169</v>
      </c>
      <c r="B1602" s="53">
        <v>45169</v>
      </c>
      <c r="N1602" s="1" t="s">
        <v>1193</v>
      </c>
      <c r="U1602" s="59">
        <v>6053390017.1751804</v>
      </c>
      <c r="V1602" s="60">
        <v>6053390017.1751804</v>
      </c>
      <c r="W1602" s="60">
        <v>9312907718.7310505</v>
      </c>
      <c r="X1602" s="59">
        <v>9.4897107046E-3</v>
      </c>
      <c r="AI1602" s="2" t="str">
        <f>INDEX('ISO2-ISO3'!$D$1:$D$249, MATCH($N1602, 'ISO2-ISO3'!$C$1:$C$249, 0))</f>
        <v>NOR</v>
      </c>
      <c r="AJ1602" s="2" t="str">
        <f>INDEX('WB Country Groups'!$C$2:$C$219, MATCH($AI1602, 'WB Country Groups'!$B$2:$B$219, 0))</f>
        <v>Europe &amp; Central Asia</v>
      </c>
    </row>
    <row r="1603" spans="1:36">
      <c r="A1603" s="53">
        <v>45169</v>
      </c>
      <c r="B1603" s="53">
        <v>45169</v>
      </c>
      <c r="N1603" s="1" t="s">
        <v>1310</v>
      </c>
      <c r="U1603" s="59">
        <v>8873105590.0621109</v>
      </c>
      <c r="V1603" s="60">
        <v>8873105590.0621109</v>
      </c>
      <c r="W1603" s="60">
        <v>29577018633.540401</v>
      </c>
      <c r="X1603" s="59">
        <v>1.39100908519E-2</v>
      </c>
      <c r="AI1603" s="2" t="str">
        <f>INDEX('ISO2-ISO3'!$D$1:$D$249, MATCH($N1603, 'ISO2-ISO3'!$C$1:$C$249, 0))</f>
        <v>THA</v>
      </c>
      <c r="AJ1603" s="2" t="str">
        <f>INDEX('WB Country Groups'!$C$2:$C$219, MATCH($AI1603, 'WB Country Groups'!$B$2:$B$219, 0))</f>
        <v>East Asia &amp; Pacific</v>
      </c>
    </row>
    <row r="1604" spans="1:36">
      <c r="A1604" s="53">
        <v>45169</v>
      </c>
      <c r="B1604" s="53">
        <v>45169</v>
      </c>
      <c r="N1604" s="1" t="s">
        <v>1088</v>
      </c>
      <c r="U1604" s="59">
        <v>7955859291.82265</v>
      </c>
      <c r="V1604" s="60">
        <v>7955859291.82265</v>
      </c>
      <c r="W1604" s="60">
        <v>9359834460.9678192</v>
      </c>
      <c r="X1604" s="59">
        <v>1.2472152442099999E-2</v>
      </c>
      <c r="AI1604" s="2" t="str">
        <f>INDEX('ISO2-ISO3'!$D$1:$D$249, MATCH($N1604, 'ISO2-ISO3'!$C$1:$C$249, 0))</f>
        <v>JPN</v>
      </c>
      <c r="AJ1604" s="2" t="str">
        <f>INDEX('WB Country Groups'!$C$2:$C$219, MATCH($AI1604, 'WB Country Groups'!$B$2:$B$219, 0))</f>
        <v>East Asia &amp; Pacific</v>
      </c>
    </row>
    <row r="1605" spans="1:36">
      <c r="A1605" s="53">
        <v>45169</v>
      </c>
      <c r="B1605" s="53">
        <v>45169</v>
      </c>
      <c r="N1605" s="1" t="s">
        <v>948</v>
      </c>
      <c r="U1605" s="59">
        <v>2522414920.1389999</v>
      </c>
      <c r="V1605" s="60">
        <v>2522414920.1389999</v>
      </c>
      <c r="W1605" s="60">
        <v>13502291807.9884</v>
      </c>
      <c r="X1605" s="59">
        <v>3.9543111877999998E-3</v>
      </c>
      <c r="AI1605" s="2" t="str">
        <f>INDEX('ISO2-ISO3'!$D$1:$D$249, MATCH($N1605, 'ISO2-ISO3'!$C$1:$C$249, 0))</f>
        <v>CHN</v>
      </c>
      <c r="AJ1605" s="2" t="str">
        <f>INDEX('WB Country Groups'!$C$2:$C$219, MATCH($AI1605, 'WB Country Groups'!$B$2:$B$219, 0))</f>
        <v>East Asia &amp; Pacific</v>
      </c>
    </row>
    <row r="1606" spans="1:36">
      <c r="A1606" s="53">
        <v>45169</v>
      </c>
      <c r="B1606" s="53">
        <v>45169</v>
      </c>
      <c r="N1606" s="1" t="s">
        <v>948</v>
      </c>
      <c r="U1606" s="59">
        <v>659851605.31263304</v>
      </c>
      <c r="V1606" s="60">
        <v>659851605.31263304</v>
      </c>
      <c r="W1606" s="60">
        <v>13502291807.9884</v>
      </c>
      <c r="X1606" s="59">
        <v>1.0344287787000001E-3</v>
      </c>
      <c r="AI1606" s="2" t="str">
        <f>INDEX('ISO2-ISO3'!$D$1:$D$249, MATCH($N1606, 'ISO2-ISO3'!$C$1:$C$249, 0))</f>
        <v>CHN</v>
      </c>
      <c r="AJ1606" s="2" t="str">
        <f>INDEX('WB Country Groups'!$C$2:$C$219, MATCH($AI1606, 'WB Country Groups'!$B$2:$B$219, 0))</f>
        <v>East Asia &amp; Pacific</v>
      </c>
    </row>
    <row r="1607" spans="1:36">
      <c r="A1607" s="53">
        <v>45169</v>
      </c>
      <c r="B1607" s="53">
        <v>45169</v>
      </c>
      <c r="N1607" s="1" t="s">
        <v>1102</v>
      </c>
      <c r="U1607" s="59">
        <v>21298144873.0849</v>
      </c>
      <c r="V1607" s="60">
        <v>21298144873.0849</v>
      </c>
      <c r="W1607" s="60">
        <v>26622681091.356201</v>
      </c>
      <c r="X1607" s="59">
        <v>3.3388437357500002E-2</v>
      </c>
      <c r="AI1607" s="2" t="str">
        <f>INDEX('ISO2-ISO3'!$D$1:$D$249, MATCH($N1607, 'ISO2-ISO3'!$C$1:$C$249, 0))</f>
        <v>KOR</v>
      </c>
      <c r="AJ1607" s="2" t="str">
        <f>INDEX('WB Country Groups'!$C$2:$C$219, MATCH($AI1607, 'WB Country Groups'!$B$2:$B$219, 0))</f>
        <v>East Asia &amp; Pacific</v>
      </c>
    </row>
    <row r="1608" spans="1:36">
      <c r="A1608" s="53">
        <v>45169</v>
      </c>
      <c r="B1608" s="53">
        <v>45169</v>
      </c>
      <c r="N1608" s="1" t="s">
        <v>1266</v>
      </c>
      <c r="U1608" s="59">
        <v>6898218257.5638704</v>
      </c>
      <c r="V1608" s="60">
        <v>6898218257.5638704</v>
      </c>
      <c r="W1608" s="60">
        <v>8622772821.9548302</v>
      </c>
      <c r="X1608" s="59">
        <v>1.0814121584000001E-2</v>
      </c>
      <c r="AI1608" s="2" t="str">
        <f>INDEX('ISO2-ISO3'!$D$1:$D$249, MATCH($N1608, 'ISO2-ISO3'!$C$1:$C$249, 0))</f>
        <v>SGP</v>
      </c>
      <c r="AJ1608" s="2" t="str">
        <f>INDEX('WB Country Groups'!$C$2:$C$219, MATCH($AI1608, 'WB Country Groups'!$B$2:$B$219, 0))</f>
        <v>East Asia &amp; Pacific</v>
      </c>
    </row>
    <row r="1609" spans="1:36">
      <c r="A1609" s="53">
        <v>45169</v>
      </c>
      <c r="B1609" s="53">
        <v>45169</v>
      </c>
      <c r="N1609" s="1" t="s">
        <v>1088</v>
      </c>
      <c r="U1609" s="59">
        <v>4695079162.0015802</v>
      </c>
      <c r="V1609" s="60">
        <v>4695079162.0015802</v>
      </c>
      <c r="W1609" s="60">
        <v>4695079162.0015802</v>
      </c>
      <c r="X1609" s="59">
        <v>7.3603291471000002E-3</v>
      </c>
      <c r="AI1609" s="2" t="str">
        <f>INDEX('ISO2-ISO3'!$D$1:$D$249, MATCH($N1609, 'ISO2-ISO3'!$C$1:$C$249, 0))</f>
        <v>JPN</v>
      </c>
      <c r="AJ1609" s="2" t="str">
        <f>INDEX('WB Country Groups'!$C$2:$C$219, MATCH($AI1609, 'WB Country Groups'!$B$2:$B$219, 0))</f>
        <v>East Asia &amp; Pacific</v>
      </c>
    </row>
    <row r="1610" spans="1:36">
      <c r="A1610" s="53">
        <v>45169</v>
      </c>
      <c r="B1610" s="53">
        <v>45169</v>
      </c>
      <c r="N1610" s="1" t="s">
        <v>1348</v>
      </c>
      <c r="U1610" s="59">
        <v>8721734106.6499996</v>
      </c>
      <c r="V1610" s="60">
        <v>8721734106.6499996</v>
      </c>
      <c r="W1610" s="60">
        <v>8721734106.6499996</v>
      </c>
      <c r="X1610" s="59">
        <v>1.36727904991E-2</v>
      </c>
      <c r="AI1610" s="2" t="str">
        <f>INDEX('ISO2-ISO3'!$D$1:$D$249, MATCH($N1610, 'ISO2-ISO3'!$C$1:$C$249, 0))</f>
        <v>USA</v>
      </c>
      <c r="AJ1610" s="2" t="str">
        <f>INDEX('WB Country Groups'!$C$2:$C$219, MATCH($AI1610, 'WB Country Groups'!$B$2:$B$219, 0))</f>
        <v>North America</v>
      </c>
    </row>
    <row r="1611" spans="1:36">
      <c r="A1611" s="53">
        <v>45169</v>
      </c>
      <c r="B1611" s="53">
        <v>45169</v>
      </c>
      <c r="N1611" s="1" t="s">
        <v>1348</v>
      </c>
      <c r="U1611" s="59">
        <v>14040727783.41</v>
      </c>
      <c r="V1611" s="60">
        <v>14040727783.41</v>
      </c>
      <c r="W1611" s="60">
        <v>14040727783.41</v>
      </c>
      <c r="X1611" s="59">
        <v>2.2011210969000002E-2</v>
      </c>
      <c r="AI1611" s="2" t="str">
        <f>INDEX('ISO2-ISO3'!$D$1:$D$249, MATCH($N1611, 'ISO2-ISO3'!$C$1:$C$249, 0))</f>
        <v>USA</v>
      </c>
      <c r="AJ1611" s="2" t="str">
        <f>INDEX('WB Country Groups'!$C$2:$C$219, MATCH($AI1611, 'WB Country Groups'!$B$2:$B$219, 0))</f>
        <v>North America</v>
      </c>
    </row>
    <row r="1612" spans="1:36">
      <c r="A1612" s="53">
        <v>45169</v>
      </c>
      <c r="B1612" s="53">
        <v>45169</v>
      </c>
      <c r="N1612" s="1" t="s">
        <v>946</v>
      </c>
      <c r="U1612" s="59">
        <v>2686131902.0355501</v>
      </c>
      <c r="V1612" s="60">
        <v>2686131902.0355501</v>
      </c>
      <c r="W1612" s="60">
        <v>5969182004.5234299</v>
      </c>
      <c r="X1612" s="59">
        <v>4.2109651933999997E-3</v>
      </c>
      <c r="AI1612" s="2" t="str">
        <f>INDEX('ISO2-ISO3'!$D$1:$D$249, MATCH($N1612, 'ISO2-ISO3'!$C$1:$C$249, 0))</f>
        <v>CHL</v>
      </c>
      <c r="AJ1612" s="2" t="str">
        <f>INDEX('WB Country Groups'!$C$2:$C$219, MATCH($AI1612, 'WB Country Groups'!$B$2:$B$219, 0))</f>
        <v>Latin America &amp; Caribbean</v>
      </c>
    </row>
    <row r="1613" spans="1:36">
      <c r="A1613" s="53">
        <v>45169</v>
      </c>
      <c r="B1613" s="53">
        <v>45169</v>
      </c>
      <c r="N1613" s="1" t="s">
        <v>918</v>
      </c>
      <c r="U1613" s="59">
        <v>2541855603.4700398</v>
      </c>
      <c r="V1613" s="60">
        <v>2541855603.4700398</v>
      </c>
      <c r="W1613" s="60">
        <v>5083711206.9400797</v>
      </c>
      <c r="X1613" s="59">
        <v>3.9847877405999998E-3</v>
      </c>
      <c r="AI1613" s="2" t="str">
        <f>INDEX('ISO2-ISO3'!$D$1:$D$249, MATCH($N1613, 'ISO2-ISO3'!$C$1:$C$249, 0))</f>
        <v>BRA</v>
      </c>
      <c r="AJ1613" s="2" t="str">
        <f>INDEX('WB Country Groups'!$C$2:$C$219, MATCH($AI1613, 'WB Country Groups'!$B$2:$B$219, 0))</f>
        <v>Latin America &amp; Caribbean</v>
      </c>
    </row>
    <row r="1614" spans="1:36">
      <c r="A1614" s="53">
        <v>45169</v>
      </c>
      <c r="B1614" s="53">
        <v>45169</v>
      </c>
      <c r="N1614" s="1" t="s">
        <v>918</v>
      </c>
      <c r="U1614" s="59">
        <v>2756555087.0418801</v>
      </c>
      <c r="V1614" s="60">
        <v>2756555087.0418801</v>
      </c>
      <c r="W1614" s="60">
        <v>4240853980.0644302</v>
      </c>
      <c r="X1614" s="59">
        <v>4.3213654238000001E-3</v>
      </c>
      <c r="AI1614" s="2" t="str">
        <f>INDEX('ISO2-ISO3'!$D$1:$D$249, MATCH($N1614, 'ISO2-ISO3'!$C$1:$C$249, 0))</f>
        <v>BRA</v>
      </c>
      <c r="AJ1614" s="2" t="str">
        <f>INDEX('WB Country Groups'!$C$2:$C$219, MATCH($AI1614, 'WB Country Groups'!$B$2:$B$219, 0))</f>
        <v>Latin America &amp; Caribbean</v>
      </c>
    </row>
    <row r="1615" spans="1:36">
      <c r="A1615" s="53">
        <v>45169</v>
      </c>
      <c r="B1615" s="53">
        <v>45169</v>
      </c>
      <c r="N1615" s="1" t="s">
        <v>948</v>
      </c>
      <c r="U1615" s="59">
        <v>278547820.99619401</v>
      </c>
      <c r="V1615" s="60">
        <v>278547820.99619401</v>
      </c>
      <c r="W1615" s="60">
        <v>4635013020.0378599</v>
      </c>
      <c r="X1615" s="59">
        <v>4.3667073009999999E-4</v>
      </c>
      <c r="AI1615" s="2" t="str">
        <f>INDEX('ISO2-ISO3'!$D$1:$D$249, MATCH($N1615, 'ISO2-ISO3'!$C$1:$C$249, 0))</f>
        <v>CHN</v>
      </c>
      <c r="AJ1615" s="2" t="str">
        <f>INDEX('WB Country Groups'!$C$2:$C$219, MATCH($AI1615, 'WB Country Groups'!$B$2:$B$219, 0))</f>
        <v>East Asia &amp; Pacific</v>
      </c>
    </row>
    <row r="1616" spans="1:36">
      <c r="A1616" s="53">
        <v>45169</v>
      </c>
      <c r="B1616" s="53">
        <v>45169</v>
      </c>
      <c r="N1616" s="1" t="s">
        <v>948</v>
      </c>
      <c r="U1616" s="59">
        <v>830726158.42710698</v>
      </c>
      <c r="V1616" s="60">
        <v>830726158.42710698</v>
      </c>
      <c r="W1616" s="60">
        <v>27646431026.6371</v>
      </c>
      <c r="X1616" s="59">
        <v>1.3023034854999999E-3</v>
      </c>
      <c r="AI1616" s="2" t="str">
        <f>INDEX('ISO2-ISO3'!$D$1:$D$249, MATCH($N1616, 'ISO2-ISO3'!$C$1:$C$249, 0))</f>
        <v>CHN</v>
      </c>
      <c r="AJ1616" s="2" t="str">
        <f>INDEX('WB Country Groups'!$C$2:$C$219, MATCH($AI1616, 'WB Country Groups'!$B$2:$B$219, 0))</f>
        <v>East Asia &amp; Pacific</v>
      </c>
    </row>
    <row r="1617" spans="1:36">
      <c r="A1617" s="53">
        <v>45169</v>
      </c>
      <c r="B1617" s="53">
        <v>45169</v>
      </c>
      <c r="N1617" s="1" t="s">
        <v>1348</v>
      </c>
      <c r="U1617" s="59">
        <v>3011895771.7480001</v>
      </c>
      <c r="V1617" s="60">
        <v>3011895771.7480001</v>
      </c>
      <c r="W1617" s="60">
        <v>8789748412.2399998</v>
      </c>
      <c r="X1617" s="59">
        <v>4.7216550503000002E-3</v>
      </c>
      <c r="AI1617" s="2" t="str">
        <f>INDEX('ISO2-ISO3'!$D$1:$D$249, MATCH($N1617, 'ISO2-ISO3'!$C$1:$C$249, 0))</f>
        <v>USA</v>
      </c>
      <c r="AJ1617" s="2" t="str">
        <f>INDEX('WB Country Groups'!$C$2:$C$219, MATCH($AI1617, 'WB Country Groups'!$B$2:$B$219, 0))</f>
        <v>North America</v>
      </c>
    </row>
    <row r="1618" spans="1:36">
      <c r="A1618" s="53">
        <v>45169</v>
      </c>
      <c r="B1618" s="53">
        <v>45169</v>
      </c>
      <c r="N1618" s="1" t="s">
        <v>1348</v>
      </c>
      <c r="U1618" s="59">
        <v>5111847314.8800001</v>
      </c>
      <c r="V1618" s="60">
        <v>5111847314.8800001</v>
      </c>
      <c r="W1618" s="60">
        <v>8789748412.2399998</v>
      </c>
      <c r="X1618" s="59">
        <v>8.01368358E-3</v>
      </c>
      <c r="AI1618" s="2" t="str">
        <f>INDEX('ISO2-ISO3'!$D$1:$D$249, MATCH($N1618, 'ISO2-ISO3'!$C$1:$C$249, 0))</f>
        <v>USA</v>
      </c>
      <c r="AJ1618" s="2" t="str">
        <f>INDEX('WB Country Groups'!$C$2:$C$219, MATCH($AI1618, 'WB Country Groups'!$B$2:$B$219, 0))</f>
        <v>North America</v>
      </c>
    </row>
    <row r="1619" spans="1:36">
      <c r="A1619" s="53">
        <v>45169</v>
      </c>
      <c r="B1619" s="53">
        <v>45169</v>
      </c>
      <c r="N1619" s="1" t="s">
        <v>948</v>
      </c>
      <c r="U1619" s="59">
        <v>194179353.79223701</v>
      </c>
      <c r="V1619" s="60">
        <v>194179353.79223701</v>
      </c>
      <c r="W1619" s="60">
        <v>3638961043.1203699</v>
      </c>
      <c r="X1619" s="59">
        <v>3.0440891580000001E-4</v>
      </c>
      <c r="AI1619" s="2" t="str">
        <f>INDEX('ISO2-ISO3'!$D$1:$D$249, MATCH($N1619, 'ISO2-ISO3'!$C$1:$C$249, 0))</f>
        <v>CHN</v>
      </c>
      <c r="AJ1619" s="2" t="str">
        <f>INDEX('WB Country Groups'!$C$2:$C$219, MATCH($AI1619, 'WB Country Groups'!$B$2:$B$219, 0))</f>
        <v>East Asia &amp; Pacific</v>
      </c>
    </row>
    <row r="1620" spans="1:36">
      <c r="A1620" s="53">
        <v>45169</v>
      </c>
      <c r="B1620" s="53">
        <v>45169</v>
      </c>
      <c r="N1620" s="1" t="s">
        <v>948</v>
      </c>
      <c r="U1620" s="59">
        <v>37901511220.791298</v>
      </c>
      <c r="V1620" s="60">
        <v>37901511220.791298</v>
      </c>
      <c r="W1620" s="60">
        <v>117088119710.492</v>
      </c>
      <c r="X1620" s="59">
        <v>5.9417016866600003E-2</v>
      </c>
      <c r="AI1620" s="2" t="str">
        <f>INDEX('ISO2-ISO3'!$D$1:$D$249, MATCH($N1620, 'ISO2-ISO3'!$C$1:$C$249, 0))</f>
        <v>CHN</v>
      </c>
      <c r="AJ1620" s="2" t="str">
        <f>INDEX('WB Country Groups'!$C$2:$C$219, MATCH($AI1620, 'WB Country Groups'!$B$2:$B$219, 0))</f>
        <v>East Asia &amp; Pacific</v>
      </c>
    </row>
    <row r="1621" spans="1:36">
      <c r="A1621" s="53">
        <v>45169</v>
      </c>
      <c r="B1621" s="53">
        <v>45169</v>
      </c>
      <c r="N1621" s="1" t="s">
        <v>948</v>
      </c>
      <c r="U1621" s="59">
        <v>4356878720.14289</v>
      </c>
      <c r="V1621" s="60">
        <v>4356878720.14289</v>
      </c>
      <c r="W1621" s="60">
        <v>117088119710.492</v>
      </c>
      <c r="X1621" s="59">
        <v>6.830142864E-3</v>
      </c>
      <c r="AI1621" s="2" t="str">
        <f>INDEX('ISO2-ISO3'!$D$1:$D$249, MATCH($N1621, 'ISO2-ISO3'!$C$1:$C$249, 0))</f>
        <v>CHN</v>
      </c>
      <c r="AJ1621" s="2" t="str">
        <f>INDEX('WB Country Groups'!$C$2:$C$219, MATCH($AI1621, 'WB Country Groups'!$B$2:$B$219, 0))</f>
        <v>East Asia &amp; Pacific</v>
      </c>
    </row>
    <row r="1622" spans="1:36">
      <c r="A1622" s="53">
        <v>45169</v>
      </c>
      <c r="B1622" s="53">
        <v>45169</v>
      </c>
      <c r="N1622" s="1" t="s">
        <v>1070</v>
      </c>
      <c r="U1622" s="59">
        <v>11573711882.445499</v>
      </c>
      <c r="V1622" s="60">
        <v>11573711882.445499</v>
      </c>
      <c r="W1622" s="60">
        <v>28934279706.113602</v>
      </c>
      <c r="X1622" s="59">
        <v>1.8143747095499999E-2</v>
      </c>
      <c r="AI1622" s="2" t="str">
        <f>INDEX('ISO2-ISO3'!$D$1:$D$249, MATCH($N1622, 'ISO2-ISO3'!$C$1:$C$249, 0))</f>
        <v>IND</v>
      </c>
      <c r="AJ1622" s="2" t="str">
        <f>INDEX('WB Country Groups'!$C$2:$C$219, MATCH($AI1622, 'WB Country Groups'!$B$2:$B$219, 0))</f>
        <v>South Asia</v>
      </c>
    </row>
    <row r="1623" spans="1:36">
      <c r="A1623" s="53">
        <v>45169</v>
      </c>
      <c r="B1623" s="53">
        <v>45169</v>
      </c>
      <c r="N1623" s="1" t="s">
        <v>1070</v>
      </c>
      <c r="U1623" s="59">
        <v>37091617414.988602</v>
      </c>
      <c r="V1623" s="60">
        <v>37091617414.988602</v>
      </c>
      <c r="W1623" s="60">
        <v>148366469659.95401</v>
      </c>
      <c r="X1623" s="59">
        <v>5.8147371610500001E-2</v>
      </c>
      <c r="AI1623" s="2" t="str">
        <f>INDEX('ISO2-ISO3'!$D$1:$D$249, MATCH($N1623, 'ISO2-ISO3'!$C$1:$C$249, 0))</f>
        <v>IND</v>
      </c>
      <c r="AJ1623" s="2" t="str">
        <f>INDEX('WB Country Groups'!$C$2:$C$219, MATCH($AI1623, 'WB Country Groups'!$B$2:$B$219, 0))</f>
        <v>South Asia</v>
      </c>
    </row>
    <row r="1624" spans="1:36">
      <c r="A1624" s="53">
        <v>45169</v>
      </c>
      <c r="B1624" s="53">
        <v>45169</v>
      </c>
      <c r="N1624" s="1" t="s">
        <v>1348</v>
      </c>
      <c r="U1624" s="59">
        <v>17139861101.16</v>
      </c>
      <c r="V1624" s="60">
        <v>17139861101.16</v>
      </c>
      <c r="W1624" s="60">
        <v>17139861101.16</v>
      </c>
      <c r="X1624" s="59">
        <v>2.6869625599E-2</v>
      </c>
      <c r="AI1624" s="2" t="str">
        <f>INDEX('ISO2-ISO3'!$D$1:$D$249, MATCH($N1624, 'ISO2-ISO3'!$C$1:$C$249, 0))</f>
        <v>USA</v>
      </c>
      <c r="AJ1624" s="2" t="str">
        <f>INDEX('WB Country Groups'!$C$2:$C$219, MATCH($AI1624, 'WB Country Groups'!$B$2:$B$219, 0))</f>
        <v>North America</v>
      </c>
    </row>
    <row r="1625" spans="1:36">
      <c r="A1625" s="53">
        <v>45169</v>
      </c>
      <c r="B1625" s="53">
        <v>45169</v>
      </c>
      <c r="N1625" s="1" t="s">
        <v>1084</v>
      </c>
      <c r="U1625" s="59">
        <v>11636360054.944799</v>
      </c>
      <c r="V1625" s="60">
        <v>11636360054.944799</v>
      </c>
      <c r="W1625" s="60">
        <v>16623371507.063999</v>
      </c>
      <c r="X1625" s="59">
        <v>1.8241958681400001E-2</v>
      </c>
      <c r="AI1625" s="2" t="str">
        <f>INDEX('ISO2-ISO3'!$D$1:$D$249, MATCH($N1625, 'ISO2-ISO3'!$C$1:$C$249, 0))</f>
        <v>ITA</v>
      </c>
      <c r="AJ1625" s="2" t="str">
        <f>INDEX('WB Country Groups'!$C$2:$C$219, MATCH($AI1625, 'WB Country Groups'!$B$2:$B$219, 0))</f>
        <v>Europe &amp; Central Asia</v>
      </c>
    </row>
    <row r="1626" spans="1:36">
      <c r="A1626" s="53">
        <v>45169</v>
      </c>
      <c r="B1626" s="53">
        <v>45169</v>
      </c>
      <c r="N1626" s="1" t="s">
        <v>1102</v>
      </c>
      <c r="U1626" s="59">
        <v>2357915450.7282</v>
      </c>
      <c r="V1626" s="60">
        <v>2357915450.7282</v>
      </c>
      <c r="W1626" s="60">
        <v>3627562231.8895402</v>
      </c>
      <c r="X1626" s="59">
        <v>3.6964305009E-3</v>
      </c>
      <c r="AI1626" s="2" t="str">
        <f>INDEX('ISO2-ISO3'!$D$1:$D$249, MATCH($N1626, 'ISO2-ISO3'!$C$1:$C$249, 0))</f>
        <v>KOR</v>
      </c>
      <c r="AJ1626" s="2" t="str">
        <f>INDEX('WB Country Groups'!$C$2:$C$219, MATCH($AI1626, 'WB Country Groups'!$B$2:$B$219, 0))</f>
        <v>East Asia &amp; Pacific</v>
      </c>
    </row>
    <row r="1627" spans="1:36">
      <c r="A1627" s="53">
        <v>45169</v>
      </c>
      <c r="B1627" s="53">
        <v>45169</v>
      </c>
      <c r="N1627" s="1" t="s">
        <v>1295</v>
      </c>
      <c r="U1627" s="59">
        <v>2857933267.8015299</v>
      </c>
      <c r="V1627" s="60">
        <v>2857933267.8015299</v>
      </c>
      <c r="W1627" s="60">
        <v>3263002151.06074</v>
      </c>
      <c r="X1627" s="59">
        <v>4.4802928355000002E-3</v>
      </c>
      <c r="AI1627" s="2" t="str">
        <f>INDEX('ISO2-ISO3'!$D$1:$D$249, MATCH($N1627, 'ISO2-ISO3'!$C$1:$C$249, 0))</f>
        <v>SWE</v>
      </c>
      <c r="AJ1627" s="2" t="str">
        <f>INDEX('WB Country Groups'!$C$2:$C$219, MATCH($AI1627, 'WB Country Groups'!$B$2:$B$219, 0))</f>
        <v>Europe &amp; Central Asia</v>
      </c>
    </row>
    <row r="1628" spans="1:36">
      <c r="A1628" s="53">
        <v>45169</v>
      </c>
      <c r="B1628" s="53">
        <v>45169</v>
      </c>
      <c r="N1628" s="1" t="s">
        <v>1348</v>
      </c>
      <c r="U1628" s="59">
        <v>811028520000</v>
      </c>
      <c r="V1628" s="60">
        <v>811028520000</v>
      </c>
      <c r="W1628" s="60">
        <v>1751107600000</v>
      </c>
      <c r="X1628" s="59">
        <v>1.2714241121262999</v>
      </c>
      <c r="AI1628" s="2" t="str">
        <f>INDEX('ISO2-ISO3'!$D$1:$D$249, MATCH($N1628, 'ISO2-ISO3'!$C$1:$C$249, 0))</f>
        <v>USA</v>
      </c>
      <c r="AJ1628" s="2" t="str">
        <f>INDEX('WB Country Groups'!$C$2:$C$219, MATCH($AI1628, 'WB Country Groups'!$B$2:$B$219, 0))</f>
        <v>North America</v>
      </c>
    </row>
    <row r="1629" spans="1:36">
      <c r="A1629" s="53">
        <v>45169</v>
      </c>
      <c r="B1629" s="53">
        <v>45169</v>
      </c>
      <c r="N1629" s="1" t="s">
        <v>1348</v>
      </c>
      <c r="U1629" s="59">
        <v>737734320000</v>
      </c>
      <c r="V1629" s="60">
        <v>737734320000</v>
      </c>
      <c r="W1629" s="60">
        <v>1751107600000</v>
      </c>
      <c r="X1629" s="59">
        <v>1.1565230810761999</v>
      </c>
      <c r="AI1629" s="2" t="str">
        <f>INDEX('ISO2-ISO3'!$D$1:$D$249, MATCH($N1629, 'ISO2-ISO3'!$C$1:$C$249, 0))</f>
        <v>USA</v>
      </c>
      <c r="AJ1629" s="2" t="str">
        <f>INDEX('WB Country Groups'!$C$2:$C$219, MATCH($AI1629, 'WB Country Groups'!$B$2:$B$219, 0))</f>
        <v>North America</v>
      </c>
    </row>
    <row r="1630" spans="1:36">
      <c r="A1630" s="53">
        <v>45169</v>
      </c>
      <c r="B1630" s="53">
        <v>45169</v>
      </c>
      <c r="N1630" s="1" t="s">
        <v>1348</v>
      </c>
      <c r="U1630" s="59">
        <v>5018390183.0699997</v>
      </c>
      <c r="V1630" s="60">
        <v>5018390183.0699997</v>
      </c>
      <c r="W1630" s="60">
        <v>16727967276.9</v>
      </c>
      <c r="X1630" s="59">
        <v>7.8671737496999999E-3</v>
      </c>
      <c r="AI1630" s="2" t="str">
        <f>INDEX('ISO2-ISO3'!$D$1:$D$249, MATCH($N1630, 'ISO2-ISO3'!$C$1:$C$249, 0))</f>
        <v>USA</v>
      </c>
      <c r="AJ1630" s="2" t="str">
        <f>INDEX('WB Country Groups'!$C$2:$C$219, MATCH($AI1630, 'WB Country Groups'!$B$2:$B$219, 0))</f>
        <v>North America</v>
      </c>
    </row>
    <row r="1631" spans="1:36">
      <c r="A1631" s="53">
        <v>45169</v>
      </c>
      <c r="B1631" s="53">
        <v>45169</v>
      </c>
      <c r="N1631" s="1" t="s">
        <v>1348</v>
      </c>
      <c r="U1631" s="59">
        <v>13721069564.799999</v>
      </c>
      <c r="V1631" s="60">
        <v>13721069564.799999</v>
      </c>
      <c r="W1631" s="60">
        <v>13721069564.799999</v>
      </c>
      <c r="X1631" s="59">
        <v>2.15100927509E-2</v>
      </c>
      <c r="AI1631" s="2" t="str">
        <f>INDEX('ISO2-ISO3'!$D$1:$D$249, MATCH($N1631, 'ISO2-ISO3'!$C$1:$C$249, 0))</f>
        <v>USA</v>
      </c>
      <c r="AJ1631" s="2" t="str">
        <f>INDEX('WB Country Groups'!$C$2:$C$219, MATCH($AI1631, 'WB Country Groups'!$B$2:$B$219, 0))</f>
        <v>North America</v>
      </c>
    </row>
    <row r="1632" spans="1:36">
      <c r="A1632" s="53">
        <v>45169</v>
      </c>
      <c r="B1632" s="53">
        <v>45169</v>
      </c>
      <c r="N1632" s="1" t="s">
        <v>1348</v>
      </c>
      <c r="U1632" s="59">
        <v>24514826289.66</v>
      </c>
      <c r="V1632" s="60">
        <v>24514826289.66</v>
      </c>
      <c r="W1632" s="60">
        <v>24514826289.66</v>
      </c>
      <c r="X1632" s="59">
        <v>3.8431128475300003E-2</v>
      </c>
      <c r="AI1632" s="2" t="str">
        <f>INDEX('ISO2-ISO3'!$D$1:$D$249, MATCH($N1632, 'ISO2-ISO3'!$C$1:$C$249, 0))</f>
        <v>USA</v>
      </c>
      <c r="AJ1632" s="2" t="str">
        <f>INDEX('WB Country Groups'!$C$2:$C$219, MATCH($AI1632, 'WB Country Groups'!$B$2:$B$219, 0))</f>
        <v>North America</v>
      </c>
    </row>
    <row r="1633" spans="1:36">
      <c r="A1633" s="53">
        <v>45169</v>
      </c>
      <c r="B1633" s="53">
        <v>45169</v>
      </c>
      <c r="N1633" s="1" t="s">
        <v>1348</v>
      </c>
      <c r="U1633" s="59">
        <v>221460000000</v>
      </c>
      <c r="V1633" s="60">
        <v>221460000000</v>
      </c>
      <c r="W1633" s="60">
        <v>221460000000</v>
      </c>
      <c r="X1633" s="59">
        <v>0.34717593392579998</v>
      </c>
      <c r="AI1633" s="2" t="str">
        <f>INDEX('ISO2-ISO3'!$D$1:$D$249, MATCH($N1633, 'ISO2-ISO3'!$C$1:$C$249, 0))</f>
        <v>USA</v>
      </c>
      <c r="AJ1633" s="2" t="str">
        <f>INDEX('WB Country Groups'!$C$2:$C$219, MATCH($AI1633, 'WB Country Groups'!$B$2:$B$219, 0))</f>
        <v>North America</v>
      </c>
    </row>
    <row r="1634" spans="1:36">
      <c r="A1634" s="53">
        <v>45169</v>
      </c>
      <c r="B1634" s="53">
        <v>45169</v>
      </c>
      <c r="N1634" s="1" t="s">
        <v>1348</v>
      </c>
      <c r="U1634" s="59">
        <v>26432329908.599998</v>
      </c>
      <c r="V1634" s="60">
        <v>26432329908.599998</v>
      </c>
      <c r="W1634" s="60">
        <v>26432329908.599998</v>
      </c>
      <c r="X1634" s="59">
        <v>4.1437139085399997E-2</v>
      </c>
      <c r="AI1634" s="2" t="str">
        <f>INDEX('ISO2-ISO3'!$D$1:$D$249, MATCH($N1634, 'ISO2-ISO3'!$C$1:$C$249, 0))</f>
        <v>USA</v>
      </c>
      <c r="AJ1634" s="2" t="str">
        <f>INDEX('WB Country Groups'!$C$2:$C$219, MATCH($AI1634, 'WB Country Groups'!$B$2:$B$219, 0))</f>
        <v>North America</v>
      </c>
    </row>
    <row r="1635" spans="1:36">
      <c r="A1635" s="53">
        <v>45169</v>
      </c>
      <c r="B1635" s="53">
        <v>45169</v>
      </c>
      <c r="N1635" s="1" t="s">
        <v>1342</v>
      </c>
      <c r="U1635" s="59">
        <v>33821542287.8353</v>
      </c>
      <c r="V1635" s="60">
        <v>33821542287.8353</v>
      </c>
      <c r="W1635" s="60">
        <v>35601623460.879204</v>
      </c>
      <c r="X1635" s="59">
        <v>5.30209768382E-2</v>
      </c>
      <c r="AI1635" s="2" t="str">
        <f>INDEX('ISO2-ISO3'!$D$1:$D$249, MATCH($N1635, 'ISO2-ISO3'!$C$1:$C$249, 0))</f>
        <v>GBR</v>
      </c>
      <c r="AJ1635" s="2" t="str">
        <f>INDEX('WB Country Groups'!$C$2:$C$219, MATCH($AI1635, 'WB Country Groups'!$B$2:$B$219, 0))</f>
        <v>Europe &amp; Central Asia</v>
      </c>
    </row>
    <row r="1636" spans="1:36">
      <c r="A1636" s="53">
        <v>45169</v>
      </c>
      <c r="B1636" s="53">
        <v>45169</v>
      </c>
      <c r="N1636" s="1" t="s">
        <v>1031</v>
      </c>
      <c r="U1636" s="59">
        <v>3906671468.9625001</v>
      </c>
      <c r="V1636" s="60">
        <v>3906671468.9625001</v>
      </c>
      <c r="W1636" s="60">
        <v>8681492153.25</v>
      </c>
      <c r="X1636" s="59">
        <v>6.1243669997999997E-3</v>
      </c>
      <c r="AI1636" s="2" t="str">
        <f>INDEX('ISO2-ISO3'!$D$1:$D$249, MATCH($N1636, 'ISO2-ISO3'!$C$1:$C$249, 0))</f>
        <v>DEU</v>
      </c>
      <c r="AJ1636" s="2" t="str">
        <f>INDEX('WB Country Groups'!$C$2:$C$219, MATCH($AI1636, 'WB Country Groups'!$B$2:$B$219, 0))</f>
        <v>Europe &amp; Central Asia</v>
      </c>
    </row>
    <row r="1637" spans="1:36">
      <c r="A1637" s="53">
        <v>45169</v>
      </c>
      <c r="B1637" s="53">
        <v>45169</v>
      </c>
      <c r="N1637" s="1" t="s">
        <v>1031</v>
      </c>
      <c r="U1637" s="59">
        <v>10735087446.719999</v>
      </c>
      <c r="V1637" s="60">
        <v>10735087446.719999</v>
      </c>
      <c r="W1637" s="60">
        <v>27546808161.599998</v>
      </c>
      <c r="X1637" s="59">
        <v>1.6829061727100001E-2</v>
      </c>
      <c r="AI1637" s="2" t="str">
        <f>INDEX('ISO2-ISO3'!$D$1:$D$249, MATCH($N1637, 'ISO2-ISO3'!$C$1:$C$249, 0))</f>
        <v>DEU</v>
      </c>
      <c r="AJ1637" s="2" t="str">
        <f>INDEX('WB Country Groups'!$C$2:$C$219, MATCH($AI1637, 'WB Country Groups'!$B$2:$B$219, 0))</f>
        <v>Europe &amp; Central Asia</v>
      </c>
    </row>
    <row r="1638" spans="1:36">
      <c r="A1638" s="53">
        <v>45169</v>
      </c>
      <c r="B1638" s="53">
        <v>45169</v>
      </c>
      <c r="N1638" s="1" t="s">
        <v>982</v>
      </c>
      <c r="U1638" s="59">
        <v>25368301863.272598</v>
      </c>
      <c r="V1638" s="60">
        <v>25368301863.272598</v>
      </c>
      <c r="W1638" s="60">
        <v>25368301863.272598</v>
      </c>
      <c r="X1638" s="59">
        <v>3.9769095509300002E-2</v>
      </c>
      <c r="AI1638" s="2" t="str">
        <f>INDEX('ISO2-ISO3'!$D$1:$D$249, MATCH($N1638, 'ISO2-ISO3'!$C$1:$C$249, 0))</f>
        <v>DNK</v>
      </c>
      <c r="AJ1638" s="2" t="str">
        <f>INDEX('WB Country Groups'!$C$2:$C$219, MATCH($AI1638, 'WB Country Groups'!$B$2:$B$219, 0))</f>
        <v>Europe &amp; Central Asia</v>
      </c>
    </row>
    <row r="1639" spans="1:36">
      <c r="A1639" s="53">
        <v>45169</v>
      </c>
      <c r="B1639" s="53">
        <v>45169</v>
      </c>
      <c r="N1639" s="1" t="s">
        <v>1295</v>
      </c>
      <c r="U1639" s="59">
        <v>7282457494.7670803</v>
      </c>
      <c r="V1639" s="60">
        <v>7282457494.7670803</v>
      </c>
      <c r="W1639" s="60">
        <v>7282457494.7670803</v>
      </c>
      <c r="X1639" s="59">
        <v>1.1416481450499999E-2</v>
      </c>
      <c r="AI1639" s="2" t="str">
        <f>INDEX('ISO2-ISO3'!$D$1:$D$249, MATCH($N1639, 'ISO2-ISO3'!$C$1:$C$249, 0))</f>
        <v>SWE</v>
      </c>
      <c r="AJ1639" s="2" t="str">
        <f>INDEX('WB Country Groups'!$C$2:$C$219, MATCH($AI1639, 'WB Country Groups'!$B$2:$B$219, 0))</f>
        <v>Europe &amp; Central Asia</v>
      </c>
    </row>
    <row r="1640" spans="1:36">
      <c r="A1640" s="53">
        <v>45169</v>
      </c>
      <c r="B1640" s="53">
        <v>45169</v>
      </c>
      <c r="N1640" s="1" t="s">
        <v>1295</v>
      </c>
      <c r="U1640" s="59">
        <v>11373933766.443899</v>
      </c>
      <c r="V1640" s="60">
        <v>11373933766.443899</v>
      </c>
      <c r="W1640" s="60">
        <v>15130763201.841101</v>
      </c>
      <c r="X1640" s="59">
        <v>1.7830561174799999E-2</v>
      </c>
      <c r="AI1640" s="2" t="str">
        <f>INDEX('ISO2-ISO3'!$D$1:$D$249, MATCH($N1640, 'ISO2-ISO3'!$C$1:$C$249, 0))</f>
        <v>SWE</v>
      </c>
      <c r="AJ1640" s="2" t="str">
        <f>INDEX('WB Country Groups'!$C$2:$C$219, MATCH($AI1640, 'WB Country Groups'!$B$2:$B$219, 0))</f>
        <v>Europe &amp; Central Asia</v>
      </c>
    </row>
    <row r="1641" spans="1:36">
      <c r="A1641" s="53">
        <v>45169</v>
      </c>
      <c r="B1641" s="53">
        <v>45169</v>
      </c>
      <c r="N1641" s="1" t="s">
        <v>1342</v>
      </c>
      <c r="U1641" s="59">
        <v>4769872346.0497398</v>
      </c>
      <c r="V1641" s="60">
        <v>4769872346.0497398</v>
      </c>
      <c r="W1641" s="60">
        <v>9539744692.0994797</v>
      </c>
      <c r="X1641" s="59">
        <v>7.4775800886999998E-3</v>
      </c>
      <c r="AI1641" s="2" t="str">
        <f>INDEX('ISO2-ISO3'!$D$1:$D$249, MATCH($N1641, 'ISO2-ISO3'!$C$1:$C$249, 0))</f>
        <v>GBR</v>
      </c>
      <c r="AJ1641" s="2" t="str">
        <f>INDEX('WB Country Groups'!$C$2:$C$219, MATCH($AI1641, 'WB Country Groups'!$B$2:$B$219, 0))</f>
        <v>Europe &amp; Central Asia</v>
      </c>
    </row>
    <row r="1642" spans="1:36">
      <c r="A1642" s="53">
        <v>45169</v>
      </c>
      <c r="B1642" s="53">
        <v>45169</v>
      </c>
      <c r="N1642" s="1" t="s">
        <v>1297</v>
      </c>
      <c r="U1642" s="59">
        <v>7374366803.9626398</v>
      </c>
      <c r="V1642" s="60">
        <v>7374366803.9626398</v>
      </c>
      <c r="W1642" s="60">
        <v>7374366803.9626398</v>
      </c>
      <c r="X1642" s="59">
        <v>1.15605648075E-2</v>
      </c>
      <c r="AI1642" s="2" t="str">
        <f>INDEX('ISO2-ISO3'!$D$1:$D$249, MATCH($N1642, 'ISO2-ISO3'!$C$1:$C$249, 0))</f>
        <v>CHE</v>
      </c>
      <c r="AJ1642" s="2" t="str">
        <f>INDEX('WB Country Groups'!$C$2:$C$219, MATCH($AI1642, 'WB Country Groups'!$B$2:$B$219, 0))</f>
        <v>Europe &amp; Central Asia</v>
      </c>
    </row>
    <row r="1643" spans="1:36">
      <c r="A1643" s="53">
        <v>45169</v>
      </c>
      <c r="B1643" s="53">
        <v>45169</v>
      </c>
      <c r="N1643" s="1" t="s">
        <v>1036</v>
      </c>
      <c r="U1643" s="59">
        <v>3579875761.5178199</v>
      </c>
      <c r="V1643" s="60">
        <v>3579875761.5178199</v>
      </c>
      <c r="W1643" s="60">
        <v>4211618542.9621401</v>
      </c>
      <c r="X1643" s="59">
        <v>5.6120595630999998E-3</v>
      </c>
      <c r="AI1643" s="2" t="str">
        <f>INDEX('ISO2-ISO3'!$D$1:$D$249, MATCH($N1643, 'ISO2-ISO3'!$C$1:$C$249, 0))</f>
        <v>GRC</v>
      </c>
      <c r="AJ1643" s="2" t="str">
        <f>INDEX('WB Country Groups'!$C$2:$C$219, MATCH($AI1643, 'WB Country Groups'!$B$2:$B$219, 0))</f>
        <v>Europe &amp; Central Asia</v>
      </c>
    </row>
    <row r="1644" spans="1:36">
      <c r="A1644" s="53">
        <v>45169</v>
      </c>
      <c r="B1644" s="53">
        <v>45169</v>
      </c>
      <c r="N1644" s="1" t="s">
        <v>881</v>
      </c>
      <c r="U1644" s="59">
        <v>5398571194.68223</v>
      </c>
      <c r="V1644" s="60">
        <v>5398571194.68223</v>
      </c>
      <c r="W1644" s="60">
        <v>5398571194.68223</v>
      </c>
      <c r="X1644" s="59">
        <v>8.4631716624999995E-3</v>
      </c>
      <c r="AI1644" s="2" t="str">
        <f>INDEX('ISO2-ISO3'!$D$1:$D$249, MATCH($N1644, 'ISO2-ISO3'!$C$1:$C$249, 0))</f>
        <v>AUS</v>
      </c>
      <c r="AJ1644" s="2" t="str">
        <f>INDEX('WB Country Groups'!$C$2:$C$219, MATCH($AI1644, 'WB Country Groups'!$B$2:$B$219, 0))</f>
        <v>East Asia &amp; Pacific</v>
      </c>
    </row>
    <row r="1645" spans="1:36">
      <c r="A1645" s="53">
        <v>45169</v>
      </c>
      <c r="B1645" s="53">
        <v>45169</v>
      </c>
      <c r="N1645" s="1" t="s">
        <v>1310</v>
      </c>
      <c r="U1645" s="59">
        <v>1806907757.74827</v>
      </c>
      <c r="V1645" s="60">
        <v>1806907757.74827</v>
      </c>
      <c r="W1645" s="60">
        <v>3285286832.2695799</v>
      </c>
      <c r="X1645" s="59">
        <v>2.8326329284E-3</v>
      </c>
      <c r="AI1645" s="2" t="str">
        <f>INDEX('ISO2-ISO3'!$D$1:$D$249, MATCH($N1645, 'ISO2-ISO3'!$C$1:$C$249, 0))</f>
        <v>THA</v>
      </c>
      <c r="AJ1645" s="2" t="str">
        <f>INDEX('WB Country Groups'!$C$2:$C$219, MATCH($AI1645, 'WB Country Groups'!$B$2:$B$219, 0))</f>
        <v>East Asia &amp; Pacific</v>
      </c>
    </row>
    <row r="1646" spans="1:36">
      <c r="A1646" s="53">
        <v>45169</v>
      </c>
      <c r="B1646" s="53">
        <v>45169</v>
      </c>
      <c r="N1646" s="1" t="s">
        <v>918</v>
      </c>
      <c r="U1646" s="59">
        <v>1589573278.90607</v>
      </c>
      <c r="V1646" s="60">
        <v>1589573278.90607</v>
      </c>
      <c r="W1646" s="60">
        <v>7947866394.5303402</v>
      </c>
      <c r="X1646" s="59">
        <v>2.4919244453E-3</v>
      </c>
      <c r="AI1646" s="2" t="str">
        <f>INDEX('ISO2-ISO3'!$D$1:$D$249, MATCH($N1646, 'ISO2-ISO3'!$C$1:$C$249, 0))</f>
        <v>BRA</v>
      </c>
      <c r="AJ1646" s="2" t="str">
        <f>INDEX('WB Country Groups'!$C$2:$C$219, MATCH($AI1646, 'WB Country Groups'!$B$2:$B$219, 0))</f>
        <v>Latin America &amp; Caribbean</v>
      </c>
    </row>
    <row r="1647" spans="1:36">
      <c r="A1647" s="53">
        <v>45169</v>
      </c>
      <c r="B1647" s="53">
        <v>45169</v>
      </c>
      <c r="N1647" s="1" t="s">
        <v>948</v>
      </c>
      <c r="U1647" s="59">
        <v>2426471769.0801702</v>
      </c>
      <c r="V1647" s="60">
        <v>2426471769.0801702</v>
      </c>
      <c r="W1647" s="60">
        <v>40376292308.510002</v>
      </c>
      <c r="X1647" s="59">
        <v>3.8039041026999999E-3</v>
      </c>
      <c r="AI1647" s="2" t="str">
        <f>INDEX('ISO2-ISO3'!$D$1:$D$249, MATCH($N1647, 'ISO2-ISO3'!$C$1:$C$249, 0))</f>
        <v>CHN</v>
      </c>
      <c r="AJ1647" s="2" t="str">
        <f>INDEX('WB Country Groups'!$C$2:$C$219, MATCH($AI1647, 'WB Country Groups'!$B$2:$B$219, 0))</f>
        <v>East Asia &amp; Pacific</v>
      </c>
    </row>
    <row r="1648" spans="1:36">
      <c r="A1648" s="53">
        <v>45169</v>
      </c>
      <c r="B1648" s="53">
        <v>45169</v>
      </c>
      <c r="N1648" s="1" t="s">
        <v>1348</v>
      </c>
      <c r="U1648" s="59">
        <v>27172191174.68</v>
      </c>
      <c r="V1648" s="60">
        <v>27172191174.68</v>
      </c>
      <c r="W1648" s="60">
        <v>27172191174.68</v>
      </c>
      <c r="X1648" s="59">
        <v>4.2596996513499998E-2</v>
      </c>
      <c r="AI1648" s="2" t="str">
        <f>INDEX('ISO2-ISO3'!$D$1:$D$249, MATCH($N1648, 'ISO2-ISO3'!$C$1:$C$249, 0))</f>
        <v>USA</v>
      </c>
      <c r="AJ1648" s="2" t="str">
        <f>INDEX('WB Country Groups'!$C$2:$C$219, MATCH($AI1648, 'WB Country Groups'!$B$2:$B$219, 0))</f>
        <v>North America</v>
      </c>
    </row>
    <row r="1649" spans="1:36">
      <c r="A1649" s="53">
        <v>45169</v>
      </c>
      <c r="B1649" s="53">
        <v>45169</v>
      </c>
      <c r="N1649" s="1" t="s">
        <v>1348</v>
      </c>
      <c r="U1649" s="59">
        <v>5167397233.9440002</v>
      </c>
      <c r="V1649" s="60">
        <v>5167397233.9440002</v>
      </c>
      <c r="W1649" s="60">
        <v>10512335458.08</v>
      </c>
      <c r="X1649" s="59">
        <v>8.1007674553000009E-3</v>
      </c>
      <c r="AI1649" s="2" t="str">
        <f>INDEX('ISO2-ISO3'!$D$1:$D$249, MATCH($N1649, 'ISO2-ISO3'!$C$1:$C$249, 0))</f>
        <v>USA</v>
      </c>
      <c r="AJ1649" s="2" t="str">
        <f>INDEX('WB Country Groups'!$C$2:$C$219, MATCH($AI1649, 'WB Country Groups'!$B$2:$B$219, 0))</f>
        <v>North America</v>
      </c>
    </row>
    <row r="1650" spans="1:36">
      <c r="A1650" s="53">
        <v>45169</v>
      </c>
      <c r="B1650" s="53">
        <v>45169</v>
      </c>
      <c r="N1650" s="1" t="s">
        <v>948</v>
      </c>
      <c r="U1650" s="59">
        <v>377882851.11888403</v>
      </c>
      <c r="V1650" s="60">
        <v>377882851.11888403</v>
      </c>
      <c r="W1650" s="60">
        <v>7044450425.7783403</v>
      </c>
      <c r="X1650" s="59">
        <v>5.9239515829999996E-4</v>
      </c>
      <c r="AI1650" s="2" t="str">
        <f>INDEX('ISO2-ISO3'!$D$1:$D$249, MATCH($N1650, 'ISO2-ISO3'!$C$1:$C$249, 0))</f>
        <v>CHN</v>
      </c>
      <c r="AJ1650" s="2" t="str">
        <f>INDEX('WB Country Groups'!$C$2:$C$219, MATCH($AI1650, 'WB Country Groups'!$B$2:$B$219, 0))</f>
        <v>East Asia &amp; Pacific</v>
      </c>
    </row>
    <row r="1651" spans="1:36">
      <c r="A1651" s="53">
        <v>45169</v>
      </c>
      <c r="B1651" s="53">
        <v>45169</v>
      </c>
      <c r="N1651" s="1" t="s">
        <v>948</v>
      </c>
      <c r="U1651" s="59">
        <v>166099586.826846</v>
      </c>
      <c r="V1651" s="60">
        <v>166099586.826846</v>
      </c>
      <c r="W1651" s="60">
        <v>2763883575.9403</v>
      </c>
      <c r="X1651" s="59">
        <v>2.6038914109999999E-4</v>
      </c>
      <c r="AI1651" s="2" t="str">
        <f>INDEX('ISO2-ISO3'!$D$1:$D$249, MATCH($N1651, 'ISO2-ISO3'!$C$1:$C$249, 0))</f>
        <v>CHN</v>
      </c>
      <c r="AJ1651" s="2" t="str">
        <f>INDEX('WB Country Groups'!$C$2:$C$219, MATCH($AI1651, 'WB Country Groups'!$B$2:$B$219, 0))</f>
        <v>East Asia &amp; Pacific</v>
      </c>
    </row>
    <row r="1652" spans="1:36">
      <c r="A1652" s="53">
        <v>45169</v>
      </c>
      <c r="B1652" s="53">
        <v>45169</v>
      </c>
      <c r="N1652" s="1" t="s">
        <v>948</v>
      </c>
      <c r="U1652" s="59">
        <v>801663741.942433</v>
      </c>
      <c r="V1652" s="60">
        <v>801663741.942433</v>
      </c>
      <c r="W1652" s="60">
        <v>13339619273.655001</v>
      </c>
      <c r="X1652" s="59">
        <v>1.2567432416999999E-3</v>
      </c>
      <c r="AI1652" s="2" t="str">
        <f>INDEX('ISO2-ISO3'!$D$1:$D$249, MATCH($N1652, 'ISO2-ISO3'!$C$1:$C$249, 0))</f>
        <v>CHN</v>
      </c>
      <c r="AJ1652" s="2" t="str">
        <f>INDEX('WB Country Groups'!$C$2:$C$219, MATCH($AI1652, 'WB Country Groups'!$B$2:$B$219, 0))</f>
        <v>East Asia &amp; Pacific</v>
      </c>
    </row>
    <row r="1653" spans="1:36">
      <c r="A1653" s="53">
        <v>45169</v>
      </c>
      <c r="B1653" s="53">
        <v>45169</v>
      </c>
      <c r="N1653" s="1" t="s">
        <v>948</v>
      </c>
      <c r="U1653" s="59">
        <v>294667863.02881098</v>
      </c>
      <c r="V1653" s="60">
        <v>294667863.02881098</v>
      </c>
      <c r="W1653" s="60">
        <v>4903249204.5375996</v>
      </c>
      <c r="X1653" s="59">
        <v>4.6194161719999999E-4</v>
      </c>
      <c r="AI1653" s="2" t="str">
        <f>INDEX('ISO2-ISO3'!$D$1:$D$249, MATCH($N1653, 'ISO2-ISO3'!$C$1:$C$249, 0))</f>
        <v>CHN</v>
      </c>
      <c r="AJ1653" s="2" t="str">
        <f>INDEX('WB Country Groups'!$C$2:$C$219, MATCH($AI1653, 'WB Country Groups'!$B$2:$B$219, 0))</f>
        <v>East Asia &amp; Pacific</v>
      </c>
    </row>
    <row r="1654" spans="1:36">
      <c r="A1654" s="53">
        <v>45169</v>
      </c>
      <c r="B1654" s="53">
        <v>45169</v>
      </c>
      <c r="N1654" s="1" t="s">
        <v>948</v>
      </c>
      <c r="U1654" s="59">
        <v>189939361.08813599</v>
      </c>
      <c r="V1654" s="60">
        <v>189939361.08813599</v>
      </c>
      <c r="W1654" s="60">
        <v>3160575475.0212598</v>
      </c>
      <c r="X1654" s="59">
        <v>2.9776201149999998E-4</v>
      </c>
      <c r="AI1654" s="2" t="str">
        <f>INDEX('ISO2-ISO3'!$D$1:$D$249, MATCH($N1654, 'ISO2-ISO3'!$C$1:$C$249, 0))</f>
        <v>CHN</v>
      </c>
      <c r="AJ1654" s="2" t="str">
        <f>INDEX('WB Country Groups'!$C$2:$C$219, MATCH($AI1654, 'WB Country Groups'!$B$2:$B$219, 0))</f>
        <v>East Asia &amp; Pacific</v>
      </c>
    </row>
    <row r="1655" spans="1:36">
      <c r="A1655" s="53">
        <v>45169</v>
      </c>
      <c r="B1655" s="53">
        <v>45169</v>
      </c>
      <c r="N1655" s="1" t="s">
        <v>948</v>
      </c>
      <c r="U1655" s="59">
        <v>612565562.23562503</v>
      </c>
      <c r="V1655" s="60">
        <v>612565562.23562503</v>
      </c>
      <c r="W1655" s="60">
        <v>10193040988.2033</v>
      </c>
      <c r="X1655" s="59">
        <v>9.6029992399999996E-4</v>
      </c>
      <c r="AI1655" s="2" t="str">
        <f>INDEX('ISO2-ISO3'!$D$1:$D$249, MATCH($N1655, 'ISO2-ISO3'!$C$1:$C$249, 0))</f>
        <v>CHN</v>
      </c>
      <c r="AJ1655" s="2" t="str">
        <f>INDEX('WB Country Groups'!$C$2:$C$219, MATCH($AI1655, 'WB Country Groups'!$B$2:$B$219, 0))</f>
        <v>East Asia &amp; Pacific</v>
      </c>
    </row>
    <row r="1656" spans="1:36">
      <c r="A1656" s="53">
        <v>45169</v>
      </c>
      <c r="B1656" s="53">
        <v>45169</v>
      </c>
      <c r="N1656" s="1" t="s">
        <v>948</v>
      </c>
      <c r="U1656" s="59">
        <v>260689655.271938</v>
      </c>
      <c r="V1656" s="60">
        <v>260689655.271938</v>
      </c>
      <c r="W1656" s="60">
        <v>4337854599.0891895</v>
      </c>
      <c r="X1656" s="59">
        <v>4.0867504079999999E-4</v>
      </c>
      <c r="AI1656" s="2" t="str">
        <f>INDEX('ISO2-ISO3'!$D$1:$D$249, MATCH($N1656, 'ISO2-ISO3'!$C$1:$C$249, 0))</f>
        <v>CHN</v>
      </c>
      <c r="AJ1656" s="2" t="str">
        <f>INDEX('WB Country Groups'!$C$2:$C$219, MATCH($AI1656, 'WB Country Groups'!$B$2:$B$219, 0))</f>
        <v>East Asia &amp; Pacific</v>
      </c>
    </row>
    <row r="1657" spans="1:36">
      <c r="A1657" s="53">
        <v>45169</v>
      </c>
      <c r="B1657" s="53">
        <v>45169</v>
      </c>
      <c r="N1657" s="1" t="s">
        <v>948</v>
      </c>
      <c r="U1657" s="59">
        <v>269034752.09837198</v>
      </c>
      <c r="V1657" s="60">
        <v>269034752.09837198</v>
      </c>
      <c r="W1657" s="60">
        <v>4476716329.5657196</v>
      </c>
      <c r="X1657" s="59">
        <v>4.2175738879999999E-4</v>
      </c>
      <c r="AI1657" s="2" t="str">
        <f>INDEX('ISO2-ISO3'!$D$1:$D$249, MATCH($N1657, 'ISO2-ISO3'!$C$1:$C$249, 0))</f>
        <v>CHN</v>
      </c>
      <c r="AJ1657" s="2" t="str">
        <f>INDEX('WB Country Groups'!$C$2:$C$219, MATCH($AI1657, 'WB Country Groups'!$B$2:$B$219, 0))</f>
        <v>East Asia &amp; Pacific</v>
      </c>
    </row>
    <row r="1658" spans="1:36">
      <c r="A1658" s="53">
        <v>45169</v>
      </c>
      <c r="B1658" s="53">
        <v>45169</v>
      </c>
      <c r="N1658" s="1" t="s">
        <v>948</v>
      </c>
      <c r="U1658" s="59">
        <v>1169374115.0891099</v>
      </c>
      <c r="V1658" s="60">
        <v>1169374115.0891099</v>
      </c>
      <c r="W1658" s="60">
        <v>9422214229.1523209</v>
      </c>
      <c r="X1658" s="59">
        <v>1.8331913236E-3</v>
      </c>
      <c r="AI1658" s="2" t="str">
        <f>INDEX('ISO2-ISO3'!$D$1:$D$249, MATCH($N1658, 'ISO2-ISO3'!$C$1:$C$249, 0))</f>
        <v>CHN</v>
      </c>
      <c r="AJ1658" s="2" t="str">
        <f>INDEX('WB Country Groups'!$C$2:$C$219, MATCH($AI1658, 'WB Country Groups'!$B$2:$B$219, 0))</f>
        <v>East Asia &amp; Pacific</v>
      </c>
    </row>
    <row r="1659" spans="1:36">
      <c r="A1659" s="53">
        <v>45169</v>
      </c>
      <c r="B1659" s="53">
        <v>45169</v>
      </c>
      <c r="N1659" s="1" t="s">
        <v>948</v>
      </c>
      <c r="U1659" s="59">
        <v>488158021.40740502</v>
      </c>
      <c r="V1659" s="60">
        <v>488158021.40740502</v>
      </c>
      <c r="W1659" s="60">
        <v>9422214229.1523209</v>
      </c>
      <c r="X1659" s="59">
        <v>7.6527010290000001E-4</v>
      </c>
      <c r="AI1659" s="2" t="str">
        <f>INDEX('ISO2-ISO3'!$D$1:$D$249, MATCH($N1659, 'ISO2-ISO3'!$C$1:$C$249, 0))</f>
        <v>CHN</v>
      </c>
      <c r="AJ1659" s="2" t="str">
        <f>INDEX('WB Country Groups'!$C$2:$C$219, MATCH($AI1659, 'WB Country Groups'!$B$2:$B$219, 0))</f>
        <v>East Asia &amp; Pacific</v>
      </c>
    </row>
    <row r="1660" spans="1:36">
      <c r="A1660" s="53">
        <v>45169</v>
      </c>
      <c r="B1660" s="53">
        <v>45169</v>
      </c>
      <c r="N1660" s="1" t="s">
        <v>948</v>
      </c>
      <c r="U1660" s="59">
        <v>225118705.777289</v>
      </c>
      <c r="V1660" s="60">
        <v>225118705.777289</v>
      </c>
      <c r="W1660" s="60">
        <v>3745956901.0452399</v>
      </c>
      <c r="X1660" s="59">
        <v>3.529115728E-4</v>
      </c>
      <c r="AI1660" s="2" t="str">
        <f>INDEX('ISO2-ISO3'!$D$1:$D$249, MATCH($N1660, 'ISO2-ISO3'!$C$1:$C$249, 0))</f>
        <v>CHN</v>
      </c>
      <c r="AJ1660" s="2" t="str">
        <f>INDEX('WB Country Groups'!$C$2:$C$219, MATCH($AI1660, 'WB Country Groups'!$B$2:$B$219, 0))</f>
        <v>East Asia &amp; Pacific</v>
      </c>
    </row>
    <row r="1661" spans="1:36">
      <c r="A1661" s="53">
        <v>45169</v>
      </c>
      <c r="B1661" s="53">
        <v>45169</v>
      </c>
      <c r="N1661" s="1" t="s">
        <v>948</v>
      </c>
      <c r="U1661" s="59">
        <v>212122978.108127</v>
      </c>
      <c r="V1661" s="60">
        <v>212122978.108127</v>
      </c>
      <c r="W1661" s="60">
        <v>3529709052.7008901</v>
      </c>
      <c r="X1661" s="59">
        <v>3.3253857599999998E-4</v>
      </c>
      <c r="AI1661" s="2" t="str">
        <f>INDEX('ISO2-ISO3'!$D$1:$D$249, MATCH($N1661, 'ISO2-ISO3'!$C$1:$C$249, 0))</f>
        <v>CHN</v>
      </c>
      <c r="AJ1661" s="2" t="str">
        <f>INDEX('WB Country Groups'!$C$2:$C$219, MATCH($AI1661, 'WB Country Groups'!$B$2:$B$219, 0))</f>
        <v>East Asia &amp; Pacific</v>
      </c>
    </row>
    <row r="1662" spans="1:36">
      <c r="A1662" s="53">
        <v>45169</v>
      </c>
      <c r="B1662" s="53">
        <v>45169</v>
      </c>
      <c r="N1662" s="1" t="s">
        <v>948</v>
      </c>
      <c r="U1662" s="59">
        <v>254002973.70925301</v>
      </c>
      <c r="V1662" s="60">
        <v>254002973.70925301</v>
      </c>
      <c r="W1662" s="60">
        <v>4226588763.32337</v>
      </c>
      <c r="X1662" s="59">
        <v>3.9819253869999998E-4</v>
      </c>
      <c r="AI1662" s="2" t="str">
        <f>INDEX('ISO2-ISO3'!$D$1:$D$249, MATCH($N1662, 'ISO2-ISO3'!$C$1:$C$249, 0))</f>
        <v>CHN</v>
      </c>
      <c r="AJ1662" s="2" t="str">
        <f>INDEX('WB Country Groups'!$C$2:$C$219, MATCH($AI1662, 'WB Country Groups'!$B$2:$B$219, 0))</f>
        <v>East Asia &amp; Pacific</v>
      </c>
    </row>
    <row r="1663" spans="1:36">
      <c r="A1663" s="53">
        <v>45169</v>
      </c>
      <c r="B1663" s="53">
        <v>45169</v>
      </c>
      <c r="N1663" s="1" t="s">
        <v>948</v>
      </c>
      <c r="U1663" s="59">
        <v>781006733.96884</v>
      </c>
      <c r="V1663" s="60">
        <v>781006733.96884</v>
      </c>
      <c r="W1663" s="60">
        <v>12995888345.9809</v>
      </c>
      <c r="X1663" s="59">
        <v>1.2243598945999999E-3</v>
      </c>
      <c r="AI1663" s="2" t="str">
        <f>INDEX('ISO2-ISO3'!$D$1:$D$249, MATCH($N1663, 'ISO2-ISO3'!$C$1:$C$249, 0))</f>
        <v>CHN</v>
      </c>
      <c r="AJ1663" s="2" t="str">
        <f>INDEX('WB Country Groups'!$C$2:$C$219, MATCH($AI1663, 'WB Country Groups'!$B$2:$B$219, 0))</f>
        <v>East Asia &amp; Pacific</v>
      </c>
    </row>
    <row r="1664" spans="1:36">
      <c r="A1664" s="53">
        <v>45169</v>
      </c>
      <c r="B1664" s="53">
        <v>45169</v>
      </c>
      <c r="N1664" s="1" t="s">
        <v>918</v>
      </c>
      <c r="U1664" s="59">
        <v>12167343218.431999</v>
      </c>
      <c r="V1664" s="60">
        <v>12167343218.431999</v>
      </c>
      <c r="W1664" s="60">
        <v>30418358046.080002</v>
      </c>
      <c r="X1664" s="59">
        <v>1.9074364423599999E-2</v>
      </c>
      <c r="AI1664" s="2" t="str">
        <f>INDEX('ISO2-ISO3'!$D$1:$D$249, MATCH($N1664, 'ISO2-ISO3'!$C$1:$C$249, 0))</f>
        <v>BRA</v>
      </c>
      <c r="AJ1664" s="2" t="str">
        <f>INDEX('WB Country Groups'!$C$2:$C$219, MATCH($AI1664, 'WB Country Groups'!$B$2:$B$219, 0))</f>
        <v>Latin America &amp; Caribbean</v>
      </c>
    </row>
    <row r="1665" spans="1:36">
      <c r="A1665" s="53">
        <v>45169</v>
      </c>
      <c r="B1665" s="53">
        <v>45169</v>
      </c>
      <c r="N1665" s="1" t="s">
        <v>948</v>
      </c>
      <c r="U1665" s="59">
        <v>1766770057.82638</v>
      </c>
      <c r="V1665" s="60">
        <v>1766770057.82638</v>
      </c>
      <c r="W1665" s="60">
        <v>4416925144.5659504</v>
      </c>
      <c r="X1665" s="59">
        <v>2.7697103082000001E-3</v>
      </c>
      <c r="AI1665" s="2" t="str">
        <f>INDEX('ISO2-ISO3'!$D$1:$D$249, MATCH($N1665, 'ISO2-ISO3'!$C$1:$C$249, 0))</f>
        <v>CHN</v>
      </c>
      <c r="AJ1665" s="2" t="str">
        <f>INDEX('WB Country Groups'!$C$2:$C$219, MATCH($AI1665, 'WB Country Groups'!$B$2:$B$219, 0))</f>
        <v>East Asia &amp; Pacific</v>
      </c>
    </row>
    <row r="1666" spans="1:36">
      <c r="A1666" s="53">
        <v>45169</v>
      </c>
      <c r="B1666" s="53">
        <v>45169</v>
      </c>
      <c r="N1666" s="1" t="s">
        <v>1284</v>
      </c>
      <c r="U1666" s="59">
        <v>16165637874.607</v>
      </c>
      <c r="V1666" s="60">
        <v>16165637874.607</v>
      </c>
      <c r="W1666" s="60">
        <v>23093768392.2957</v>
      </c>
      <c r="X1666" s="59">
        <v>2.5342366235999999E-2</v>
      </c>
      <c r="AI1666" s="2" t="str">
        <f>INDEX('ISO2-ISO3'!$D$1:$D$249, MATCH($N1666, 'ISO2-ISO3'!$C$1:$C$249, 0))</f>
        <v>ESP</v>
      </c>
      <c r="AJ1666" s="2" t="str">
        <f>INDEX('WB Country Groups'!$C$2:$C$219, MATCH($AI1666, 'WB Country Groups'!$B$2:$B$219, 0))</f>
        <v>Europe &amp; Central Asia</v>
      </c>
    </row>
    <row r="1667" spans="1:36">
      <c r="A1667" s="53">
        <v>45169</v>
      </c>
      <c r="B1667" s="53">
        <v>45169</v>
      </c>
      <c r="N1667" s="1" t="s">
        <v>1348</v>
      </c>
      <c r="U1667" s="59">
        <v>12902032164</v>
      </c>
      <c r="V1667" s="60">
        <v>12902032164</v>
      </c>
      <c r="W1667" s="60">
        <v>12902032164</v>
      </c>
      <c r="X1667" s="59">
        <v>2.0226113366200001E-2</v>
      </c>
      <c r="AI1667" s="2" t="str">
        <f>INDEX('ISO2-ISO3'!$D$1:$D$249, MATCH($N1667, 'ISO2-ISO3'!$C$1:$C$249, 0))</f>
        <v>USA</v>
      </c>
      <c r="AJ1667" s="2" t="str">
        <f>INDEX('WB Country Groups'!$C$2:$C$219, MATCH($AI1667, 'WB Country Groups'!$B$2:$B$219, 0))</f>
        <v>North America</v>
      </c>
    </row>
    <row r="1668" spans="1:36">
      <c r="A1668" s="53">
        <v>45169</v>
      </c>
      <c r="B1668" s="53">
        <v>45169</v>
      </c>
      <c r="N1668" s="1" t="s">
        <v>948</v>
      </c>
      <c r="U1668" s="59">
        <v>2794193642.9127402</v>
      </c>
      <c r="V1668" s="60">
        <v>2794193642.9127402</v>
      </c>
      <c r="W1668" s="60">
        <v>7983410408.3221197</v>
      </c>
      <c r="X1668" s="59">
        <v>4.3803702138E-3</v>
      </c>
      <c r="AI1668" s="2" t="str">
        <f>INDEX('ISO2-ISO3'!$D$1:$D$249, MATCH($N1668, 'ISO2-ISO3'!$C$1:$C$249, 0))</f>
        <v>CHN</v>
      </c>
      <c r="AJ1668" s="2" t="str">
        <f>INDEX('WB Country Groups'!$C$2:$C$219, MATCH($AI1668, 'WB Country Groups'!$B$2:$B$219, 0))</f>
        <v>East Asia &amp; Pacific</v>
      </c>
    </row>
    <row r="1669" spans="1:36">
      <c r="A1669" s="53">
        <v>45169</v>
      </c>
      <c r="B1669" s="53">
        <v>45169</v>
      </c>
      <c r="N1669" s="1" t="s">
        <v>1216</v>
      </c>
      <c r="U1669" s="59">
        <v>7929936305.73248</v>
      </c>
      <c r="V1669" s="60">
        <v>7929936305.73248</v>
      </c>
      <c r="W1669" s="60">
        <v>11328480436.7607</v>
      </c>
      <c r="X1669" s="59">
        <v>1.24315137854E-2</v>
      </c>
      <c r="AI1669" s="2" t="str">
        <f>INDEX('ISO2-ISO3'!$D$1:$D$249, MATCH($N1669, 'ISO2-ISO3'!$C$1:$C$249, 0))</f>
        <v>POL</v>
      </c>
      <c r="AJ1669" s="2" t="str">
        <f>INDEX('WB Country Groups'!$C$2:$C$219, MATCH($AI1669, 'WB Country Groups'!$B$2:$B$219, 0))</f>
        <v>Europe &amp; Central Asia</v>
      </c>
    </row>
    <row r="1670" spans="1:36">
      <c r="A1670" s="53">
        <v>45169</v>
      </c>
      <c r="B1670" s="53">
        <v>45169</v>
      </c>
      <c r="N1670" s="1" t="s">
        <v>948</v>
      </c>
      <c r="U1670" s="59">
        <v>871465943.52781498</v>
      </c>
      <c r="V1670" s="60">
        <v>871465943.52781498</v>
      </c>
      <c r="W1670" s="60">
        <v>14501122214.2218</v>
      </c>
      <c r="X1670" s="59">
        <v>1.3661699756999999E-3</v>
      </c>
      <c r="AI1670" s="2" t="str">
        <f>INDEX('ISO2-ISO3'!$D$1:$D$249, MATCH($N1670, 'ISO2-ISO3'!$C$1:$C$249, 0))</f>
        <v>CHN</v>
      </c>
      <c r="AJ1670" s="2" t="str">
        <f>INDEX('WB Country Groups'!$C$2:$C$219, MATCH($AI1670, 'WB Country Groups'!$B$2:$B$219, 0))</f>
        <v>East Asia &amp; Pacific</v>
      </c>
    </row>
    <row r="1671" spans="1:36">
      <c r="A1671" s="53">
        <v>45169</v>
      </c>
      <c r="B1671" s="53">
        <v>45169</v>
      </c>
      <c r="N1671" s="1" t="s">
        <v>948</v>
      </c>
      <c r="U1671" s="59">
        <v>1239724822.1661601</v>
      </c>
      <c r="V1671" s="60">
        <v>1239724822.1661601</v>
      </c>
      <c r="W1671" s="60">
        <v>20881624809.7206</v>
      </c>
      <c r="X1671" s="59">
        <v>1.9434779325999999E-3</v>
      </c>
      <c r="AI1671" s="2" t="str">
        <f>INDEX('ISO2-ISO3'!$D$1:$D$249, MATCH($N1671, 'ISO2-ISO3'!$C$1:$C$249, 0))</f>
        <v>CHN</v>
      </c>
      <c r="AJ1671" s="2" t="str">
        <f>INDEX('WB Country Groups'!$C$2:$C$219, MATCH($AI1671, 'WB Country Groups'!$B$2:$B$219, 0))</f>
        <v>East Asia &amp; Pacific</v>
      </c>
    </row>
    <row r="1672" spans="1:36">
      <c r="A1672" s="53">
        <v>45169</v>
      </c>
      <c r="B1672" s="53">
        <v>45169</v>
      </c>
      <c r="N1672" s="1" t="s">
        <v>948</v>
      </c>
      <c r="U1672" s="59">
        <v>1083663938.9514</v>
      </c>
      <c r="V1672" s="60">
        <v>1083663938.9514</v>
      </c>
      <c r="W1672" s="60">
        <v>18032079548.9328</v>
      </c>
      <c r="X1672" s="59">
        <v>1.6988261540000001E-3</v>
      </c>
      <c r="AI1672" s="2" t="str">
        <f>INDEX('ISO2-ISO3'!$D$1:$D$249, MATCH($N1672, 'ISO2-ISO3'!$C$1:$C$249, 0))</f>
        <v>CHN</v>
      </c>
      <c r="AJ1672" s="2" t="str">
        <f>INDEX('WB Country Groups'!$C$2:$C$219, MATCH($AI1672, 'WB Country Groups'!$B$2:$B$219, 0))</f>
        <v>East Asia &amp; Pacific</v>
      </c>
    </row>
    <row r="1673" spans="1:36">
      <c r="A1673" s="53">
        <v>45169</v>
      </c>
      <c r="B1673" s="53">
        <v>45169</v>
      </c>
      <c r="N1673" s="1" t="s">
        <v>948</v>
      </c>
      <c r="U1673" s="59">
        <v>371743049.20013702</v>
      </c>
      <c r="V1673" s="60">
        <v>371743049.20013702</v>
      </c>
      <c r="W1673" s="60">
        <v>6185774015.3521204</v>
      </c>
      <c r="X1673" s="59">
        <v>5.8276998230000004E-4</v>
      </c>
      <c r="AI1673" s="2" t="str">
        <f>INDEX('ISO2-ISO3'!$D$1:$D$249, MATCH($N1673, 'ISO2-ISO3'!$C$1:$C$249, 0))</f>
        <v>CHN</v>
      </c>
      <c r="AJ1673" s="2" t="str">
        <f>INDEX('WB Country Groups'!$C$2:$C$219, MATCH($AI1673, 'WB Country Groups'!$B$2:$B$219, 0))</f>
        <v>East Asia &amp; Pacific</v>
      </c>
    </row>
    <row r="1674" spans="1:36">
      <c r="A1674" s="53">
        <v>45169</v>
      </c>
      <c r="B1674" s="53">
        <v>45169</v>
      </c>
      <c r="N1674" s="1" t="s">
        <v>948</v>
      </c>
      <c r="U1674" s="59">
        <v>266346006.114007</v>
      </c>
      <c r="V1674" s="60">
        <v>266346006.114007</v>
      </c>
      <c r="W1674" s="60">
        <v>4431975815.7087603</v>
      </c>
      <c r="X1674" s="59">
        <v>4.175423256E-4</v>
      </c>
      <c r="AI1674" s="2" t="str">
        <f>INDEX('ISO2-ISO3'!$D$1:$D$249, MATCH($N1674, 'ISO2-ISO3'!$C$1:$C$249, 0))</f>
        <v>CHN</v>
      </c>
      <c r="AJ1674" s="2" t="str">
        <f>INDEX('WB Country Groups'!$C$2:$C$219, MATCH($AI1674, 'WB Country Groups'!$B$2:$B$219, 0))</f>
        <v>East Asia &amp; Pacific</v>
      </c>
    </row>
    <row r="1675" spans="1:36">
      <c r="A1675" s="53">
        <v>45169</v>
      </c>
      <c r="B1675" s="53">
        <v>45169</v>
      </c>
      <c r="N1675" s="1" t="s">
        <v>948</v>
      </c>
      <c r="U1675" s="59">
        <v>809495404.02156997</v>
      </c>
      <c r="V1675" s="60">
        <v>809495404.02156997</v>
      </c>
      <c r="W1675" s="60">
        <v>13469937491.817801</v>
      </c>
      <c r="X1675" s="59">
        <v>1.2690206940000001E-3</v>
      </c>
      <c r="AI1675" s="2" t="str">
        <f>INDEX('ISO2-ISO3'!$D$1:$D$249, MATCH($N1675, 'ISO2-ISO3'!$C$1:$C$249, 0))</f>
        <v>CHN</v>
      </c>
      <c r="AJ1675" s="2" t="str">
        <f>INDEX('WB Country Groups'!$C$2:$C$219, MATCH($AI1675, 'WB Country Groups'!$B$2:$B$219, 0))</f>
        <v>East Asia &amp; Pacific</v>
      </c>
    </row>
    <row r="1676" spans="1:36">
      <c r="A1676" s="53">
        <v>45169</v>
      </c>
      <c r="B1676" s="53">
        <v>45169</v>
      </c>
      <c r="N1676" s="1" t="s">
        <v>948</v>
      </c>
      <c r="U1676" s="59">
        <v>177684708.03956899</v>
      </c>
      <c r="V1676" s="60">
        <v>177684708.03956899</v>
      </c>
      <c r="W1676" s="60">
        <v>2956659047.91364</v>
      </c>
      <c r="X1676" s="59">
        <v>2.7855077419999997E-4</v>
      </c>
      <c r="AI1676" s="2" t="str">
        <f>INDEX('ISO2-ISO3'!$D$1:$D$249, MATCH($N1676, 'ISO2-ISO3'!$C$1:$C$249, 0))</f>
        <v>CHN</v>
      </c>
      <c r="AJ1676" s="2" t="str">
        <f>INDEX('WB Country Groups'!$C$2:$C$219, MATCH($AI1676, 'WB Country Groups'!$B$2:$B$219, 0))</f>
        <v>East Asia &amp; Pacific</v>
      </c>
    </row>
    <row r="1677" spans="1:36">
      <c r="A1677" s="53">
        <v>45169</v>
      </c>
      <c r="B1677" s="53">
        <v>45169</v>
      </c>
      <c r="N1677" s="1" t="s">
        <v>948</v>
      </c>
      <c r="U1677" s="59">
        <v>205446512.766092</v>
      </c>
      <c r="V1677" s="60">
        <v>205446512.766092</v>
      </c>
      <c r="W1677" s="60">
        <v>3418613214.01333</v>
      </c>
      <c r="X1677" s="59">
        <v>3.2207208949999998E-4</v>
      </c>
      <c r="AI1677" s="2" t="str">
        <f>INDEX('ISO2-ISO3'!$D$1:$D$249, MATCH($N1677, 'ISO2-ISO3'!$C$1:$C$249, 0))</f>
        <v>CHN</v>
      </c>
      <c r="AJ1677" s="2" t="str">
        <f>INDEX('WB Country Groups'!$C$2:$C$219, MATCH($AI1677, 'WB Country Groups'!$B$2:$B$219, 0))</f>
        <v>East Asia &amp; Pacific</v>
      </c>
    </row>
    <row r="1678" spans="1:36">
      <c r="A1678" s="53">
        <v>45169</v>
      </c>
      <c r="B1678" s="53">
        <v>45169</v>
      </c>
      <c r="N1678" s="1" t="s">
        <v>948</v>
      </c>
      <c r="U1678" s="59">
        <v>301139121.13012302</v>
      </c>
      <c r="V1678" s="60">
        <v>301139121.13012302</v>
      </c>
      <c r="W1678" s="60">
        <v>5010930411.4784203</v>
      </c>
      <c r="X1678" s="59">
        <v>4.7208640669999999E-4</v>
      </c>
      <c r="AI1678" s="2" t="str">
        <f>INDEX('ISO2-ISO3'!$D$1:$D$249, MATCH($N1678, 'ISO2-ISO3'!$C$1:$C$249, 0))</f>
        <v>CHN</v>
      </c>
      <c r="AJ1678" s="2" t="str">
        <f>INDEX('WB Country Groups'!$C$2:$C$219, MATCH($AI1678, 'WB Country Groups'!$B$2:$B$219, 0))</f>
        <v>East Asia &amp; Pacific</v>
      </c>
    </row>
    <row r="1679" spans="1:36">
      <c r="A1679" s="53">
        <v>45169</v>
      </c>
      <c r="B1679" s="53">
        <v>45169</v>
      </c>
      <c r="N1679" s="1" t="s">
        <v>948</v>
      </c>
      <c r="U1679" s="59">
        <v>2818790344.7581201</v>
      </c>
      <c r="V1679" s="60">
        <v>2818790344.7581201</v>
      </c>
      <c r="W1679" s="60">
        <v>46904441406.093102</v>
      </c>
      <c r="X1679" s="59">
        <v>4.4189296960000001E-3</v>
      </c>
      <c r="AI1679" s="2" t="str">
        <f>INDEX('ISO2-ISO3'!$D$1:$D$249, MATCH($N1679, 'ISO2-ISO3'!$C$1:$C$249, 0))</f>
        <v>CHN</v>
      </c>
      <c r="AJ1679" s="2" t="str">
        <f>INDEX('WB Country Groups'!$C$2:$C$219, MATCH($AI1679, 'WB Country Groups'!$B$2:$B$219, 0))</f>
        <v>East Asia &amp; Pacific</v>
      </c>
    </row>
    <row r="1680" spans="1:36">
      <c r="A1680" s="53">
        <v>45169</v>
      </c>
      <c r="B1680" s="53">
        <v>45169</v>
      </c>
      <c r="N1680" s="1" t="s">
        <v>948</v>
      </c>
      <c r="U1680" s="59">
        <v>218828388.62402999</v>
      </c>
      <c r="V1680" s="60">
        <v>218828388.62402999</v>
      </c>
      <c r="W1680" s="60">
        <v>3641286536.72053</v>
      </c>
      <c r="X1680" s="59">
        <v>3.4305043890000002E-4</v>
      </c>
      <c r="AI1680" s="2" t="str">
        <f>INDEX('ISO2-ISO3'!$D$1:$D$249, MATCH($N1680, 'ISO2-ISO3'!$C$1:$C$249, 0))</f>
        <v>CHN</v>
      </c>
      <c r="AJ1680" s="2" t="str">
        <f>INDEX('WB Country Groups'!$C$2:$C$219, MATCH($AI1680, 'WB Country Groups'!$B$2:$B$219, 0))</f>
        <v>East Asia &amp; Pacific</v>
      </c>
    </row>
    <row r="1681" spans="1:36">
      <c r="A1681" s="53">
        <v>45169</v>
      </c>
      <c r="B1681" s="53">
        <v>45169</v>
      </c>
      <c r="N1681" s="1" t="s">
        <v>948</v>
      </c>
      <c r="U1681" s="59">
        <v>393307515.90772802</v>
      </c>
      <c r="V1681" s="60">
        <v>393307515.90772802</v>
      </c>
      <c r="W1681" s="60">
        <v>6544604982.3379297</v>
      </c>
      <c r="X1681" s="59">
        <v>6.1657592410000004E-4</v>
      </c>
      <c r="AI1681" s="2" t="str">
        <f>INDEX('ISO2-ISO3'!$D$1:$D$249, MATCH($N1681, 'ISO2-ISO3'!$C$1:$C$249, 0))</f>
        <v>CHN</v>
      </c>
      <c r="AJ1681" s="2" t="str">
        <f>INDEX('WB Country Groups'!$C$2:$C$219, MATCH($AI1681, 'WB Country Groups'!$B$2:$B$219, 0))</f>
        <v>East Asia &amp; Pacific</v>
      </c>
    </row>
    <row r="1682" spans="1:36">
      <c r="A1682" s="53">
        <v>45169</v>
      </c>
      <c r="B1682" s="53">
        <v>45169</v>
      </c>
      <c r="N1682" s="1" t="s">
        <v>948</v>
      </c>
      <c r="U1682" s="59">
        <v>1577432220.05721</v>
      </c>
      <c r="V1682" s="60">
        <v>1577432220.05721</v>
      </c>
      <c r="W1682" s="60">
        <v>26248343469.512501</v>
      </c>
      <c r="X1682" s="59">
        <v>2.4728912859999998E-3</v>
      </c>
      <c r="AI1682" s="2" t="str">
        <f>INDEX('ISO2-ISO3'!$D$1:$D$249, MATCH($N1682, 'ISO2-ISO3'!$C$1:$C$249, 0))</f>
        <v>CHN</v>
      </c>
      <c r="AJ1682" s="2" t="str">
        <f>INDEX('WB Country Groups'!$C$2:$C$219, MATCH($AI1682, 'WB Country Groups'!$B$2:$B$219, 0))</f>
        <v>East Asia &amp; Pacific</v>
      </c>
    </row>
    <row r="1683" spans="1:36">
      <c r="A1683" s="53">
        <v>45169</v>
      </c>
      <c r="B1683" s="53">
        <v>45169</v>
      </c>
      <c r="N1683" s="1" t="s">
        <v>948</v>
      </c>
      <c r="U1683" s="59">
        <v>416428806.56014299</v>
      </c>
      <c r="V1683" s="60">
        <v>416428806.56014299</v>
      </c>
      <c r="W1683" s="60">
        <v>6929341372.7744102</v>
      </c>
      <c r="X1683" s="59">
        <v>6.5282245019999995E-4</v>
      </c>
      <c r="AI1683" s="2" t="str">
        <f>INDEX('ISO2-ISO3'!$D$1:$D$249, MATCH($N1683, 'ISO2-ISO3'!$C$1:$C$249, 0))</f>
        <v>CHN</v>
      </c>
      <c r="AJ1683" s="2" t="str">
        <f>INDEX('WB Country Groups'!$C$2:$C$219, MATCH($AI1683, 'WB Country Groups'!$B$2:$B$219, 0))</f>
        <v>East Asia &amp; Pacific</v>
      </c>
    </row>
    <row r="1684" spans="1:36">
      <c r="A1684" s="53">
        <v>45169</v>
      </c>
      <c r="B1684" s="53">
        <v>45169</v>
      </c>
      <c r="N1684" s="1" t="s">
        <v>948</v>
      </c>
      <c r="U1684" s="59">
        <v>330757464.517277</v>
      </c>
      <c r="V1684" s="60">
        <v>330757464.517277</v>
      </c>
      <c r="W1684" s="60">
        <v>5503777229.45187</v>
      </c>
      <c r="X1684" s="59">
        <v>5.1851815970000001E-4</v>
      </c>
      <c r="AI1684" s="2" t="str">
        <f>INDEX('ISO2-ISO3'!$D$1:$D$249, MATCH($N1684, 'ISO2-ISO3'!$C$1:$C$249, 0))</f>
        <v>CHN</v>
      </c>
      <c r="AJ1684" s="2" t="str">
        <f>INDEX('WB Country Groups'!$C$2:$C$219, MATCH($AI1684, 'WB Country Groups'!$B$2:$B$219, 0))</f>
        <v>East Asia &amp; Pacific</v>
      </c>
    </row>
    <row r="1685" spans="1:36">
      <c r="A1685" s="53">
        <v>45169</v>
      </c>
      <c r="B1685" s="53">
        <v>45169</v>
      </c>
      <c r="N1685" s="1" t="s">
        <v>948</v>
      </c>
      <c r="U1685" s="59">
        <v>267953576.02583</v>
      </c>
      <c r="V1685" s="60">
        <v>267953576.02583</v>
      </c>
      <c r="W1685" s="60">
        <v>4458725647.9108896</v>
      </c>
      <c r="X1685" s="59">
        <v>4.200624628E-4</v>
      </c>
      <c r="AI1685" s="2" t="str">
        <f>INDEX('ISO2-ISO3'!$D$1:$D$249, MATCH($N1685, 'ISO2-ISO3'!$C$1:$C$249, 0))</f>
        <v>CHN</v>
      </c>
      <c r="AJ1685" s="2" t="str">
        <f>INDEX('WB Country Groups'!$C$2:$C$219, MATCH($AI1685, 'WB Country Groups'!$B$2:$B$219, 0))</f>
        <v>East Asia &amp; Pacific</v>
      </c>
    </row>
    <row r="1686" spans="1:36">
      <c r="A1686" s="53">
        <v>45169</v>
      </c>
      <c r="B1686" s="53">
        <v>45169</v>
      </c>
      <c r="N1686" s="1" t="s">
        <v>948</v>
      </c>
      <c r="U1686" s="59">
        <v>657998107.78066897</v>
      </c>
      <c r="V1686" s="60">
        <v>657998107.78066897</v>
      </c>
      <c r="W1686" s="60">
        <v>10949034840.108601</v>
      </c>
      <c r="X1686" s="59">
        <v>1.0315231084E-3</v>
      </c>
      <c r="AI1686" s="2" t="str">
        <f>INDEX('ISO2-ISO3'!$D$1:$D$249, MATCH($N1686, 'ISO2-ISO3'!$C$1:$C$249, 0))</f>
        <v>CHN</v>
      </c>
      <c r="AJ1686" s="2" t="str">
        <f>INDEX('WB Country Groups'!$C$2:$C$219, MATCH($AI1686, 'WB Country Groups'!$B$2:$B$219, 0))</f>
        <v>East Asia &amp; Pacific</v>
      </c>
    </row>
    <row r="1687" spans="1:36">
      <c r="A1687" s="53">
        <v>45169</v>
      </c>
      <c r="B1687" s="53">
        <v>45169</v>
      </c>
      <c r="N1687" s="1" t="s">
        <v>948</v>
      </c>
      <c r="U1687" s="59">
        <v>364569249.76223099</v>
      </c>
      <c r="V1687" s="60">
        <v>364569249.76223099</v>
      </c>
      <c r="W1687" s="60">
        <v>6066402577.8771496</v>
      </c>
      <c r="X1687" s="59">
        <v>5.7152384069999995E-4</v>
      </c>
      <c r="AI1687" s="2" t="str">
        <f>INDEX('ISO2-ISO3'!$D$1:$D$249, MATCH($N1687, 'ISO2-ISO3'!$C$1:$C$249, 0))</f>
        <v>CHN</v>
      </c>
      <c r="AJ1687" s="2" t="str">
        <f>INDEX('WB Country Groups'!$C$2:$C$219, MATCH($AI1687, 'WB Country Groups'!$B$2:$B$219, 0))</f>
        <v>East Asia &amp; Pacific</v>
      </c>
    </row>
    <row r="1688" spans="1:36">
      <c r="A1688" s="53">
        <v>45169</v>
      </c>
      <c r="B1688" s="53">
        <v>45169</v>
      </c>
      <c r="N1688" s="1" t="s">
        <v>948</v>
      </c>
      <c r="U1688" s="59">
        <v>2197002528.0570402</v>
      </c>
      <c r="V1688" s="60">
        <v>2197002528.0570402</v>
      </c>
      <c r="W1688" s="60">
        <v>36557942855.850304</v>
      </c>
      <c r="X1688" s="59">
        <v>3.4441723314E-3</v>
      </c>
      <c r="AI1688" s="2" t="str">
        <f>INDEX('ISO2-ISO3'!$D$1:$D$249, MATCH($N1688, 'ISO2-ISO3'!$C$1:$C$249, 0))</f>
        <v>CHN</v>
      </c>
      <c r="AJ1688" s="2" t="str">
        <f>INDEX('WB Country Groups'!$C$2:$C$219, MATCH($AI1688, 'WB Country Groups'!$B$2:$B$219, 0))</f>
        <v>East Asia &amp; Pacific</v>
      </c>
    </row>
    <row r="1689" spans="1:36">
      <c r="A1689" s="53">
        <v>45169</v>
      </c>
      <c r="B1689" s="53">
        <v>45169</v>
      </c>
      <c r="N1689" s="1" t="s">
        <v>948</v>
      </c>
      <c r="U1689" s="59">
        <v>247268418.62361801</v>
      </c>
      <c r="V1689" s="60">
        <v>247268418.62361801</v>
      </c>
      <c r="W1689" s="60">
        <v>4114526316.04071</v>
      </c>
      <c r="X1689" s="59">
        <v>3.8763498679999999E-4</v>
      </c>
      <c r="AI1689" s="2" t="str">
        <f>INDEX('ISO2-ISO3'!$D$1:$D$249, MATCH($N1689, 'ISO2-ISO3'!$C$1:$C$249, 0))</f>
        <v>CHN</v>
      </c>
      <c r="AJ1689" s="2" t="str">
        <f>INDEX('WB Country Groups'!$C$2:$C$219, MATCH($AI1689, 'WB Country Groups'!$B$2:$B$219, 0))</f>
        <v>East Asia &amp; Pacific</v>
      </c>
    </row>
    <row r="1690" spans="1:36">
      <c r="A1690" s="53">
        <v>45169</v>
      </c>
      <c r="B1690" s="53">
        <v>45169</v>
      </c>
      <c r="N1690" s="1" t="s">
        <v>948</v>
      </c>
      <c r="U1690" s="59">
        <v>364763384.77095598</v>
      </c>
      <c r="V1690" s="60">
        <v>364763384.77095598</v>
      </c>
      <c r="W1690" s="60">
        <v>6069632968.5866003</v>
      </c>
      <c r="X1690" s="59">
        <v>5.7182818010000005E-4</v>
      </c>
      <c r="AI1690" s="2" t="str">
        <f>INDEX('ISO2-ISO3'!$D$1:$D$249, MATCH($N1690, 'ISO2-ISO3'!$C$1:$C$249, 0))</f>
        <v>CHN</v>
      </c>
      <c r="AJ1690" s="2" t="str">
        <f>INDEX('WB Country Groups'!$C$2:$C$219, MATCH($AI1690, 'WB Country Groups'!$B$2:$B$219, 0))</f>
        <v>East Asia &amp; Pacific</v>
      </c>
    </row>
    <row r="1691" spans="1:36">
      <c r="A1691" s="53">
        <v>45169</v>
      </c>
      <c r="B1691" s="53">
        <v>45169</v>
      </c>
      <c r="N1691" s="1" t="s">
        <v>948</v>
      </c>
      <c r="U1691" s="59">
        <v>412810097.64264601</v>
      </c>
      <c r="V1691" s="60">
        <v>412810097.64264601</v>
      </c>
      <c r="W1691" s="60">
        <v>6869126351.5678596</v>
      </c>
      <c r="X1691" s="59">
        <v>6.4714951320000004E-4</v>
      </c>
      <c r="AI1691" s="2" t="str">
        <f>INDEX('ISO2-ISO3'!$D$1:$D$249, MATCH($N1691, 'ISO2-ISO3'!$C$1:$C$249, 0))</f>
        <v>CHN</v>
      </c>
      <c r="AJ1691" s="2" t="str">
        <f>INDEX('WB Country Groups'!$C$2:$C$219, MATCH($AI1691, 'WB Country Groups'!$B$2:$B$219, 0))</f>
        <v>East Asia &amp; Pacific</v>
      </c>
    </row>
    <row r="1692" spans="1:36">
      <c r="A1692" s="53">
        <v>45169</v>
      </c>
      <c r="B1692" s="53">
        <v>45169</v>
      </c>
      <c r="N1692" s="1" t="s">
        <v>948</v>
      </c>
      <c r="U1692" s="59">
        <v>550091636.33627796</v>
      </c>
      <c r="V1692" s="60">
        <v>550091636.33627796</v>
      </c>
      <c r="W1692" s="60">
        <v>9153479957.2796402</v>
      </c>
      <c r="X1692" s="59">
        <v>8.6236149910000001E-4</v>
      </c>
      <c r="AI1692" s="2" t="str">
        <f>INDEX('ISO2-ISO3'!$D$1:$D$249, MATCH($N1692, 'ISO2-ISO3'!$C$1:$C$249, 0))</f>
        <v>CHN</v>
      </c>
      <c r="AJ1692" s="2" t="str">
        <f>INDEX('WB Country Groups'!$C$2:$C$219, MATCH($AI1692, 'WB Country Groups'!$B$2:$B$219, 0))</f>
        <v>East Asia &amp; Pacific</v>
      </c>
    </row>
    <row r="1693" spans="1:36">
      <c r="A1693" s="53">
        <v>45169</v>
      </c>
      <c r="B1693" s="53">
        <v>45169</v>
      </c>
      <c r="N1693" s="1" t="s">
        <v>948</v>
      </c>
      <c r="U1693" s="59">
        <v>295918839.904513</v>
      </c>
      <c r="V1693" s="60">
        <v>295918839.904513</v>
      </c>
      <c r="W1693" s="60">
        <v>4924065357.7062397</v>
      </c>
      <c r="X1693" s="59">
        <v>4.639027346E-4</v>
      </c>
      <c r="AI1693" s="2" t="str">
        <f>INDEX('ISO2-ISO3'!$D$1:$D$249, MATCH($N1693, 'ISO2-ISO3'!$C$1:$C$249, 0))</f>
        <v>CHN</v>
      </c>
      <c r="AJ1693" s="2" t="str">
        <f>INDEX('WB Country Groups'!$C$2:$C$219, MATCH($AI1693, 'WB Country Groups'!$B$2:$B$219, 0))</f>
        <v>East Asia &amp; Pacific</v>
      </c>
    </row>
    <row r="1694" spans="1:36">
      <c r="A1694" s="53">
        <v>45169</v>
      </c>
      <c r="B1694" s="53">
        <v>45169</v>
      </c>
      <c r="N1694" s="1" t="s">
        <v>948</v>
      </c>
      <c r="U1694" s="59">
        <v>340949551.254242</v>
      </c>
      <c r="V1694" s="60">
        <v>340949551.254242</v>
      </c>
      <c r="W1694" s="60">
        <v>5673372721.3793898</v>
      </c>
      <c r="X1694" s="59">
        <v>5.3449597620000002E-4</v>
      </c>
      <c r="AI1694" s="2" t="str">
        <f>INDEX('ISO2-ISO3'!$D$1:$D$249, MATCH($N1694, 'ISO2-ISO3'!$C$1:$C$249, 0))</f>
        <v>CHN</v>
      </c>
      <c r="AJ1694" s="2" t="str">
        <f>INDEX('WB Country Groups'!$C$2:$C$219, MATCH($AI1694, 'WB Country Groups'!$B$2:$B$219, 0))</f>
        <v>East Asia &amp; Pacific</v>
      </c>
    </row>
    <row r="1695" spans="1:36">
      <c r="A1695" s="53">
        <v>45169</v>
      </c>
      <c r="B1695" s="53">
        <v>45169</v>
      </c>
      <c r="N1695" s="1" t="s">
        <v>1064</v>
      </c>
      <c r="U1695" s="59">
        <v>12545409097.2423</v>
      </c>
      <c r="V1695" s="60">
        <v>12545409097.2423</v>
      </c>
      <c r="W1695" s="60">
        <v>12545409097.2423</v>
      </c>
      <c r="X1695" s="59">
        <v>1.9667046508699999E-2</v>
      </c>
      <c r="AI1695" s="2" t="str">
        <f>INDEX('ISO2-ISO3'!$D$1:$D$249, MATCH($N1695, 'ISO2-ISO3'!$C$1:$C$249, 0))</f>
        <v>HKG</v>
      </c>
      <c r="AJ1695" s="2" t="str">
        <f>INDEX('WB Country Groups'!$C$2:$C$219, MATCH($AI1695, 'WB Country Groups'!$B$2:$B$219, 0))</f>
        <v>East Asia &amp; Pacific</v>
      </c>
    </row>
    <row r="1696" spans="1:36">
      <c r="A1696" s="53">
        <v>45169</v>
      </c>
      <c r="B1696" s="53">
        <v>45169</v>
      </c>
      <c r="N1696" s="1" t="s">
        <v>1348</v>
      </c>
      <c r="U1696" s="59">
        <v>38369494499.080002</v>
      </c>
      <c r="V1696" s="60">
        <v>38369494499.080002</v>
      </c>
      <c r="W1696" s="60">
        <v>38369494499.080002</v>
      </c>
      <c r="X1696" s="59">
        <v>6.0150659654000002E-2</v>
      </c>
      <c r="AI1696" s="2" t="str">
        <f>INDEX('ISO2-ISO3'!$D$1:$D$249, MATCH($N1696, 'ISO2-ISO3'!$C$1:$C$249, 0))</f>
        <v>USA</v>
      </c>
      <c r="AJ1696" s="2" t="str">
        <f>INDEX('WB Country Groups'!$C$2:$C$219, MATCH($AI1696, 'WB Country Groups'!$B$2:$B$219, 0))</f>
        <v>North America</v>
      </c>
    </row>
    <row r="1697" spans="1:36">
      <c r="A1697" s="53">
        <v>45169</v>
      </c>
      <c r="B1697" s="53">
        <v>45169</v>
      </c>
      <c r="N1697" s="1" t="s">
        <v>948</v>
      </c>
      <c r="U1697" s="59">
        <v>1352207879.3555</v>
      </c>
      <c r="V1697" s="60">
        <v>1352207879.3555</v>
      </c>
      <c r="W1697" s="60">
        <v>17189420222.942299</v>
      </c>
      <c r="X1697" s="59">
        <v>2.1198141125999999E-3</v>
      </c>
      <c r="AI1697" s="2" t="str">
        <f>INDEX('ISO2-ISO3'!$D$1:$D$249, MATCH($N1697, 'ISO2-ISO3'!$C$1:$C$249, 0))</f>
        <v>CHN</v>
      </c>
      <c r="AJ1697" s="2" t="str">
        <f>INDEX('WB Country Groups'!$C$2:$C$219, MATCH($AI1697, 'WB Country Groups'!$B$2:$B$219, 0))</f>
        <v>East Asia &amp; Pacific</v>
      </c>
    </row>
    <row r="1698" spans="1:36">
      <c r="A1698" s="53">
        <v>45169</v>
      </c>
      <c r="B1698" s="53">
        <v>45169</v>
      </c>
      <c r="N1698" s="1" t="s">
        <v>948</v>
      </c>
      <c r="U1698" s="59">
        <v>553243918.96187401</v>
      </c>
      <c r="V1698" s="60">
        <v>553243918.96187401</v>
      </c>
      <c r="W1698" s="60">
        <v>17189420222.942299</v>
      </c>
      <c r="X1698" s="59">
        <v>8.6730323420000004E-4</v>
      </c>
      <c r="AI1698" s="2" t="str">
        <f>INDEX('ISO2-ISO3'!$D$1:$D$249, MATCH($N1698, 'ISO2-ISO3'!$C$1:$C$249, 0))</f>
        <v>CHN</v>
      </c>
      <c r="AJ1698" s="2" t="str">
        <f>INDEX('WB Country Groups'!$C$2:$C$219, MATCH($AI1698, 'WB Country Groups'!$B$2:$B$219, 0))</f>
        <v>East Asia &amp; Pacific</v>
      </c>
    </row>
    <row r="1699" spans="1:36">
      <c r="A1699" s="53">
        <v>45169</v>
      </c>
      <c r="B1699" s="53">
        <v>45169</v>
      </c>
      <c r="N1699" s="1" t="s">
        <v>982</v>
      </c>
      <c r="U1699" s="59">
        <v>2340773807.0686402</v>
      </c>
      <c r="V1699" s="60">
        <v>2340773807.0686402</v>
      </c>
      <c r="W1699" s="60">
        <v>5526380981.5129004</v>
      </c>
      <c r="X1699" s="59">
        <v>3.6695580807999998E-3</v>
      </c>
      <c r="AI1699" s="2" t="str">
        <f>INDEX('ISO2-ISO3'!$D$1:$D$249, MATCH($N1699, 'ISO2-ISO3'!$C$1:$C$249, 0))</f>
        <v>DNK</v>
      </c>
      <c r="AJ1699" s="2" t="str">
        <f>INDEX('WB Country Groups'!$C$2:$C$219, MATCH($AI1699, 'WB Country Groups'!$B$2:$B$219, 0))</f>
        <v>Europe &amp; Central Asia</v>
      </c>
    </row>
    <row r="1700" spans="1:36">
      <c r="A1700" s="53">
        <v>45169</v>
      </c>
      <c r="B1700" s="53">
        <v>45169</v>
      </c>
      <c r="N1700" s="1" t="s">
        <v>1342</v>
      </c>
      <c r="U1700" s="59">
        <v>6697398445.4349604</v>
      </c>
      <c r="V1700" s="60">
        <v>6697398445.4349604</v>
      </c>
      <c r="W1700" s="60">
        <v>9567712064.9070892</v>
      </c>
      <c r="X1700" s="59">
        <v>1.04993026288E-2</v>
      </c>
      <c r="AI1700" s="2" t="str">
        <f>INDEX('ISO2-ISO3'!$D$1:$D$249, MATCH($N1700, 'ISO2-ISO3'!$C$1:$C$249, 0))</f>
        <v>GBR</v>
      </c>
      <c r="AJ1700" s="2" t="str">
        <f>INDEX('WB Country Groups'!$C$2:$C$219, MATCH($AI1700, 'WB Country Groups'!$B$2:$B$219, 0))</f>
        <v>Europe &amp; Central Asia</v>
      </c>
    </row>
    <row r="1701" spans="1:36">
      <c r="A1701" s="53">
        <v>45169</v>
      </c>
      <c r="B1701" s="53">
        <v>45169</v>
      </c>
      <c r="N1701" s="1" t="s">
        <v>1342</v>
      </c>
      <c r="U1701" s="59">
        <v>9474737103.2713203</v>
      </c>
      <c r="V1701" s="60">
        <v>9474737103.2713203</v>
      </c>
      <c r="W1701" s="60">
        <v>9474737103.2713203</v>
      </c>
      <c r="X1701" s="59">
        <v>1.4853249808200001E-2</v>
      </c>
      <c r="AI1701" s="2" t="str">
        <f>INDEX('ISO2-ISO3'!$D$1:$D$249, MATCH($N1701, 'ISO2-ISO3'!$C$1:$C$249, 0))</f>
        <v>GBR</v>
      </c>
      <c r="AJ1701" s="2" t="str">
        <f>INDEX('WB Country Groups'!$C$2:$C$219, MATCH($AI1701, 'WB Country Groups'!$B$2:$B$219, 0))</f>
        <v>Europe &amp; Central Asia</v>
      </c>
    </row>
    <row r="1702" spans="1:36">
      <c r="A1702" s="53">
        <v>45169</v>
      </c>
      <c r="B1702" s="53">
        <v>45169</v>
      </c>
      <c r="N1702" s="1" t="s">
        <v>1295</v>
      </c>
      <c r="U1702" s="59">
        <v>18562566615.965401</v>
      </c>
      <c r="V1702" s="60">
        <v>18562566615.965401</v>
      </c>
      <c r="W1702" s="60">
        <v>24188922751.367599</v>
      </c>
      <c r="X1702" s="59">
        <v>2.9099956655600001E-2</v>
      </c>
      <c r="AI1702" s="2" t="str">
        <f>INDEX('ISO2-ISO3'!$D$1:$D$249, MATCH($N1702, 'ISO2-ISO3'!$C$1:$C$249, 0))</f>
        <v>SWE</v>
      </c>
      <c r="AJ1702" s="2" t="str">
        <f>INDEX('WB Country Groups'!$C$2:$C$219, MATCH($AI1702, 'WB Country Groups'!$B$2:$B$219, 0))</f>
        <v>Europe &amp; Central Asia</v>
      </c>
    </row>
    <row r="1703" spans="1:36">
      <c r="A1703" s="53">
        <v>45169</v>
      </c>
      <c r="B1703" s="53">
        <v>45169</v>
      </c>
      <c r="N1703" s="1" t="s">
        <v>1015</v>
      </c>
      <c r="U1703" s="59">
        <v>4298383695.2494202</v>
      </c>
      <c r="V1703" s="60">
        <v>4298383695.2494202</v>
      </c>
      <c r="W1703" s="60">
        <v>12281096272.141199</v>
      </c>
      <c r="X1703" s="59">
        <v>6.7384420382000003E-3</v>
      </c>
      <c r="AI1703" s="2" t="str">
        <f>INDEX('ISO2-ISO3'!$D$1:$D$249, MATCH($N1703, 'ISO2-ISO3'!$C$1:$C$249, 0))</f>
        <v>FRA</v>
      </c>
      <c r="AJ1703" s="2" t="str">
        <f>INDEX('WB Country Groups'!$C$2:$C$219, MATCH($AI1703, 'WB Country Groups'!$B$2:$B$219, 0))</f>
        <v>Europe &amp; Central Asia</v>
      </c>
    </row>
    <row r="1704" spans="1:36">
      <c r="A1704" s="53">
        <v>45169</v>
      </c>
      <c r="B1704" s="53">
        <v>45169</v>
      </c>
      <c r="N1704" s="1" t="s">
        <v>1088</v>
      </c>
      <c r="U1704" s="59">
        <v>12687521681.299601</v>
      </c>
      <c r="V1704" s="60">
        <v>12687521681.299601</v>
      </c>
      <c r="W1704" s="60">
        <v>21145869468.8326</v>
      </c>
      <c r="X1704" s="59">
        <v>1.9889831973799999E-2</v>
      </c>
      <c r="AI1704" s="2" t="str">
        <f>INDEX('ISO2-ISO3'!$D$1:$D$249, MATCH($N1704, 'ISO2-ISO3'!$C$1:$C$249, 0))</f>
        <v>JPN</v>
      </c>
      <c r="AJ1704" s="2" t="str">
        <f>INDEX('WB Country Groups'!$C$2:$C$219, MATCH($AI1704, 'WB Country Groups'!$B$2:$B$219, 0))</f>
        <v>East Asia &amp; Pacific</v>
      </c>
    </row>
    <row r="1705" spans="1:36">
      <c r="A1705" s="53">
        <v>45169</v>
      </c>
      <c r="B1705" s="53">
        <v>45169</v>
      </c>
      <c r="N1705" s="1" t="s">
        <v>948</v>
      </c>
      <c r="U1705" s="59">
        <v>10645079496.387899</v>
      </c>
      <c r="V1705" s="60">
        <v>10645079496.387899</v>
      </c>
      <c r="W1705" s="60">
        <v>13306349370.4849</v>
      </c>
      <c r="X1705" s="59">
        <v>1.6687959071E-2</v>
      </c>
      <c r="AI1705" s="2" t="str">
        <f>INDEX('ISO2-ISO3'!$D$1:$D$249, MATCH($N1705, 'ISO2-ISO3'!$C$1:$C$249, 0))</f>
        <v>CHN</v>
      </c>
      <c r="AJ1705" s="2" t="str">
        <f>INDEX('WB Country Groups'!$C$2:$C$219, MATCH($AI1705, 'WB Country Groups'!$B$2:$B$219, 0))</f>
        <v>East Asia &amp; Pacific</v>
      </c>
    </row>
    <row r="1706" spans="1:36">
      <c r="A1706" s="53">
        <v>45169</v>
      </c>
      <c r="B1706" s="53">
        <v>45169</v>
      </c>
      <c r="N1706" s="1" t="s">
        <v>1303</v>
      </c>
      <c r="U1706" s="59">
        <v>6532898701.6155596</v>
      </c>
      <c r="V1706" s="60">
        <v>6532898701.6155596</v>
      </c>
      <c r="W1706" s="60">
        <v>11877997639.301001</v>
      </c>
      <c r="X1706" s="59">
        <v>1.0241421511700001E-2</v>
      </c>
      <c r="AI1706" s="2" t="str">
        <f>INDEX('ISO2-ISO3'!$D$1:$D$249, MATCH($N1706, 'ISO2-ISO3'!$C$1:$C$249, 0))</f>
        <v>TWN</v>
      </c>
      <c r="AJ1706" s="2" t="str">
        <f>INDEX('WB Country Groups'!$C$2:$C$219, MATCH($AI1706, 'WB Country Groups'!$B$2:$B$219, 0))</f>
        <v>East Asia &amp; Pacific</v>
      </c>
    </row>
    <row r="1707" spans="1:36">
      <c r="A1707" s="53">
        <v>45169</v>
      </c>
      <c r="B1707" s="53">
        <v>45169</v>
      </c>
      <c r="N1707" s="1" t="s">
        <v>1303</v>
      </c>
      <c r="U1707" s="59">
        <v>8487114668.23277</v>
      </c>
      <c r="V1707" s="60">
        <v>8487114668.23277</v>
      </c>
      <c r="W1707" s="60">
        <v>12124449526.046801</v>
      </c>
      <c r="X1707" s="59">
        <v>1.3304984924E-2</v>
      </c>
      <c r="AI1707" s="2" t="str">
        <f>INDEX('ISO2-ISO3'!$D$1:$D$249, MATCH($N1707, 'ISO2-ISO3'!$C$1:$C$249, 0))</f>
        <v>TWN</v>
      </c>
      <c r="AJ1707" s="2" t="str">
        <f>INDEX('WB Country Groups'!$C$2:$C$219, MATCH($AI1707, 'WB Country Groups'!$B$2:$B$219, 0))</f>
        <v>East Asia &amp; Pacific</v>
      </c>
    </row>
    <row r="1708" spans="1:36">
      <c r="A1708" s="53">
        <v>45169</v>
      </c>
      <c r="B1708" s="53">
        <v>45169</v>
      </c>
      <c r="N1708" s="1" t="s">
        <v>1070</v>
      </c>
      <c r="U1708" s="59">
        <v>23211837880.395302</v>
      </c>
      <c r="V1708" s="60">
        <v>23211837880.395302</v>
      </c>
      <c r="W1708" s="60">
        <v>42203341600.718697</v>
      </c>
      <c r="X1708" s="59">
        <v>3.6388474190700001E-2</v>
      </c>
      <c r="AI1708" s="2" t="str">
        <f>INDEX('ISO2-ISO3'!$D$1:$D$249, MATCH($N1708, 'ISO2-ISO3'!$C$1:$C$249, 0))</f>
        <v>IND</v>
      </c>
      <c r="AJ1708" s="2" t="str">
        <f>INDEX('WB Country Groups'!$C$2:$C$219, MATCH($AI1708, 'WB Country Groups'!$B$2:$B$219, 0))</f>
        <v>South Asia</v>
      </c>
    </row>
    <row r="1709" spans="1:36">
      <c r="A1709" s="53">
        <v>45169</v>
      </c>
      <c r="B1709" s="53">
        <v>45169</v>
      </c>
      <c r="N1709" s="1" t="s">
        <v>1070</v>
      </c>
      <c r="U1709" s="59">
        <v>2952031355.9168901</v>
      </c>
      <c r="V1709" s="60">
        <v>2952031355.9168901</v>
      </c>
      <c r="W1709" s="60">
        <v>8434375302.6197004</v>
      </c>
      <c r="X1709" s="59">
        <v>4.6278074729999997E-3</v>
      </c>
      <c r="AI1709" s="2" t="str">
        <f>INDEX('ISO2-ISO3'!$D$1:$D$249, MATCH($N1709, 'ISO2-ISO3'!$C$1:$C$249, 0))</f>
        <v>IND</v>
      </c>
      <c r="AJ1709" s="2" t="str">
        <f>INDEX('WB Country Groups'!$C$2:$C$219, MATCH($AI1709, 'WB Country Groups'!$B$2:$B$219, 0))</f>
        <v>South Asia</v>
      </c>
    </row>
    <row r="1710" spans="1:36">
      <c r="A1710" s="53">
        <v>45169</v>
      </c>
      <c r="B1710" s="53">
        <v>45169</v>
      </c>
      <c r="N1710" s="1" t="s">
        <v>881</v>
      </c>
      <c r="U1710" s="59">
        <v>5016118517.7603998</v>
      </c>
      <c r="V1710" s="60">
        <v>5016118517.7603998</v>
      </c>
      <c r="W1710" s="60">
        <v>7717105411.9390697</v>
      </c>
      <c r="X1710" s="59">
        <v>7.8636125309E-3</v>
      </c>
      <c r="AI1710" s="2" t="str">
        <f>INDEX('ISO2-ISO3'!$D$1:$D$249, MATCH($N1710, 'ISO2-ISO3'!$C$1:$C$249, 0))</f>
        <v>AUS</v>
      </c>
      <c r="AJ1710" s="2" t="str">
        <f>INDEX('WB Country Groups'!$C$2:$C$219, MATCH($AI1710, 'WB Country Groups'!$B$2:$B$219, 0))</f>
        <v>East Asia &amp; Pacific</v>
      </c>
    </row>
    <row r="1711" spans="1:36">
      <c r="A1711" s="53">
        <v>45169</v>
      </c>
      <c r="B1711" s="53">
        <v>45169</v>
      </c>
      <c r="N1711" s="1" t="s">
        <v>1348</v>
      </c>
      <c r="U1711" s="59">
        <v>13303644326.388</v>
      </c>
      <c r="V1711" s="60">
        <v>13303644326.388</v>
      </c>
      <c r="W1711" s="60">
        <v>14003836133.040001</v>
      </c>
      <c r="X1711" s="59">
        <v>2.0855708225600001E-2</v>
      </c>
      <c r="AI1711" s="2" t="str">
        <f>INDEX('ISO2-ISO3'!$D$1:$D$249, MATCH($N1711, 'ISO2-ISO3'!$C$1:$C$249, 0))</f>
        <v>USA</v>
      </c>
      <c r="AJ1711" s="2" t="str">
        <f>INDEX('WB Country Groups'!$C$2:$C$219, MATCH($AI1711, 'WB Country Groups'!$B$2:$B$219, 0))</f>
        <v>North America</v>
      </c>
    </row>
    <row r="1712" spans="1:36">
      <c r="A1712" s="53">
        <v>45169</v>
      </c>
      <c r="B1712" s="53">
        <v>45169</v>
      </c>
      <c r="N1712" s="1" t="s">
        <v>1303</v>
      </c>
      <c r="U1712" s="59">
        <v>2846436250.7009602</v>
      </c>
      <c r="V1712" s="60">
        <v>2846436250.7009602</v>
      </c>
      <c r="W1712" s="60">
        <v>23720302089.174599</v>
      </c>
      <c r="X1712" s="59">
        <v>4.4622693204000004E-3</v>
      </c>
      <c r="AI1712" s="2" t="str">
        <f>INDEX('ISO2-ISO3'!$D$1:$D$249, MATCH($N1712, 'ISO2-ISO3'!$C$1:$C$249, 0))</f>
        <v>TWN</v>
      </c>
      <c r="AJ1712" s="2" t="str">
        <f>INDEX('WB Country Groups'!$C$2:$C$219, MATCH($AI1712, 'WB Country Groups'!$B$2:$B$219, 0))</f>
        <v>East Asia &amp; Pacific</v>
      </c>
    </row>
    <row r="1713" spans="1:36">
      <c r="A1713" s="53">
        <v>45169</v>
      </c>
      <c r="B1713" s="53">
        <v>45169</v>
      </c>
      <c r="N1713" s="1" t="s">
        <v>1070</v>
      </c>
      <c r="U1713" s="59">
        <v>11611577975.739799</v>
      </c>
      <c r="V1713" s="60">
        <v>11611577975.739799</v>
      </c>
      <c r="W1713" s="60">
        <v>25803506612.7551</v>
      </c>
      <c r="X1713" s="59">
        <v>1.8203108588800001E-2</v>
      </c>
      <c r="AI1713" s="2" t="str">
        <f>INDEX('ISO2-ISO3'!$D$1:$D$249, MATCH($N1713, 'ISO2-ISO3'!$C$1:$C$249, 0))</f>
        <v>IND</v>
      </c>
      <c r="AJ1713" s="2" t="str">
        <f>INDEX('WB Country Groups'!$C$2:$C$219, MATCH($AI1713, 'WB Country Groups'!$B$2:$B$219, 0))</f>
        <v>South Asia</v>
      </c>
    </row>
    <row r="1714" spans="1:36">
      <c r="A1714" s="53">
        <v>45169</v>
      </c>
      <c r="B1714" s="53">
        <v>45169</v>
      </c>
      <c r="N1714" s="1" t="s">
        <v>1348</v>
      </c>
      <c r="U1714" s="59">
        <v>18867567706.181999</v>
      </c>
      <c r="V1714" s="60">
        <v>18867567706.181999</v>
      </c>
      <c r="W1714" s="60">
        <v>41927928235.959999</v>
      </c>
      <c r="X1714" s="59">
        <v>2.9578097350800001E-2</v>
      </c>
      <c r="AI1714" s="2" t="str">
        <f>INDEX('ISO2-ISO3'!$D$1:$D$249, MATCH($N1714, 'ISO2-ISO3'!$C$1:$C$249, 0))</f>
        <v>USA</v>
      </c>
      <c r="AJ1714" s="2" t="str">
        <f>INDEX('WB Country Groups'!$C$2:$C$219, MATCH($AI1714, 'WB Country Groups'!$B$2:$B$219, 0))</f>
        <v>North America</v>
      </c>
    </row>
    <row r="1715" spans="1:36">
      <c r="A1715" s="53">
        <v>45169</v>
      </c>
      <c r="B1715" s="53">
        <v>45169</v>
      </c>
      <c r="N1715" s="1" t="s">
        <v>881</v>
      </c>
      <c r="U1715" s="59">
        <v>25604831161.023399</v>
      </c>
      <c r="V1715" s="60">
        <v>25604831161.023399</v>
      </c>
      <c r="W1715" s="60">
        <v>28449812401.137199</v>
      </c>
      <c r="X1715" s="59">
        <v>4.0139895111299999E-2</v>
      </c>
      <c r="AI1715" s="2" t="str">
        <f>INDEX('ISO2-ISO3'!$D$1:$D$249, MATCH($N1715, 'ISO2-ISO3'!$C$1:$C$249, 0))</f>
        <v>AUS</v>
      </c>
      <c r="AJ1715" s="2" t="str">
        <f>INDEX('WB Country Groups'!$C$2:$C$219, MATCH($AI1715, 'WB Country Groups'!$B$2:$B$219, 0))</f>
        <v>East Asia &amp; Pacific</v>
      </c>
    </row>
    <row r="1716" spans="1:36">
      <c r="A1716" s="53">
        <v>45169</v>
      </c>
      <c r="B1716" s="53">
        <v>45169</v>
      </c>
      <c r="N1716" s="1" t="s">
        <v>1348</v>
      </c>
      <c r="U1716" s="59">
        <v>23423047097.5</v>
      </c>
      <c r="V1716" s="60">
        <v>23423047097.5</v>
      </c>
      <c r="W1716" s="60">
        <v>24655839050</v>
      </c>
      <c r="X1716" s="59">
        <v>3.6719580292000002E-2</v>
      </c>
      <c r="AI1716" s="2" t="str">
        <f>INDEX('ISO2-ISO3'!$D$1:$D$249, MATCH($N1716, 'ISO2-ISO3'!$C$1:$C$249, 0))</f>
        <v>USA</v>
      </c>
      <c r="AJ1716" s="2" t="str">
        <f>INDEX('WB Country Groups'!$C$2:$C$219, MATCH($AI1716, 'WB Country Groups'!$B$2:$B$219, 0))</f>
        <v>North America</v>
      </c>
    </row>
    <row r="1717" spans="1:36">
      <c r="A1717" s="53">
        <v>45169</v>
      </c>
      <c r="B1717" s="53">
        <v>45169</v>
      </c>
      <c r="N1717" s="1" t="s">
        <v>1348</v>
      </c>
      <c r="U1717" s="59">
        <v>9061028915.2199993</v>
      </c>
      <c r="V1717" s="60">
        <v>9061028915.2199993</v>
      </c>
      <c r="W1717" s="60">
        <v>9061028915.2199993</v>
      </c>
      <c r="X1717" s="59">
        <v>1.42046923868E-2</v>
      </c>
      <c r="AI1717" s="2" t="str">
        <f>INDEX('ISO2-ISO3'!$D$1:$D$249, MATCH($N1717, 'ISO2-ISO3'!$C$1:$C$249, 0))</f>
        <v>USA</v>
      </c>
      <c r="AJ1717" s="2" t="str">
        <f>INDEX('WB Country Groups'!$C$2:$C$219, MATCH($AI1717, 'WB Country Groups'!$B$2:$B$219, 0))</f>
        <v>North America</v>
      </c>
    </row>
    <row r="1718" spans="1:36">
      <c r="A1718" s="53">
        <v>45169</v>
      </c>
      <c r="B1718" s="53">
        <v>45169</v>
      </c>
      <c r="N1718" s="1" t="s">
        <v>1102</v>
      </c>
      <c r="U1718" s="59">
        <v>2093581055.6080999</v>
      </c>
      <c r="V1718" s="60">
        <v>2093581055.6080999</v>
      </c>
      <c r="W1718" s="60">
        <v>3033600304.3692098</v>
      </c>
      <c r="X1718" s="59">
        <v>3.2820417150999999E-3</v>
      </c>
      <c r="AI1718" s="2" t="str">
        <f>INDEX('ISO2-ISO3'!$D$1:$D$249, MATCH($N1718, 'ISO2-ISO3'!$C$1:$C$249, 0))</f>
        <v>KOR</v>
      </c>
      <c r="AJ1718" s="2" t="str">
        <f>INDEX('WB Country Groups'!$C$2:$C$219, MATCH($AI1718, 'WB Country Groups'!$B$2:$B$219, 0))</f>
        <v>East Asia &amp; Pacific</v>
      </c>
    </row>
    <row r="1719" spans="1:36">
      <c r="A1719" s="53">
        <v>45169</v>
      </c>
      <c r="B1719" s="53">
        <v>45169</v>
      </c>
      <c r="N1719" s="1" t="s">
        <v>1131</v>
      </c>
      <c r="U1719" s="59">
        <v>811866768.81594801</v>
      </c>
      <c r="V1719" s="60">
        <v>811866768.81594801</v>
      </c>
      <c r="W1719" s="60">
        <v>1353111281.35991</v>
      </c>
      <c r="X1719" s="59">
        <v>1.2727382085999999E-3</v>
      </c>
      <c r="AI1719" s="2" t="str">
        <f>INDEX('ISO2-ISO3'!$D$1:$D$249, MATCH($N1719, 'ISO2-ISO3'!$C$1:$C$249, 0))</f>
        <v>MYS</v>
      </c>
      <c r="AJ1719" s="2" t="str">
        <f>INDEX('WB Country Groups'!$C$2:$C$219, MATCH($AI1719, 'WB Country Groups'!$B$2:$B$219, 0))</f>
        <v>East Asia &amp; Pacific</v>
      </c>
    </row>
    <row r="1720" spans="1:36">
      <c r="A1720" s="53">
        <v>45169</v>
      </c>
      <c r="B1720" s="53">
        <v>45169</v>
      </c>
      <c r="N1720" s="1" t="s">
        <v>1303</v>
      </c>
      <c r="U1720" s="59">
        <v>3644519027.1018801</v>
      </c>
      <c r="V1720" s="60">
        <v>3644519027.1018801</v>
      </c>
      <c r="W1720" s="60">
        <v>4049465585.6687598</v>
      </c>
      <c r="X1720" s="59">
        <v>5.7133987940999999E-3</v>
      </c>
      <c r="AI1720" s="2" t="str">
        <f>INDEX('ISO2-ISO3'!$D$1:$D$249, MATCH($N1720, 'ISO2-ISO3'!$C$1:$C$249, 0))</f>
        <v>TWN</v>
      </c>
      <c r="AJ1720" s="2" t="str">
        <f>INDEX('WB Country Groups'!$C$2:$C$219, MATCH($AI1720, 'WB Country Groups'!$B$2:$B$219, 0))</f>
        <v>East Asia &amp; Pacific</v>
      </c>
    </row>
    <row r="1721" spans="1:36">
      <c r="A1721" s="53">
        <v>45169</v>
      </c>
      <c r="B1721" s="53">
        <v>45169</v>
      </c>
      <c r="N1721" s="1" t="s">
        <v>948</v>
      </c>
      <c r="U1721" s="59">
        <v>634927123.06884694</v>
      </c>
      <c r="V1721" s="60">
        <v>634927123.06884694</v>
      </c>
      <c r="W1721" s="60">
        <v>10565135536.420099</v>
      </c>
      <c r="X1721" s="59">
        <v>9.9535544530000007E-4</v>
      </c>
      <c r="AI1721" s="2" t="str">
        <f>INDEX('ISO2-ISO3'!$D$1:$D$249, MATCH($N1721, 'ISO2-ISO3'!$C$1:$C$249, 0))</f>
        <v>CHN</v>
      </c>
      <c r="AJ1721" s="2" t="str">
        <f>INDEX('WB Country Groups'!$C$2:$C$219, MATCH($AI1721, 'WB Country Groups'!$B$2:$B$219, 0))</f>
        <v>East Asia &amp; Pacific</v>
      </c>
    </row>
    <row r="1722" spans="1:36">
      <c r="A1722" s="53">
        <v>45169</v>
      </c>
      <c r="B1722" s="53">
        <v>45169</v>
      </c>
      <c r="N1722" s="1" t="s">
        <v>1102</v>
      </c>
      <c r="U1722" s="59">
        <v>1319825326.2719901</v>
      </c>
      <c r="V1722" s="60">
        <v>1319825326.2719901</v>
      </c>
      <c r="W1722" s="60">
        <v>2686102715.6421399</v>
      </c>
      <c r="X1722" s="59">
        <v>2.0690489943E-3</v>
      </c>
      <c r="AI1722" s="2" t="str">
        <f>INDEX('ISO2-ISO3'!$D$1:$D$249, MATCH($N1722, 'ISO2-ISO3'!$C$1:$C$249, 0))</f>
        <v>KOR</v>
      </c>
      <c r="AJ1722" s="2" t="str">
        <f>INDEX('WB Country Groups'!$C$2:$C$219, MATCH($AI1722, 'WB Country Groups'!$B$2:$B$219, 0))</f>
        <v>East Asia &amp; Pacific</v>
      </c>
    </row>
    <row r="1723" spans="1:36">
      <c r="A1723" s="53">
        <v>45169</v>
      </c>
      <c r="B1723" s="53">
        <v>45169</v>
      </c>
      <c r="N1723" s="1" t="s">
        <v>1102</v>
      </c>
      <c r="U1723" s="59">
        <v>2185965974.3219199</v>
      </c>
      <c r="V1723" s="60">
        <v>2185965974.3219199</v>
      </c>
      <c r="W1723" s="60">
        <v>3643276623.8698702</v>
      </c>
      <c r="X1723" s="59">
        <v>3.4268706704000001E-3</v>
      </c>
      <c r="AI1723" s="2" t="str">
        <f>INDEX('ISO2-ISO3'!$D$1:$D$249, MATCH($N1723, 'ISO2-ISO3'!$C$1:$C$249, 0))</f>
        <v>KOR</v>
      </c>
      <c r="AJ1723" s="2" t="str">
        <f>INDEX('WB Country Groups'!$C$2:$C$219, MATCH($AI1723, 'WB Country Groups'!$B$2:$B$219, 0))</f>
        <v>East Asia &amp; Pacific</v>
      </c>
    </row>
    <row r="1724" spans="1:36">
      <c r="A1724" s="53">
        <v>45169</v>
      </c>
      <c r="B1724" s="53">
        <v>45169</v>
      </c>
      <c r="N1724" s="1" t="s">
        <v>1102</v>
      </c>
      <c r="U1724" s="59">
        <v>1649965073.12275</v>
      </c>
      <c r="V1724" s="60">
        <v>1649965073.12275</v>
      </c>
      <c r="W1724" s="60">
        <v>2749941788.53792</v>
      </c>
      <c r="X1724" s="59">
        <v>2.5865987772E-3</v>
      </c>
      <c r="AI1724" s="2" t="str">
        <f>INDEX('ISO2-ISO3'!$D$1:$D$249, MATCH($N1724, 'ISO2-ISO3'!$C$1:$C$249, 0))</f>
        <v>KOR</v>
      </c>
      <c r="AJ1724" s="2" t="str">
        <f>INDEX('WB Country Groups'!$C$2:$C$219, MATCH($AI1724, 'WB Country Groups'!$B$2:$B$219, 0))</f>
        <v>East Asia &amp; Pacific</v>
      </c>
    </row>
    <row r="1725" spans="1:36">
      <c r="A1725" s="53">
        <v>45169</v>
      </c>
      <c r="B1725" s="53">
        <v>45169</v>
      </c>
      <c r="N1725" s="1" t="s">
        <v>1088</v>
      </c>
      <c r="U1725" s="59">
        <v>2221199215.7406301</v>
      </c>
      <c r="V1725" s="60">
        <v>2221199215.7406301</v>
      </c>
      <c r="W1725" s="60">
        <v>3701998692.9010601</v>
      </c>
      <c r="X1725" s="59">
        <v>3.4821047239E-3</v>
      </c>
      <c r="AI1725" s="2" t="str">
        <f>INDEX('ISO2-ISO3'!$D$1:$D$249, MATCH($N1725, 'ISO2-ISO3'!$C$1:$C$249, 0))</f>
        <v>JPN</v>
      </c>
      <c r="AJ1725" s="2" t="str">
        <f>INDEX('WB Country Groups'!$C$2:$C$219, MATCH($AI1725, 'WB Country Groups'!$B$2:$B$219, 0))</f>
        <v>East Asia &amp; Pacific</v>
      </c>
    </row>
    <row r="1726" spans="1:36">
      <c r="A1726" s="53">
        <v>45169</v>
      </c>
      <c r="B1726" s="53">
        <v>45169</v>
      </c>
      <c r="N1726" s="1" t="s">
        <v>1212</v>
      </c>
      <c r="U1726" s="59">
        <v>3595709845.3337998</v>
      </c>
      <c r="V1726" s="60">
        <v>3595709845.3337998</v>
      </c>
      <c r="W1726" s="60">
        <v>17978549226.668999</v>
      </c>
      <c r="X1726" s="59">
        <v>5.6368821623999999E-3</v>
      </c>
      <c r="AI1726" s="2" t="str">
        <f>INDEX('ISO2-ISO3'!$D$1:$D$249, MATCH($N1726, 'ISO2-ISO3'!$C$1:$C$249, 0))</f>
        <v>PHL</v>
      </c>
      <c r="AJ1726" s="2" t="str">
        <f>INDEX('WB Country Groups'!$C$2:$C$219, MATCH($AI1726, 'WB Country Groups'!$B$2:$B$219, 0))</f>
        <v>East Asia &amp; Pacific</v>
      </c>
    </row>
    <row r="1727" spans="1:36">
      <c r="A1727" s="53">
        <v>45169</v>
      </c>
      <c r="B1727" s="53">
        <v>45169</v>
      </c>
      <c r="N1727" s="1" t="s">
        <v>881</v>
      </c>
      <c r="U1727" s="59">
        <v>6869782673.4082298</v>
      </c>
      <c r="V1727" s="60">
        <v>6869782673.4082298</v>
      </c>
      <c r="W1727" s="60">
        <v>6869782673.4082298</v>
      </c>
      <c r="X1727" s="59">
        <v>1.07695440057E-2</v>
      </c>
      <c r="AI1727" s="2" t="str">
        <f>INDEX('ISO2-ISO3'!$D$1:$D$249, MATCH($N1727, 'ISO2-ISO3'!$C$1:$C$249, 0))</f>
        <v>AUS</v>
      </c>
      <c r="AJ1727" s="2" t="str">
        <f>INDEX('WB Country Groups'!$C$2:$C$219, MATCH($AI1727, 'WB Country Groups'!$B$2:$B$219, 0))</f>
        <v>East Asia &amp; Pacific</v>
      </c>
    </row>
    <row r="1728" spans="1:36">
      <c r="A1728" s="53">
        <v>45169</v>
      </c>
      <c r="B1728" s="53">
        <v>45169</v>
      </c>
      <c r="N1728" s="1" t="s">
        <v>992</v>
      </c>
      <c r="U1728" s="59">
        <v>489416758.86368901</v>
      </c>
      <c r="V1728" s="60">
        <v>489416758.86368901</v>
      </c>
      <c r="W1728" s="60">
        <v>752948859.79029095</v>
      </c>
      <c r="X1728" s="59">
        <v>7.6724338630000004E-4</v>
      </c>
      <c r="AI1728" s="2" t="str">
        <f>INDEX('ISO2-ISO3'!$D$1:$D$249, MATCH($N1728, 'ISO2-ISO3'!$C$1:$C$249, 0))</f>
        <v>EGY</v>
      </c>
      <c r="AJ1728" s="2" t="str">
        <f>INDEX('WB Country Groups'!$C$2:$C$219, MATCH($AI1728, 'WB Country Groups'!$B$2:$B$219, 0))</f>
        <v>Middle East &amp; North Africa</v>
      </c>
    </row>
    <row r="1729" spans="1:36">
      <c r="A1729" s="53">
        <v>45169</v>
      </c>
      <c r="B1729" s="53">
        <v>45169</v>
      </c>
      <c r="N1729" s="1" t="s">
        <v>1070</v>
      </c>
      <c r="U1729" s="59">
        <v>2086108107.9519899</v>
      </c>
      <c r="V1729" s="60">
        <v>2086108107.9519899</v>
      </c>
      <c r="W1729" s="60">
        <v>10430540539.759899</v>
      </c>
      <c r="X1729" s="59">
        <v>3.2703266082E-3</v>
      </c>
      <c r="AI1729" s="2" t="str">
        <f>INDEX('ISO2-ISO3'!$D$1:$D$249, MATCH($N1729, 'ISO2-ISO3'!$C$1:$C$249, 0))</f>
        <v>IND</v>
      </c>
      <c r="AJ1729" s="2" t="str">
        <f>INDEX('WB Country Groups'!$C$2:$C$219, MATCH($AI1729, 'WB Country Groups'!$B$2:$B$219, 0))</f>
        <v>South Asia</v>
      </c>
    </row>
    <row r="1730" spans="1:36">
      <c r="A1730" s="53">
        <v>45169</v>
      </c>
      <c r="B1730" s="53">
        <v>45169</v>
      </c>
      <c r="N1730" s="1" t="s">
        <v>1070</v>
      </c>
      <c r="U1730" s="59">
        <v>1950505180.1863201</v>
      </c>
      <c r="V1730" s="60">
        <v>1950505180.1863201</v>
      </c>
      <c r="W1730" s="60">
        <v>3901010360.3726501</v>
      </c>
      <c r="X1730" s="59">
        <v>3.0577461282000002E-3</v>
      </c>
      <c r="AI1730" s="2" t="str">
        <f>INDEX('ISO2-ISO3'!$D$1:$D$249, MATCH($N1730, 'ISO2-ISO3'!$C$1:$C$249, 0))</f>
        <v>IND</v>
      </c>
      <c r="AJ1730" s="2" t="str">
        <f>INDEX('WB Country Groups'!$C$2:$C$219, MATCH($AI1730, 'WB Country Groups'!$B$2:$B$219, 0))</f>
        <v>South Asia</v>
      </c>
    </row>
    <row r="1731" spans="1:36">
      <c r="A1731" s="53">
        <v>45169</v>
      </c>
      <c r="B1731" s="53">
        <v>45169</v>
      </c>
      <c r="N1731" s="1" t="s">
        <v>1070</v>
      </c>
      <c r="U1731" s="59">
        <v>5852851193.0977697</v>
      </c>
      <c r="V1731" s="60">
        <v>5852851193.0977697</v>
      </c>
      <c r="W1731" s="60">
        <v>8361215990.1396704</v>
      </c>
      <c r="X1731" s="59">
        <v>9.1753322455000001E-3</v>
      </c>
      <c r="AI1731" s="2" t="str">
        <f>INDEX('ISO2-ISO3'!$D$1:$D$249, MATCH($N1731, 'ISO2-ISO3'!$C$1:$C$249, 0))</f>
        <v>IND</v>
      </c>
      <c r="AJ1731" s="2" t="str">
        <f>INDEX('WB Country Groups'!$C$2:$C$219, MATCH($AI1731, 'WB Country Groups'!$B$2:$B$219, 0))</f>
        <v>South Asia</v>
      </c>
    </row>
    <row r="1732" spans="1:36">
      <c r="A1732" s="53">
        <v>45169</v>
      </c>
      <c r="B1732" s="53">
        <v>45169</v>
      </c>
      <c r="N1732" s="1" t="s">
        <v>1072</v>
      </c>
      <c r="U1732" s="59">
        <v>1984162973.1494401</v>
      </c>
      <c r="V1732" s="60">
        <v>1984162973.1494401</v>
      </c>
      <c r="W1732" s="60">
        <v>6613876577.1648102</v>
      </c>
      <c r="X1732" s="59">
        <v>3.1105104004E-3</v>
      </c>
      <c r="AI1732" s="2" t="str">
        <f>INDEX('ISO2-ISO3'!$D$1:$D$249, MATCH($N1732, 'ISO2-ISO3'!$C$1:$C$249, 0))</f>
        <v>IDN</v>
      </c>
      <c r="AJ1732" s="2" t="str">
        <f>INDEX('WB Country Groups'!$C$2:$C$219, MATCH($AI1732, 'WB Country Groups'!$B$2:$B$219, 0))</f>
        <v>East Asia &amp; Pacific</v>
      </c>
    </row>
    <row r="1733" spans="1:36">
      <c r="A1733" s="53">
        <v>45169</v>
      </c>
      <c r="B1733" s="53">
        <v>45169</v>
      </c>
      <c r="N1733" s="1" t="s">
        <v>1072</v>
      </c>
      <c r="U1733" s="59">
        <v>1634469624.5272501</v>
      </c>
      <c r="V1733" s="60">
        <v>1634469624.5272501</v>
      </c>
      <c r="W1733" s="60">
        <v>3268939249.0545001</v>
      </c>
      <c r="X1733" s="59">
        <v>2.5623070457999999E-3</v>
      </c>
      <c r="AI1733" s="2" t="str">
        <f>INDEX('ISO2-ISO3'!$D$1:$D$249, MATCH($N1733, 'ISO2-ISO3'!$C$1:$C$249, 0))</f>
        <v>IDN</v>
      </c>
      <c r="AJ1733" s="2" t="str">
        <f>INDEX('WB Country Groups'!$C$2:$C$219, MATCH($AI1733, 'WB Country Groups'!$B$2:$B$219, 0))</f>
        <v>East Asia &amp; Pacific</v>
      </c>
    </row>
    <row r="1734" spans="1:36">
      <c r="A1734" s="53">
        <v>45169</v>
      </c>
      <c r="B1734" s="53">
        <v>45169</v>
      </c>
      <c r="N1734" s="1" t="s">
        <v>1348</v>
      </c>
      <c r="U1734" s="59">
        <v>5663622529.7639999</v>
      </c>
      <c r="V1734" s="60">
        <v>5663622529.7639999</v>
      </c>
      <c r="W1734" s="60">
        <v>12585827843.92</v>
      </c>
      <c r="X1734" s="59">
        <v>8.8786843727000006E-3</v>
      </c>
      <c r="AI1734" s="2" t="str">
        <f>INDEX('ISO2-ISO3'!$D$1:$D$249, MATCH($N1734, 'ISO2-ISO3'!$C$1:$C$249, 0))</f>
        <v>USA</v>
      </c>
      <c r="AJ1734" s="2" t="str">
        <f>INDEX('WB Country Groups'!$C$2:$C$219, MATCH($AI1734, 'WB Country Groups'!$B$2:$B$219, 0))</f>
        <v>North America</v>
      </c>
    </row>
    <row r="1735" spans="1:36">
      <c r="A1735" s="53">
        <v>45169</v>
      </c>
      <c r="B1735" s="53">
        <v>45169</v>
      </c>
      <c r="N1735" s="1" t="s">
        <v>948</v>
      </c>
      <c r="U1735" s="59">
        <v>11209029431.589899</v>
      </c>
      <c r="V1735" s="60">
        <v>11209029431.589899</v>
      </c>
      <c r="W1735" s="60">
        <v>12454477146.211</v>
      </c>
      <c r="X1735" s="59">
        <v>1.7572045793E-2</v>
      </c>
      <c r="AI1735" s="2" t="str">
        <f>INDEX('ISO2-ISO3'!$D$1:$D$249, MATCH($N1735, 'ISO2-ISO3'!$C$1:$C$249, 0))</f>
        <v>CHN</v>
      </c>
      <c r="AJ1735" s="2" t="str">
        <f>INDEX('WB Country Groups'!$C$2:$C$219, MATCH($AI1735, 'WB Country Groups'!$B$2:$B$219, 0))</f>
        <v>East Asia &amp; Pacific</v>
      </c>
    </row>
    <row r="1736" spans="1:36">
      <c r="A1736" s="53">
        <v>45169</v>
      </c>
      <c r="B1736" s="53">
        <v>45169</v>
      </c>
      <c r="N1736" s="1" t="s">
        <v>1102</v>
      </c>
      <c r="U1736" s="59">
        <v>3162417584.92907</v>
      </c>
      <c r="V1736" s="60">
        <v>3162417584.92907</v>
      </c>
      <c r="W1736" s="60">
        <v>10541391949.763599</v>
      </c>
      <c r="X1736" s="59">
        <v>4.9576234016000002E-3</v>
      </c>
      <c r="AI1736" s="2" t="str">
        <f>INDEX('ISO2-ISO3'!$D$1:$D$249, MATCH($N1736, 'ISO2-ISO3'!$C$1:$C$249, 0))</f>
        <v>KOR</v>
      </c>
      <c r="AJ1736" s="2" t="str">
        <f>INDEX('WB Country Groups'!$C$2:$C$219, MATCH($AI1736, 'WB Country Groups'!$B$2:$B$219, 0))</f>
        <v>East Asia &amp; Pacific</v>
      </c>
    </row>
    <row r="1737" spans="1:36">
      <c r="A1737" s="53">
        <v>45169</v>
      </c>
      <c r="B1737" s="53">
        <v>45169</v>
      </c>
      <c r="N1737" s="1" t="s">
        <v>1088</v>
      </c>
      <c r="U1737" s="59">
        <v>5085951585.9463501</v>
      </c>
      <c r="V1737" s="60">
        <v>5085951585.9463501</v>
      </c>
      <c r="W1737" s="60">
        <v>8476585976.57726</v>
      </c>
      <c r="X1737" s="59">
        <v>7.9730876534999991E-3</v>
      </c>
      <c r="AI1737" s="2" t="str">
        <f>INDEX('ISO2-ISO3'!$D$1:$D$249, MATCH($N1737, 'ISO2-ISO3'!$C$1:$C$249, 0))</f>
        <v>JPN</v>
      </c>
      <c r="AJ1737" s="2" t="str">
        <f>INDEX('WB Country Groups'!$C$2:$C$219, MATCH($AI1737, 'WB Country Groups'!$B$2:$B$219, 0))</f>
        <v>East Asia &amp; Pacific</v>
      </c>
    </row>
    <row r="1738" spans="1:36">
      <c r="A1738" s="53">
        <v>45169</v>
      </c>
      <c r="B1738" s="53">
        <v>45169</v>
      </c>
      <c r="N1738" s="1" t="s">
        <v>1088</v>
      </c>
      <c r="U1738" s="59">
        <v>2741943245.2519102</v>
      </c>
      <c r="V1738" s="60">
        <v>2741943245.2519102</v>
      </c>
      <c r="W1738" s="60">
        <v>3225815582.6493101</v>
      </c>
      <c r="X1738" s="59">
        <v>4.2984588951999999E-3</v>
      </c>
      <c r="AI1738" s="2" t="str">
        <f>INDEX('ISO2-ISO3'!$D$1:$D$249, MATCH($N1738, 'ISO2-ISO3'!$C$1:$C$249, 0))</f>
        <v>JPN</v>
      </c>
      <c r="AJ1738" s="2" t="str">
        <f>INDEX('WB Country Groups'!$C$2:$C$219, MATCH($AI1738, 'WB Country Groups'!$B$2:$B$219, 0))</f>
        <v>East Asia &amp; Pacific</v>
      </c>
    </row>
    <row r="1739" spans="1:36">
      <c r="A1739" s="53">
        <v>45169</v>
      </c>
      <c r="B1739" s="53">
        <v>45169</v>
      </c>
      <c r="N1739" s="1" t="s">
        <v>936</v>
      </c>
      <c r="U1739" s="59">
        <v>15793076685.587099</v>
      </c>
      <c r="V1739" s="60">
        <v>15793076685.587099</v>
      </c>
      <c r="W1739" s="60">
        <v>18580090218.3377</v>
      </c>
      <c r="X1739" s="59">
        <v>2.4758313681399999E-2</v>
      </c>
      <c r="AI1739" s="2" t="str">
        <f>INDEX('ISO2-ISO3'!$D$1:$D$249, MATCH($N1739, 'ISO2-ISO3'!$C$1:$C$249, 0))</f>
        <v>CAN</v>
      </c>
      <c r="AJ1739" s="2" t="str">
        <f>INDEX('WB Country Groups'!$C$2:$C$219, MATCH($AI1739, 'WB Country Groups'!$B$2:$B$219, 0))</f>
        <v>North America</v>
      </c>
    </row>
    <row r="1740" spans="1:36">
      <c r="A1740" s="53">
        <v>45169</v>
      </c>
      <c r="B1740" s="53">
        <v>45169</v>
      </c>
      <c r="N1740" s="1" t="s">
        <v>936</v>
      </c>
      <c r="U1740" s="59">
        <v>4295002680.1640902</v>
      </c>
      <c r="V1740" s="60">
        <v>4295002680.1640902</v>
      </c>
      <c r="W1740" s="60">
        <v>6307956676.8616695</v>
      </c>
      <c r="X1740" s="59">
        <v>6.7331417263E-3</v>
      </c>
      <c r="AI1740" s="2" t="str">
        <f>INDEX('ISO2-ISO3'!$D$1:$D$249, MATCH($N1740, 'ISO2-ISO3'!$C$1:$C$249, 0))</f>
        <v>CAN</v>
      </c>
      <c r="AJ1740" s="2" t="str">
        <f>INDEX('WB Country Groups'!$C$2:$C$219, MATCH($AI1740, 'WB Country Groups'!$B$2:$B$219, 0))</f>
        <v>North America</v>
      </c>
    </row>
    <row r="1741" spans="1:36">
      <c r="A1741" s="53">
        <v>45169</v>
      </c>
      <c r="B1741" s="53">
        <v>45169</v>
      </c>
      <c r="N1741" s="1" t="s">
        <v>1088</v>
      </c>
      <c r="U1741" s="59">
        <v>3449611283.37397</v>
      </c>
      <c r="V1741" s="60">
        <v>3449611283.37397</v>
      </c>
      <c r="W1741" s="60">
        <v>6899222566.7479496</v>
      </c>
      <c r="X1741" s="59">
        <v>5.4078480040999997E-3</v>
      </c>
      <c r="AI1741" s="2" t="str">
        <f>INDEX('ISO2-ISO3'!$D$1:$D$249, MATCH($N1741, 'ISO2-ISO3'!$C$1:$C$249, 0))</f>
        <v>JPN</v>
      </c>
      <c r="AJ1741" s="2" t="str">
        <f>INDEX('WB Country Groups'!$C$2:$C$219, MATCH($AI1741, 'WB Country Groups'!$B$2:$B$219, 0))</f>
        <v>East Asia &amp; Pacific</v>
      </c>
    </row>
    <row r="1742" spans="1:36">
      <c r="A1742" s="53">
        <v>45169</v>
      </c>
      <c r="B1742" s="53">
        <v>45169</v>
      </c>
      <c r="N1742" s="1" t="s">
        <v>1088</v>
      </c>
      <c r="U1742" s="59">
        <v>8771276070.2672005</v>
      </c>
      <c r="V1742" s="60">
        <v>8771276070.2672005</v>
      </c>
      <c r="W1742" s="60">
        <v>9232922179.2286301</v>
      </c>
      <c r="X1742" s="59">
        <v>1.3750455890100001E-2</v>
      </c>
      <c r="AI1742" s="2" t="str">
        <f>INDEX('ISO2-ISO3'!$D$1:$D$249, MATCH($N1742, 'ISO2-ISO3'!$C$1:$C$249, 0))</f>
        <v>JPN</v>
      </c>
      <c r="AJ1742" s="2" t="str">
        <f>INDEX('WB Country Groups'!$C$2:$C$219, MATCH($AI1742, 'WB Country Groups'!$B$2:$B$219, 0))</f>
        <v>East Asia &amp; Pacific</v>
      </c>
    </row>
    <row r="1743" spans="1:36">
      <c r="A1743" s="53">
        <v>45169</v>
      </c>
      <c r="B1743" s="53">
        <v>45169</v>
      </c>
      <c r="N1743" s="1" t="s">
        <v>1088</v>
      </c>
      <c r="U1743" s="59">
        <v>4428680928.3923502</v>
      </c>
      <c r="V1743" s="60">
        <v>4428680928.3923502</v>
      </c>
      <c r="W1743" s="60">
        <v>5535851160.4904404</v>
      </c>
      <c r="X1743" s="59">
        <v>6.9427049460999996E-3</v>
      </c>
      <c r="AI1743" s="2" t="str">
        <f>INDEX('ISO2-ISO3'!$D$1:$D$249, MATCH($N1743, 'ISO2-ISO3'!$C$1:$C$249, 0))</f>
        <v>JPN</v>
      </c>
      <c r="AJ1743" s="2" t="str">
        <f>INDEX('WB Country Groups'!$C$2:$C$219, MATCH($AI1743, 'WB Country Groups'!$B$2:$B$219, 0))</f>
        <v>East Asia &amp; Pacific</v>
      </c>
    </row>
    <row r="1744" spans="1:36">
      <c r="A1744" s="53">
        <v>45169</v>
      </c>
      <c r="B1744" s="53">
        <v>45169</v>
      </c>
      <c r="N1744" s="1" t="s">
        <v>1088</v>
      </c>
      <c r="U1744" s="59">
        <v>8801512464.6254807</v>
      </c>
      <c r="V1744" s="60">
        <v>8801512464.6254807</v>
      </c>
      <c r="W1744" s="60">
        <v>13540788407.1161</v>
      </c>
      <c r="X1744" s="59">
        <v>1.3797856542300001E-2</v>
      </c>
      <c r="AI1744" s="2" t="str">
        <f>INDEX('ISO2-ISO3'!$D$1:$D$249, MATCH($N1744, 'ISO2-ISO3'!$C$1:$C$249, 0))</f>
        <v>JPN</v>
      </c>
      <c r="AJ1744" s="2" t="str">
        <f>INDEX('WB Country Groups'!$C$2:$C$219, MATCH($AI1744, 'WB Country Groups'!$B$2:$B$219, 0))</f>
        <v>East Asia &amp; Pacific</v>
      </c>
    </row>
    <row r="1745" spans="1:36">
      <c r="A1745" s="53">
        <v>45169</v>
      </c>
      <c r="B1745" s="53">
        <v>45169</v>
      </c>
      <c r="N1745" s="1" t="s">
        <v>1013</v>
      </c>
      <c r="U1745" s="59">
        <v>15510923797.827801</v>
      </c>
      <c r="V1745" s="60">
        <v>15510923797.827801</v>
      </c>
      <c r="W1745" s="60">
        <v>28201679632.414101</v>
      </c>
      <c r="X1745" s="59">
        <v>2.43159914005E-2</v>
      </c>
      <c r="AI1745" s="2" t="str">
        <f>INDEX('ISO2-ISO3'!$D$1:$D$249, MATCH($N1745, 'ISO2-ISO3'!$C$1:$C$249, 0))</f>
        <v>FIN</v>
      </c>
      <c r="AJ1745" s="2" t="str">
        <f>INDEX('WB Country Groups'!$C$2:$C$219, MATCH($AI1745, 'WB Country Groups'!$B$2:$B$219, 0))</f>
        <v>Europe &amp; Central Asia</v>
      </c>
    </row>
    <row r="1746" spans="1:36">
      <c r="A1746" s="53">
        <v>45169</v>
      </c>
      <c r="B1746" s="53">
        <v>45169</v>
      </c>
      <c r="N1746" s="1" t="s">
        <v>1088</v>
      </c>
      <c r="U1746" s="59">
        <v>11748156032.5583</v>
      </c>
      <c r="V1746" s="60">
        <v>11748156032.5583</v>
      </c>
      <c r="W1746" s="60">
        <v>14685195040.697901</v>
      </c>
      <c r="X1746" s="59">
        <v>1.8417217748200002E-2</v>
      </c>
      <c r="AI1746" s="2" t="str">
        <f>INDEX('ISO2-ISO3'!$D$1:$D$249, MATCH($N1746, 'ISO2-ISO3'!$C$1:$C$249, 0))</f>
        <v>JPN</v>
      </c>
      <c r="AJ1746" s="2" t="str">
        <f>INDEX('WB Country Groups'!$C$2:$C$219, MATCH($AI1746, 'WB Country Groups'!$B$2:$B$219, 0))</f>
        <v>East Asia &amp; Pacific</v>
      </c>
    </row>
    <row r="1747" spans="1:36">
      <c r="A1747" s="53">
        <v>45169</v>
      </c>
      <c r="B1747" s="53">
        <v>45169</v>
      </c>
      <c r="N1747" s="1" t="s">
        <v>1348</v>
      </c>
      <c r="U1747" s="59">
        <v>17964012591.616001</v>
      </c>
      <c r="V1747" s="60">
        <v>17964012591.616001</v>
      </c>
      <c r="W1747" s="60">
        <v>25662875130.880001</v>
      </c>
      <c r="X1747" s="59">
        <v>2.8161622182599998E-2</v>
      </c>
      <c r="AI1747" s="2" t="str">
        <f>INDEX('ISO2-ISO3'!$D$1:$D$249, MATCH($N1747, 'ISO2-ISO3'!$C$1:$C$249, 0))</f>
        <v>USA</v>
      </c>
      <c r="AJ1747" s="2" t="str">
        <f>INDEX('WB Country Groups'!$C$2:$C$219, MATCH($AI1747, 'WB Country Groups'!$B$2:$B$219, 0))</f>
        <v>North America</v>
      </c>
    </row>
    <row r="1748" spans="1:36">
      <c r="A1748" s="53">
        <v>45169</v>
      </c>
      <c r="B1748" s="53">
        <v>45169</v>
      </c>
      <c r="N1748" s="1" t="s">
        <v>948</v>
      </c>
      <c r="U1748" s="59">
        <v>5011740466.3723001</v>
      </c>
      <c r="V1748" s="60">
        <v>5011740466.3723001</v>
      </c>
      <c r="W1748" s="60">
        <v>49928487102.554001</v>
      </c>
      <c r="X1748" s="59">
        <v>7.8567491963000002E-3</v>
      </c>
      <c r="AI1748" s="2" t="str">
        <f>INDEX('ISO2-ISO3'!$D$1:$D$249, MATCH($N1748, 'ISO2-ISO3'!$C$1:$C$249, 0))</f>
        <v>CHN</v>
      </c>
      <c r="AJ1748" s="2" t="str">
        <f>INDEX('WB Country Groups'!$C$2:$C$219, MATCH($AI1748, 'WB Country Groups'!$B$2:$B$219, 0))</f>
        <v>East Asia &amp; Pacific</v>
      </c>
    </row>
    <row r="1749" spans="1:36">
      <c r="A1749" s="53">
        <v>45169</v>
      </c>
      <c r="B1749" s="53">
        <v>45169</v>
      </c>
      <c r="N1749" s="1" t="s">
        <v>948</v>
      </c>
      <c r="U1749" s="59">
        <v>1795773540.8387699</v>
      </c>
      <c r="V1749" s="60">
        <v>1795773540.8387699</v>
      </c>
      <c r="W1749" s="60">
        <v>49928487102.554001</v>
      </c>
      <c r="X1749" s="59">
        <v>2.8151781637999998E-3</v>
      </c>
      <c r="AI1749" s="2" t="str">
        <f>INDEX('ISO2-ISO3'!$D$1:$D$249, MATCH($N1749, 'ISO2-ISO3'!$C$1:$C$249, 0))</f>
        <v>CHN</v>
      </c>
      <c r="AJ1749" s="2" t="str">
        <f>INDEX('WB Country Groups'!$C$2:$C$219, MATCH($AI1749, 'WB Country Groups'!$B$2:$B$219, 0))</f>
        <v>East Asia &amp; Pacific</v>
      </c>
    </row>
    <row r="1750" spans="1:36">
      <c r="A1750" s="53">
        <v>45169</v>
      </c>
      <c r="B1750" s="53">
        <v>45169</v>
      </c>
      <c r="N1750" s="1" t="s">
        <v>948</v>
      </c>
      <c r="U1750" s="59">
        <v>3271677884.4008002</v>
      </c>
      <c r="V1750" s="60">
        <v>3271677884.4008002</v>
      </c>
      <c r="W1750" s="60">
        <v>20570697964.4655</v>
      </c>
      <c r="X1750" s="59">
        <v>5.1289073649000002E-3</v>
      </c>
      <c r="AI1750" s="2" t="str">
        <f>INDEX('ISO2-ISO3'!$D$1:$D$249, MATCH($N1750, 'ISO2-ISO3'!$C$1:$C$249, 0))</f>
        <v>CHN</v>
      </c>
      <c r="AJ1750" s="2" t="str">
        <f>INDEX('WB Country Groups'!$C$2:$C$219, MATCH($AI1750, 'WB Country Groups'!$B$2:$B$219, 0))</f>
        <v>East Asia &amp; Pacific</v>
      </c>
    </row>
    <row r="1751" spans="1:36">
      <c r="A1751" s="53">
        <v>45169</v>
      </c>
      <c r="B1751" s="53">
        <v>45169</v>
      </c>
      <c r="N1751" s="1" t="s">
        <v>948</v>
      </c>
      <c r="U1751" s="59">
        <v>1029261446.2001801</v>
      </c>
      <c r="V1751" s="60">
        <v>1029261446.2001801</v>
      </c>
      <c r="W1751" s="60">
        <v>20570697964.4655</v>
      </c>
      <c r="X1751" s="59">
        <v>1.6135410631000001E-3</v>
      </c>
      <c r="AI1751" s="2" t="str">
        <f>INDEX('ISO2-ISO3'!$D$1:$D$249, MATCH($N1751, 'ISO2-ISO3'!$C$1:$C$249, 0))</f>
        <v>CHN</v>
      </c>
      <c r="AJ1751" s="2" t="str">
        <f>INDEX('WB Country Groups'!$C$2:$C$219, MATCH($AI1751, 'WB Country Groups'!$B$2:$B$219, 0))</f>
        <v>East Asia &amp; Pacific</v>
      </c>
    </row>
    <row r="1752" spans="1:36">
      <c r="A1752" s="53">
        <v>45169</v>
      </c>
      <c r="B1752" s="53">
        <v>45169</v>
      </c>
      <c r="N1752" s="1" t="s">
        <v>1031</v>
      </c>
      <c r="U1752" s="59">
        <v>12545595148.500999</v>
      </c>
      <c r="V1752" s="60">
        <v>12545595148.500999</v>
      </c>
      <c r="W1752" s="60">
        <v>12545595148.500999</v>
      </c>
      <c r="X1752" s="59">
        <v>1.9667338175499999E-2</v>
      </c>
      <c r="AI1752" s="2" t="str">
        <f>INDEX('ISO2-ISO3'!$D$1:$D$249, MATCH($N1752, 'ISO2-ISO3'!$C$1:$C$249, 0))</f>
        <v>DEU</v>
      </c>
      <c r="AJ1752" s="2" t="str">
        <f>INDEX('WB Country Groups'!$C$2:$C$219, MATCH($AI1752, 'WB Country Groups'!$B$2:$B$219, 0))</f>
        <v>Europe &amp; Central Asia</v>
      </c>
    </row>
    <row r="1753" spans="1:36">
      <c r="A1753" s="53">
        <v>45169</v>
      </c>
      <c r="B1753" s="53">
        <v>45169</v>
      </c>
      <c r="N1753" s="1" t="s">
        <v>948</v>
      </c>
      <c r="U1753" s="59">
        <v>466326678.03454</v>
      </c>
      <c r="V1753" s="60">
        <v>466326678.03454</v>
      </c>
      <c r="W1753" s="60">
        <v>8416007740.1227398</v>
      </c>
      <c r="X1753" s="59">
        <v>7.3104578689999996E-4</v>
      </c>
      <c r="AI1753" s="2" t="str">
        <f>INDEX('ISO2-ISO3'!$D$1:$D$249, MATCH($N1753, 'ISO2-ISO3'!$C$1:$C$249, 0))</f>
        <v>CHN</v>
      </c>
      <c r="AJ1753" s="2" t="str">
        <f>INDEX('WB Country Groups'!$C$2:$C$219, MATCH($AI1753, 'WB Country Groups'!$B$2:$B$219, 0))</f>
        <v>East Asia &amp; Pacific</v>
      </c>
    </row>
    <row r="1754" spans="1:36">
      <c r="A1754" s="53">
        <v>45169</v>
      </c>
      <c r="B1754" s="53">
        <v>45169</v>
      </c>
      <c r="N1754" s="1" t="s">
        <v>948</v>
      </c>
      <c r="U1754" s="59">
        <v>9841612356.9356308</v>
      </c>
      <c r="V1754" s="60">
        <v>9841612356.9356308</v>
      </c>
      <c r="W1754" s="60">
        <v>73564492276.876099</v>
      </c>
      <c r="X1754" s="59">
        <v>1.5428388699299999E-2</v>
      </c>
      <c r="AI1754" s="2" t="str">
        <f>INDEX('ISO2-ISO3'!$D$1:$D$249, MATCH($N1754, 'ISO2-ISO3'!$C$1:$C$249, 0))</f>
        <v>CHN</v>
      </c>
      <c r="AJ1754" s="2" t="str">
        <f>INDEX('WB Country Groups'!$C$2:$C$219, MATCH($AI1754, 'WB Country Groups'!$B$2:$B$219, 0))</f>
        <v>East Asia &amp; Pacific</v>
      </c>
    </row>
    <row r="1755" spans="1:36">
      <c r="A1755" s="53">
        <v>45169</v>
      </c>
      <c r="B1755" s="53">
        <v>45169</v>
      </c>
      <c r="N1755" s="1" t="s">
        <v>948</v>
      </c>
      <c r="U1755" s="59">
        <v>1531807507.1259699</v>
      </c>
      <c r="V1755" s="60">
        <v>1531807507.1259699</v>
      </c>
      <c r="W1755" s="60">
        <v>73564492276.876099</v>
      </c>
      <c r="X1755" s="59">
        <v>2.4013668466999999E-3</v>
      </c>
      <c r="AI1755" s="2" t="str">
        <f>INDEX('ISO2-ISO3'!$D$1:$D$249, MATCH($N1755, 'ISO2-ISO3'!$C$1:$C$249, 0))</f>
        <v>CHN</v>
      </c>
      <c r="AJ1755" s="2" t="str">
        <f>INDEX('WB Country Groups'!$C$2:$C$219, MATCH($AI1755, 'WB Country Groups'!$B$2:$B$219, 0))</f>
        <v>East Asia &amp; Pacific</v>
      </c>
    </row>
    <row r="1756" spans="1:36">
      <c r="A1756" s="53">
        <v>45169</v>
      </c>
      <c r="B1756" s="53">
        <v>45169</v>
      </c>
      <c r="N1756" s="1" t="s">
        <v>1348</v>
      </c>
      <c r="U1756" s="59">
        <v>30403594725.102001</v>
      </c>
      <c r="V1756" s="60">
        <v>30403594725.102001</v>
      </c>
      <c r="W1756" s="60">
        <v>32003783921.16</v>
      </c>
      <c r="X1756" s="59">
        <v>4.7662767061300002E-2</v>
      </c>
      <c r="AI1756" s="2" t="str">
        <f>INDEX('ISO2-ISO3'!$D$1:$D$249, MATCH($N1756, 'ISO2-ISO3'!$C$1:$C$249, 0))</f>
        <v>USA</v>
      </c>
      <c r="AJ1756" s="2" t="str">
        <f>INDEX('WB Country Groups'!$C$2:$C$219, MATCH($AI1756, 'WB Country Groups'!$B$2:$B$219, 0))</f>
        <v>North America</v>
      </c>
    </row>
    <row r="1757" spans="1:36">
      <c r="A1757" s="53">
        <v>45169</v>
      </c>
      <c r="B1757" s="53">
        <v>45169</v>
      </c>
      <c r="N1757" s="1" t="s">
        <v>898</v>
      </c>
      <c r="U1757" s="59">
        <v>3399071715.5784898</v>
      </c>
      <c r="V1757" s="60">
        <v>3399071715.5784898</v>
      </c>
      <c r="W1757" s="60">
        <v>8497679288.9462299</v>
      </c>
      <c r="X1757" s="59">
        <v>5.3286187001999998E-3</v>
      </c>
      <c r="AI1757" s="2" t="str">
        <f>INDEX('ISO2-ISO3'!$D$1:$D$249, MATCH($N1757, 'ISO2-ISO3'!$C$1:$C$249, 0))</f>
        <v>BEL</v>
      </c>
      <c r="AJ1757" s="2" t="str">
        <f>INDEX('WB Country Groups'!$C$2:$C$219, MATCH($AI1757, 'WB Country Groups'!$B$2:$B$219, 0))</f>
        <v>Europe &amp; Central Asia</v>
      </c>
    </row>
    <row r="1758" spans="1:36">
      <c r="A1758" s="53">
        <v>45169</v>
      </c>
      <c r="B1758" s="53">
        <v>45169</v>
      </c>
      <c r="N1758" s="1" t="s">
        <v>1015</v>
      </c>
      <c r="U1758" s="59">
        <v>29517227831.847698</v>
      </c>
      <c r="V1758" s="60">
        <v>29517227831.847698</v>
      </c>
      <c r="W1758" s="60">
        <v>39356303775.796997</v>
      </c>
      <c r="X1758" s="59">
        <v>4.6273237331500003E-2</v>
      </c>
      <c r="AI1758" s="2" t="str">
        <f>INDEX('ISO2-ISO3'!$D$1:$D$249, MATCH($N1758, 'ISO2-ISO3'!$C$1:$C$249, 0))</f>
        <v>FRA</v>
      </c>
      <c r="AJ1758" s="2" t="str">
        <f>INDEX('WB Country Groups'!$C$2:$C$219, MATCH($AI1758, 'WB Country Groups'!$B$2:$B$219, 0))</f>
        <v>Europe &amp; Central Asia</v>
      </c>
    </row>
    <row r="1759" spans="1:36">
      <c r="A1759" s="53">
        <v>45169</v>
      </c>
      <c r="B1759" s="53">
        <v>45169</v>
      </c>
      <c r="N1759" s="1" t="s">
        <v>1332</v>
      </c>
      <c r="U1759" s="59">
        <v>4308418440.5543699</v>
      </c>
      <c r="V1759" s="60">
        <v>4308418440.5543699</v>
      </c>
      <c r="W1759" s="60">
        <v>5744557920.73915</v>
      </c>
      <c r="X1759" s="59">
        <v>6.7541731953999996E-3</v>
      </c>
      <c r="AI1759" s="2" t="str">
        <f>INDEX('ISO2-ISO3'!$D$1:$D$249, MATCH($N1759, 'ISO2-ISO3'!$C$1:$C$249, 0))</f>
        <v>TUR</v>
      </c>
      <c r="AJ1759" s="2" t="str">
        <f>INDEX('WB Country Groups'!$C$2:$C$219, MATCH($AI1759, 'WB Country Groups'!$B$2:$B$219, 0))</f>
        <v>Europe &amp; Central Asia</v>
      </c>
    </row>
    <row r="1760" spans="1:36">
      <c r="A1760" s="53">
        <v>45169</v>
      </c>
      <c r="B1760" s="53">
        <v>45169</v>
      </c>
      <c r="N1760" s="1" t="s">
        <v>1348</v>
      </c>
      <c r="U1760" s="59">
        <v>39143445210.540001</v>
      </c>
      <c r="V1760" s="60">
        <v>39143445210.540001</v>
      </c>
      <c r="W1760" s="60">
        <v>39143445210.540001</v>
      </c>
      <c r="X1760" s="59">
        <v>6.13639580423E-2</v>
      </c>
      <c r="AI1760" s="2" t="str">
        <f>INDEX('ISO2-ISO3'!$D$1:$D$249, MATCH($N1760, 'ISO2-ISO3'!$C$1:$C$249, 0))</f>
        <v>USA</v>
      </c>
      <c r="AJ1760" s="2" t="str">
        <f>INDEX('WB Country Groups'!$C$2:$C$219, MATCH($AI1760, 'WB Country Groups'!$B$2:$B$219, 0))</f>
        <v>North America</v>
      </c>
    </row>
    <row r="1761" spans="1:36">
      <c r="A1761" s="53">
        <v>45169</v>
      </c>
      <c r="B1761" s="53">
        <v>45169</v>
      </c>
      <c r="N1761" s="1" t="s">
        <v>1088</v>
      </c>
      <c r="U1761" s="59">
        <v>30954686782.804199</v>
      </c>
      <c r="V1761" s="60">
        <v>30954686782.804199</v>
      </c>
      <c r="W1761" s="60">
        <v>36417278568.004997</v>
      </c>
      <c r="X1761" s="59">
        <v>4.8526696889700002E-2</v>
      </c>
      <c r="AI1761" s="2" t="str">
        <f>INDEX('ISO2-ISO3'!$D$1:$D$249, MATCH($N1761, 'ISO2-ISO3'!$C$1:$C$249, 0))</f>
        <v>JPN</v>
      </c>
      <c r="AJ1761" s="2" t="str">
        <f>INDEX('WB Country Groups'!$C$2:$C$219, MATCH($AI1761, 'WB Country Groups'!$B$2:$B$219, 0))</f>
        <v>East Asia &amp; Pacific</v>
      </c>
    </row>
    <row r="1762" spans="1:36">
      <c r="A1762" s="53">
        <v>45169</v>
      </c>
      <c r="B1762" s="53">
        <v>45169</v>
      </c>
      <c r="N1762" s="1" t="s">
        <v>1348</v>
      </c>
      <c r="U1762" s="59">
        <v>20017304282.080002</v>
      </c>
      <c r="V1762" s="60">
        <v>20017304282.080002</v>
      </c>
      <c r="W1762" s="60">
        <v>20017304282.080002</v>
      </c>
      <c r="X1762" s="59">
        <v>3.1380503516699999E-2</v>
      </c>
      <c r="AI1762" s="2" t="str">
        <f>INDEX('ISO2-ISO3'!$D$1:$D$249, MATCH($N1762, 'ISO2-ISO3'!$C$1:$C$249, 0))</f>
        <v>USA</v>
      </c>
      <c r="AJ1762" s="2" t="str">
        <f>INDEX('WB Country Groups'!$C$2:$C$219, MATCH($AI1762, 'WB Country Groups'!$B$2:$B$219, 0))</f>
        <v>North America</v>
      </c>
    </row>
    <row r="1763" spans="1:36">
      <c r="A1763" s="53">
        <v>45169</v>
      </c>
      <c r="B1763" s="53">
        <v>45169</v>
      </c>
      <c r="N1763" s="1" t="s">
        <v>1088</v>
      </c>
      <c r="U1763" s="59">
        <v>54619530350.911499</v>
      </c>
      <c r="V1763" s="60">
        <v>54619530350.911499</v>
      </c>
      <c r="W1763" s="60">
        <v>57494242474.6437</v>
      </c>
      <c r="X1763" s="59">
        <v>8.5625333966299996E-2</v>
      </c>
      <c r="AI1763" s="2" t="str">
        <f>INDEX('ISO2-ISO3'!$D$1:$D$249, MATCH($N1763, 'ISO2-ISO3'!$C$1:$C$249, 0))</f>
        <v>JPN</v>
      </c>
      <c r="AJ1763" s="2" t="str">
        <f>INDEX('WB Country Groups'!$C$2:$C$219, MATCH($AI1763, 'WB Country Groups'!$B$2:$B$219, 0))</f>
        <v>East Asia &amp; Pacific</v>
      </c>
    </row>
    <row r="1764" spans="1:36">
      <c r="A1764" s="53">
        <v>45169</v>
      </c>
      <c r="B1764" s="53">
        <v>45169</v>
      </c>
      <c r="N1764" s="1" t="s">
        <v>1348</v>
      </c>
      <c r="U1764" s="59">
        <v>35495797362.220001</v>
      </c>
      <c r="V1764" s="60">
        <v>35495797362.220001</v>
      </c>
      <c r="W1764" s="60">
        <v>35495797362.220001</v>
      </c>
      <c r="X1764" s="59">
        <v>5.5645654292699999E-2</v>
      </c>
      <c r="AI1764" s="2" t="str">
        <f>INDEX('ISO2-ISO3'!$D$1:$D$249, MATCH($N1764, 'ISO2-ISO3'!$C$1:$C$249, 0))</f>
        <v>USA</v>
      </c>
      <c r="AJ1764" s="2" t="str">
        <f>INDEX('WB Country Groups'!$C$2:$C$219, MATCH($AI1764, 'WB Country Groups'!$B$2:$B$219, 0))</f>
        <v>North America</v>
      </c>
    </row>
    <row r="1765" spans="1:36">
      <c r="A1765" s="53">
        <v>45169</v>
      </c>
      <c r="B1765" s="53">
        <v>45169</v>
      </c>
      <c r="N1765" s="1" t="s">
        <v>1088</v>
      </c>
      <c r="U1765" s="59">
        <v>13924310883.676201</v>
      </c>
      <c r="V1765" s="60">
        <v>13924310883.676201</v>
      </c>
      <c r="W1765" s="60">
        <v>15471456537.417999</v>
      </c>
      <c r="X1765" s="59">
        <v>2.1828707826799999E-2</v>
      </c>
      <c r="AI1765" s="2" t="str">
        <f>INDEX('ISO2-ISO3'!$D$1:$D$249, MATCH($N1765, 'ISO2-ISO3'!$C$1:$C$249, 0))</f>
        <v>JPN</v>
      </c>
      <c r="AJ1765" s="2" t="str">
        <f>INDEX('WB Country Groups'!$C$2:$C$219, MATCH($AI1765, 'WB Country Groups'!$B$2:$B$219, 0))</f>
        <v>East Asia &amp; Pacific</v>
      </c>
    </row>
    <row r="1766" spans="1:36">
      <c r="A1766" s="53">
        <v>45169</v>
      </c>
      <c r="B1766" s="53">
        <v>45169</v>
      </c>
      <c r="N1766" s="1" t="s">
        <v>1088</v>
      </c>
      <c r="U1766" s="59">
        <v>2668957405.5912399</v>
      </c>
      <c r="V1766" s="60">
        <v>2668957405.5912399</v>
      </c>
      <c r="W1766" s="60">
        <v>4852649828.3477001</v>
      </c>
      <c r="X1766" s="59">
        <v>4.1840412711000004E-3</v>
      </c>
      <c r="AI1766" s="2" t="str">
        <f>INDEX('ISO2-ISO3'!$D$1:$D$249, MATCH($N1766, 'ISO2-ISO3'!$C$1:$C$249, 0))</f>
        <v>JPN</v>
      </c>
      <c r="AJ1766" s="2" t="str">
        <f>INDEX('WB Country Groups'!$C$2:$C$219, MATCH($AI1766, 'WB Country Groups'!$B$2:$B$219, 0))</f>
        <v>East Asia &amp; Pacific</v>
      </c>
    </row>
    <row r="1767" spans="1:36">
      <c r="A1767" s="53">
        <v>45169</v>
      </c>
      <c r="B1767" s="53">
        <v>45169</v>
      </c>
      <c r="N1767" s="1" t="s">
        <v>1088</v>
      </c>
      <c r="U1767" s="59">
        <v>7653839053.4312296</v>
      </c>
      <c r="V1767" s="60">
        <v>7653839053.4312296</v>
      </c>
      <c r="W1767" s="60">
        <v>9004516533.4484997</v>
      </c>
      <c r="X1767" s="59">
        <v>1.19986847354E-2</v>
      </c>
      <c r="AI1767" s="2" t="str">
        <f>INDEX('ISO2-ISO3'!$D$1:$D$249, MATCH($N1767, 'ISO2-ISO3'!$C$1:$C$249, 0))</f>
        <v>JPN</v>
      </c>
      <c r="AJ1767" s="2" t="str">
        <f>INDEX('WB Country Groups'!$C$2:$C$219, MATCH($AI1767, 'WB Country Groups'!$B$2:$B$219, 0))</f>
        <v>East Asia &amp; Pacific</v>
      </c>
    </row>
    <row r="1768" spans="1:36">
      <c r="A1768" s="53">
        <v>45169</v>
      </c>
      <c r="B1768" s="53">
        <v>45169</v>
      </c>
      <c r="N1768" s="1" t="s">
        <v>1070</v>
      </c>
      <c r="U1768" s="59">
        <v>3483901125.3094301</v>
      </c>
      <c r="V1768" s="60">
        <v>3483901125.3094301</v>
      </c>
      <c r="W1768" s="60">
        <v>5359847885.0914202</v>
      </c>
      <c r="X1768" s="59">
        <v>5.4616031196999997E-3</v>
      </c>
      <c r="AI1768" s="2" t="str">
        <f>INDEX('ISO2-ISO3'!$D$1:$D$249, MATCH($N1768, 'ISO2-ISO3'!$C$1:$C$249, 0))</f>
        <v>IND</v>
      </c>
      <c r="AJ1768" s="2" t="str">
        <f>INDEX('WB Country Groups'!$C$2:$C$219, MATCH($AI1768, 'WB Country Groups'!$B$2:$B$219, 0))</f>
        <v>South Asia</v>
      </c>
    </row>
    <row r="1769" spans="1:36">
      <c r="A1769" s="53">
        <v>45169</v>
      </c>
      <c r="B1769" s="53">
        <v>45169</v>
      </c>
      <c r="N1769" s="1" t="s">
        <v>1070</v>
      </c>
      <c r="U1769" s="59">
        <v>5691119950.61378</v>
      </c>
      <c r="V1769" s="60">
        <v>5691119950.61378</v>
      </c>
      <c r="W1769" s="60">
        <v>22764479802.455101</v>
      </c>
      <c r="X1769" s="59">
        <v>8.9217912216000006E-3</v>
      </c>
      <c r="AI1769" s="2" t="str">
        <f>INDEX('ISO2-ISO3'!$D$1:$D$249, MATCH($N1769, 'ISO2-ISO3'!$C$1:$C$249, 0))</f>
        <v>IND</v>
      </c>
      <c r="AJ1769" s="2" t="str">
        <f>INDEX('WB Country Groups'!$C$2:$C$219, MATCH($AI1769, 'WB Country Groups'!$B$2:$B$219, 0))</f>
        <v>South Asia</v>
      </c>
    </row>
    <row r="1770" spans="1:36">
      <c r="A1770" s="53">
        <v>45169</v>
      </c>
      <c r="B1770" s="53">
        <v>45169</v>
      </c>
      <c r="N1770" s="1" t="s">
        <v>1348</v>
      </c>
      <c r="U1770" s="59">
        <v>22012889070.48</v>
      </c>
      <c r="V1770" s="60">
        <v>22012889070.48</v>
      </c>
      <c r="W1770" s="60">
        <v>22012889070.48</v>
      </c>
      <c r="X1770" s="59">
        <v>3.4508919540499998E-2</v>
      </c>
      <c r="AI1770" s="2" t="str">
        <f>INDEX('ISO2-ISO3'!$D$1:$D$249, MATCH($N1770, 'ISO2-ISO3'!$C$1:$C$249, 0))</f>
        <v>USA</v>
      </c>
      <c r="AJ1770" s="2" t="str">
        <f>INDEX('WB Country Groups'!$C$2:$C$219, MATCH($AI1770, 'WB Country Groups'!$B$2:$B$219, 0))</f>
        <v>North America</v>
      </c>
    </row>
    <row r="1771" spans="1:36">
      <c r="A1771" s="53">
        <v>45169</v>
      </c>
      <c r="B1771" s="53">
        <v>45169</v>
      </c>
      <c r="N1771" s="1" t="s">
        <v>881</v>
      </c>
      <c r="U1771" s="59">
        <v>23503360986.8904</v>
      </c>
      <c r="V1771" s="60">
        <v>23503360986.8904</v>
      </c>
      <c r="W1771" s="60">
        <v>42733383612.528099</v>
      </c>
      <c r="X1771" s="59">
        <v>3.6845485871100002E-2</v>
      </c>
      <c r="AI1771" s="2" t="str">
        <f>INDEX('ISO2-ISO3'!$D$1:$D$249, MATCH($N1771, 'ISO2-ISO3'!$C$1:$C$249, 0))</f>
        <v>AUS</v>
      </c>
      <c r="AJ1771" s="2" t="str">
        <f>INDEX('WB Country Groups'!$C$2:$C$219, MATCH($AI1771, 'WB Country Groups'!$B$2:$B$219, 0))</f>
        <v>East Asia &amp; Pacific</v>
      </c>
    </row>
    <row r="1772" spans="1:36">
      <c r="A1772" s="53">
        <v>45169</v>
      </c>
      <c r="B1772" s="53">
        <v>45169</v>
      </c>
      <c r="N1772" s="1" t="s">
        <v>1064</v>
      </c>
      <c r="U1772" s="59">
        <v>2436391022.4457598</v>
      </c>
      <c r="V1772" s="60">
        <v>2436391022.4457598</v>
      </c>
      <c r="W1772" s="60">
        <v>6090977556.1143904</v>
      </c>
      <c r="X1772" s="59">
        <v>3.8194542066999999E-3</v>
      </c>
      <c r="AI1772" s="2" t="str">
        <f>INDEX('ISO2-ISO3'!$D$1:$D$249, MATCH($N1772, 'ISO2-ISO3'!$C$1:$C$249, 0))</f>
        <v>HKG</v>
      </c>
      <c r="AJ1772" s="2" t="str">
        <f>INDEX('WB Country Groups'!$C$2:$C$219, MATCH($AI1772, 'WB Country Groups'!$B$2:$B$219, 0))</f>
        <v>East Asia &amp; Pacific</v>
      </c>
    </row>
    <row r="1773" spans="1:36">
      <c r="A1773" s="53">
        <v>45169</v>
      </c>
      <c r="B1773" s="53">
        <v>45169</v>
      </c>
      <c r="N1773" s="1" t="s">
        <v>1348</v>
      </c>
      <c r="U1773" s="59">
        <v>10705897966.950001</v>
      </c>
      <c r="V1773" s="60">
        <v>10705897966.950001</v>
      </c>
      <c r="W1773" s="60">
        <v>11269366281</v>
      </c>
      <c r="X1773" s="59">
        <v>1.6783302290199999E-2</v>
      </c>
      <c r="AI1773" s="2" t="str">
        <f>INDEX('ISO2-ISO3'!$D$1:$D$249, MATCH($N1773, 'ISO2-ISO3'!$C$1:$C$249, 0))</f>
        <v>USA</v>
      </c>
      <c r="AJ1773" s="2" t="str">
        <f>INDEX('WB Country Groups'!$C$2:$C$219, MATCH($AI1773, 'WB Country Groups'!$B$2:$B$219, 0))</f>
        <v>North America</v>
      </c>
    </row>
    <row r="1774" spans="1:36">
      <c r="A1774" s="53">
        <v>45169</v>
      </c>
      <c r="B1774" s="53">
        <v>45169</v>
      </c>
      <c r="N1774" s="1" t="s">
        <v>948</v>
      </c>
      <c r="U1774" s="59">
        <v>51506500130.506599</v>
      </c>
      <c r="V1774" s="60">
        <v>51506500130.506599</v>
      </c>
      <c r="W1774" s="60">
        <v>136662048191.894</v>
      </c>
      <c r="X1774" s="59">
        <v>8.0745133595499993E-2</v>
      </c>
      <c r="AI1774" s="2" t="str">
        <f>INDEX('ISO2-ISO3'!$D$1:$D$249, MATCH($N1774, 'ISO2-ISO3'!$C$1:$C$249, 0))</f>
        <v>CHN</v>
      </c>
      <c r="AJ1774" s="2" t="str">
        <f>INDEX('WB Country Groups'!$C$2:$C$219, MATCH($AI1774, 'WB Country Groups'!$B$2:$B$219, 0))</f>
        <v>East Asia &amp; Pacific</v>
      </c>
    </row>
    <row r="1775" spans="1:36">
      <c r="A1775" s="53">
        <v>45169</v>
      </c>
      <c r="B1775" s="53">
        <v>45169</v>
      </c>
      <c r="N1775" s="1" t="s">
        <v>948</v>
      </c>
      <c r="U1775" s="59">
        <v>474509409.356323</v>
      </c>
      <c r="V1775" s="60">
        <v>474509409.356323</v>
      </c>
      <c r="W1775" s="60">
        <v>136662048191.894</v>
      </c>
      <c r="X1775" s="59">
        <v>7.4387359950000003E-4</v>
      </c>
      <c r="AI1775" s="2" t="str">
        <f>INDEX('ISO2-ISO3'!$D$1:$D$249, MATCH($N1775, 'ISO2-ISO3'!$C$1:$C$249, 0))</f>
        <v>CHN</v>
      </c>
      <c r="AJ1775" s="2" t="str">
        <f>INDEX('WB Country Groups'!$C$2:$C$219, MATCH($AI1775, 'WB Country Groups'!$B$2:$B$219, 0))</f>
        <v>East Asia &amp; Pacific</v>
      </c>
    </row>
    <row r="1776" spans="1:36">
      <c r="A1776" s="53">
        <v>45169</v>
      </c>
      <c r="B1776" s="53">
        <v>45169</v>
      </c>
      <c r="N1776" s="1" t="s">
        <v>881</v>
      </c>
      <c r="U1776" s="59">
        <v>5043706762.0140696</v>
      </c>
      <c r="V1776" s="60">
        <v>5043706762.0140696</v>
      </c>
      <c r="W1776" s="60">
        <v>5309165012.64639</v>
      </c>
      <c r="X1776" s="59">
        <v>7.9068617608000005E-3</v>
      </c>
      <c r="AI1776" s="2" t="str">
        <f>INDEX('ISO2-ISO3'!$D$1:$D$249, MATCH($N1776, 'ISO2-ISO3'!$C$1:$C$249, 0))</f>
        <v>AUS</v>
      </c>
      <c r="AJ1776" s="2" t="str">
        <f>INDEX('WB Country Groups'!$C$2:$C$219, MATCH($AI1776, 'WB Country Groups'!$B$2:$B$219, 0))</f>
        <v>East Asia &amp; Pacific</v>
      </c>
    </row>
    <row r="1777" spans="1:36">
      <c r="A1777" s="53">
        <v>45169</v>
      </c>
      <c r="B1777" s="53">
        <v>45169</v>
      </c>
      <c r="N1777" s="1" t="s">
        <v>1278</v>
      </c>
      <c r="U1777" s="59">
        <v>3293221200.46422</v>
      </c>
      <c r="V1777" s="60">
        <v>3293221200.46422</v>
      </c>
      <c r="W1777" s="60">
        <v>3293221200.46422</v>
      </c>
      <c r="X1777" s="59">
        <v>5.1626801494000004E-3</v>
      </c>
      <c r="AI1777" s="2" t="str">
        <f>INDEX('ISO2-ISO3'!$D$1:$D$249, MATCH($N1777, 'ISO2-ISO3'!$C$1:$C$249, 0))</f>
        <v>ZAF</v>
      </c>
      <c r="AJ1777" s="2" t="str">
        <f>INDEX('WB Country Groups'!$C$2:$C$219, MATCH($AI1777, 'WB Country Groups'!$B$2:$B$219, 0))</f>
        <v>Sub-Saharan Africa</v>
      </c>
    </row>
    <row r="1778" spans="1:36">
      <c r="A1778" s="53">
        <v>45169</v>
      </c>
      <c r="B1778" s="53">
        <v>45169</v>
      </c>
      <c r="N1778" s="1" t="s">
        <v>1088</v>
      </c>
      <c r="U1778" s="59">
        <v>4683112928.0695105</v>
      </c>
      <c r="V1778" s="60">
        <v>4683112928.0695105</v>
      </c>
      <c r="W1778" s="60">
        <v>4683112928.0695105</v>
      </c>
      <c r="X1778" s="59">
        <v>7.3415700554999999E-3</v>
      </c>
      <c r="AI1778" s="2" t="str">
        <f>INDEX('ISO2-ISO3'!$D$1:$D$249, MATCH($N1778, 'ISO2-ISO3'!$C$1:$C$249, 0))</f>
        <v>JPN</v>
      </c>
      <c r="AJ1778" s="2" t="str">
        <f>INDEX('WB Country Groups'!$C$2:$C$219, MATCH($AI1778, 'WB Country Groups'!$B$2:$B$219, 0))</f>
        <v>East Asia &amp; Pacific</v>
      </c>
    </row>
    <row r="1779" spans="1:36">
      <c r="A1779" s="53">
        <v>45169</v>
      </c>
      <c r="B1779" s="53">
        <v>45169</v>
      </c>
      <c r="N1779" s="1" t="s">
        <v>936</v>
      </c>
      <c r="U1779" s="59">
        <v>24676782145.681702</v>
      </c>
      <c r="V1779" s="60">
        <v>24676782145.681702</v>
      </c>
      <c r="W1779" s="60">
        <v>24676782145.681702</v>
      </c>
      <c r="X1779" s="59">
        <v>3.8685021618900001E-2</v>
      </c>
      <c r="AI1779" s="2" t="str">
        <f>INDEX('ISO2-ISO3'!$D$1:$D$249, MATCH($N1779, 'ISO2-ISO3'!$C$1:$C$249, 0))</f>
        <v>CAN</v>
      </c>
      <c r="AJ1779" s="2" t="str">
        <f>INDEX('WB Country Groups'!$C$2:$C$219, MATCH($AI1779, 'WB Country Groups'!$B$2:$B$219, 0))</f>
        <v>North America</v>
      </c>
    </row>
    <row r="1780" spans="1:36">
      <c r="A1780" s="53">
        <v>45169</v>
      </c>
      <c r="B1780" s="53">
        <v>45169</v>
      </c>
      <c r="N1780" s="1" t="s">
        <v>936</v>
      </c>
      <c r="U1780" s="59">
        <v>6743889089.4415903</v>
      </c>
      <c r="V1780" s="60">
        <v>6743889089.4415903</v>
      </c>
      <c r="W1780" s="60">
        <v>6743889089.4415903</v>
      </c>
      <c r="X1780" s="59">
        <v>1.05721845612E-2</v>
      </c>
      <c r="AI1780" s="2" t="str">
        <f>INDEX('ISO2-ISO3'!$D$1:$D$249, MATCH($N1780, 'ISO2-ISO3'!$C$1:$C$249, 0))</f>
        <v>CAN</v>
      </c>
      <c r="AJ1780" s="2" t="str">
        <f>INDEX('WB Country Groups'!$C$2:$C$219, MATCH($AI1780, 'WB Country Groups'!$B$2:$B$219, 0))</f>
        <v>North America</v>
      </c>
    </row>
    <row r="1781" spans="1:36">
      <c r="A1781" s="53">
        <v>45169</v>
      </c>
      <c r="B1781" s="53">
        <v>45169</v>
      </c>
      <c r="N1781" s="1" t="s">
        <v>936</v>
      </c>
      <c r="U1781" s="59">
        <v>4068162123.9513698</v>
      </c>
      <c r="V1781" s="60">
        <v>4068162123.9513698</v>
      </c>
      <c r="W1781" s="60">
        <v>6621442275.3242903</v>
      </c>
      <c r="X1781" s="59">
        <v>6.3775308621999999E-3</v>
      </c>
      <c r="AI1781" s="2" t="str">
        <f>INDEX('ISO2-ISO3'!$D$1:$D$249, MATCH($N1781, 'ISO2-ISO3'!$C$1:$C$249, 0))</f>
        <v>CAN</v>
      </c>
      <c r="AJ1781" s="2" t="str">
        <f>INDEX('WB Country Groups'!$C$2:$C$219, MATCH($AI1781, 'WB Country Groups'!$B$2:$B$219, 0))</f>
        <v>North America</v>
      </c>
    </row>
    <row r="1782" spans="1:36">
      <c r="A1782" s="53">
        <v>45169</v>
      </c>
      <c r="B1782" s="53">
        <v>45169</v>
      </c>
      <c r="N1782" s="1" t="s">
        <v>1256</v>
      </c>
      <c r="U1782" s="59">
        <v>21212323197.3125</v>
      </c>
      <c r="V1782" s="60">
        <v>21212323197.3125</v>
      </c>
      <c r="W1782" s="60">
        <v>70707743991.041504</v>
      </c>
      <c r="X1782" s="59">
        <v>3.3253897393500001E-2</v>
      </c>
      <c r="AI1782" s="2" t="str">
        <f>INDEX('ISO2-ISO3'!$D$1:$D$249, MATCH($N1782, 'ISO2-ISO3'!$C$1:$C$249, 0))</f>
        <v>SAU</v>
      </c>
      <c r="AJ1782" s="2" t="str">
        <f>INDEX('WB Country Groups'!$C$2:$C$219, MATCH($AI1782, 'WB Country Groups'!$B$2:$B$219, 0))</f>
        <v>Middle East &amp; North Africa</v>
      </c>
    </row>
    <row r="1783" spans="1:36">
      <c r="A1783" s="53">
        <v>45169</v>
      </c>
      <c r="B1783" s="53">
        <v>45169</v>
      </c>
      <c r="N1783" s="1" t="s">
        <v>1256</v>
      </c>
      <c r="U1783" s="59">
        <v>21222988015.410702</v>
      </c>
      <c r="V1783" s="60">
        <v>21222988015.410702</v>
      </c>
      <c r="W1783" s="60">
        <v>53057470038.526604</v>
      </c>
      <c r="X1783" s="59">
        <v>3.3270616296199998E-2</v>
      </c>
      <c r="AI1783" s="2" t="str">
        <f>INDEX('ISO2-ISO3'!$D$1:$D$249, MATCH($N1783, 'ISO2-ISO3'!$C$1:$C$249, 0))</f>
        <v>SAU</v>
      </c>
      <c r="AJ1783" s="2" t="str">
        <f>INDEX('WB Country Groups'!$C$2:$C$219, MATCH($AI1783, 'WB Country Groups'!$B$2:$B$219, 0))</f>
        <v>Middle East &amp; North Africa</v>
      </c>
    </row>
    <row r="1784" spans="1:36">
      <c r="A1784" s="53">
        <v>45169</v>
      </c>
      <c r="B1784" s="53">
        <v>45169</v>
      </c>
      <c r="N1784" s="1" t="s">
        <v>1256</v>
      </c>
      <c r="U1784" s="59">
        <v>37729993467.798897</v>
      </c>
      <c r="V1784" s="60">
        <v>37729993467.798897</v>
      </c>
      <c r="W1784" s="60">
        <v>76999986668.977402</v>
      </c>
      <c r="X1784" s="59">
        <v>5.9148133835500001E-2</v>
      </c>
      <c r="AI1784" s="2" t="str">
        <f>INDEX('ISO2-ISO3'!$D$1:$D$249, MATCH($N1784, 'ISO2-ISO3'!$C$1:$C$249, 0))</f>
        <v>SAU</v>
      </c>
      <c r="AJ1784" s="2" t="str">
        <f>INDEX('WB Country Groups'!$C$2:$C$219, MATCH($AI1784, 'WB Country Groups'!$B$2:$B$219, 0))</f>
        <v>Middle East &amp; North Africa</v>
      </c>
    </row>
    <row r="1785" spans="1:36">
      <c r="A1785" s="53">
        <v>45169</v>
      </c>
      <c r="B1785" s="53">
        <v>45169</v>
      </c>
      <c r="N1785" s="1" t="s">
        <v>1339</v>
      </c>
      <c r="U1785" s="59">
        <v>12741833694.192801</v>
      </c>
      <c r="V1785" s="60">
        <v>12741833694.192801</v>
      </c>
      <c r="W1785" s="60">
        <v>16989111592.257099</v>
      </c>
      <c r="X1785" s="59">
        <v>1.99749752222E-2</v>
      </c>
      <c r="AI1785" s="2" t="str">
        <f>INDEX('ISO2-ISO3'!$D$1:$D$249, MATCH($N1785, 'ISO2-ISO3'!$C$1:$C$249, 0))</f>
        <v>ARE</v>
      </c>
      <c r="AJ1785" s="2" t="str">
        <f>INDEX('WB Country Groups'!$C$2:$C$219, MATCH($AI1785, 'WB Country Groups'!$B$2:$B$219, 0))</f>
        <v>Middle East &amp; North Africa</v>
      </c>
    </row>
    <row r="1786" spans="1:36">
      <c r="A1786" s="53">
        <v>45169</v>
      </c>
      <c r="B1786" s="53">
        <v>45169</v>
      </c>
      <c r="N1786" s="1" t="s">
        <v>1256</v>
      </c>
      <c r="U1786" s="59">
        <v>4599122390.54564</v>
      </c>
      <c r="V1786" s="60">
        <v>4599122390.54564</v>
      </c>
      <c r="W1786" s="60">
        <v>22995611952.728199</v>
      </c>
      <c r="X1786" s="59">
        <v>7.2099007097000001E-3</v>
      </c>
      <c r="AI1786" s="2" t="str">
        <f>INDEX('ISO2-ISO3'!$D$1:$D$249, MATCH($N1786, 'ISO2-ISO3'!$C$1:$C$249, 0))</f>
        <v>SAU</v>
      </c>
      <c r="AJ1786" s="2" t="str">
        <f>INDEX('WB Country Groups'!$C$2:$C$219, MATCH($AI1786, 'WB Country Groups'!$B$2:$B$219, 0))</f>
        <v>Middle East &amp; North Africa</v>
      </c>
    </row>
    <row r="1787" spans="1:36">
      <c r="A1787" s="53">
        <v>45169</v>
      </c>
      <c r="B1787" s="53">
        <v>45169</v>
      </c>
      <c r="N1787" s="1" t="s">
        <v>1256</v>
      </c>
      <c r="U1787" s="59">
        <v>9623811331.55933</v>
      </c>
      <c r="V1787" s="60">
        <v>9623811331.55933</v>
      </c>
      <c r="W1787" s="60">
        <v>19640431288.896599</v>
      </c>
      <c r="X1787" s="59">
        <v>1.5086948825800001E-2</v>
      </c>
      <c r="AI1787" s="2" t="str">
        <f>INDEX('ISO2-ISO3'!$D$1:$D$249, MATCH($N1787, 'ISO2-ISO3'!$C$1:$C$249, 0))</f>
        <v>SAU</v>
      </c>
      <c r="AJ1787" s="2" t="str">
        <f>INDEX('WB Country Groups'!$C$2:$C$219, MATCH($AI1787, 'WB Country Groups'!$B$2:$B$219, 0))</f>
        <v>Middle East &amp; North Africa</v>
      </c>
    </row>
    <row r="1788" spans="1:36">
      <c r="A1788" s="53">
        <v>45169</v>
      </c>
      <c r="B1788" s="53">
        <v>45169</v>
      </c>
      <c r="N1788" s="1" t="s">
        <v>1339</v>
      </c>
      <c r="U1788" s="59">
        <v>18790226036.672501</v>
      </c>
      <c r="V1788" s="60">
        <v>18790226036.672501</v>
      </c>
      <c r="W1788" s="60">
        <v>46975565091.681297</v>
      </c>
      <c r="X1788" s="59">
        <v>2.9456851228E-2</v>
      </c>
      <c r="AI1788" s="2" t="str">
        <f>INDEX('ISO2-ISO3'!$D$1:$D$249, MATCH($N1788, 'ISO2-ISO3'!$C$1:$C$249, 0))</f>
        <v>ARE</v>
      </c>
      <c r="AJ1788" s="2" t="str">
        <f>INDEX('WB Country Groups'!$C$2:$C$219, MATCH($AI1788, 'WB Country Groups'!$B$2:$B$219, 0))</f>
        <v>Middle East &amp; North Africa</v>
      </c>
    </row>
    <row r="1789" spans="1:36">
      <c r="A1789" s="53">
        <v>45169</v>
      </c>
      <c r="B1789" s="53">
        <v>45169</v>
      </c>
      <c r="N1789" s="1" t="s">
        <v>1222</v>
      </c>
      <c r="U1789" s="59">
        <v>5135851648.3516502</v>
      </c>
      <c r="V1789" s="60">
        <v>5135851648.3516502</v>
      </c>
      <c r="W1789" s="60">
        <v>20543406593.406601</v>
      </c>
      <c r="X1789" s="59">
        <v>8.0513144247999994E-3</v>
      </c>
      <c r="AI1789" s="2" t="str">
        <f>INDEX('ISO2-ISO3'!$D$1:$D$249, MATCH($N1789, 'ISO2-ISO3'!$C$1:$C$249, 0))</f>
        <v>QAT</v>
      </c>
      <c r="AJ1789" s="2" t="str">
        <f>INDEX('WB Country Groups'!$C$2:$C$219, MATCH($AI1789, 'WB Country Groups'!$B$2:$B$219, 0))</f>
        <v>Middle East &amp; North Africa</v>
      </c>
    </row>
    <row r="1790" spans="1:36">
      <c r="A1790" s="53">
        <v>45169</v>
      </c>
      <c r="B1790" s="53">
        <v>45169</v>
      </c>
      <c r="N1790" s="1" t="s">
        <v>1256</v>
      </c>
      <c r="U1790" s="59">
        <v>11934331382.5604</v>
      </c>
      <c r="V1790" s="60">
        <v>11934331382.5604</v>
      </c>
      <c r="W1790" s="60">
        <v>24355778331.755798</v>
      </c>
      <c r="X1790" s="59">
        <v>1.87090790369E-2</v>
      </c>
      <c r="AI1790" s="2" t="str">
        <f>INDEX('ISO2-ISO3'!$D$1:$D$249, MATCH($N1790, 'ISO2-ISO3'!$C$1:$C$249, 0))</f>
        <v>SAU</v>
      </c>
      <c r="AJ1790" s="2" t="str">
        <f>INDEX('WB Country Groups'!$C$2:$C$219, MATCH($AI1790, 'WB Country Groups'!$B$2:$B$219, 0))</f>
        <v>Middle East &amp; North Africa</v>
      </c>
    </row>
    <row r="1791" spans="1:36">
      <c r="A1791" s="53">
        <v>45169</v>
      </c>
      <c r="B1791" s="53">
        <v>45169</v>
      </c>
      <c r="N1791" s="1" t="s">
        <v>1256</v>
      </c>
      <c r="U1791" s="59">
        <v>6039078347.4012499</v>
      </c>
      <c r="V1791" s="60">
        <v>6039078347.4012499</v>
      </c>
      <c r="W1791" s="60">
        <v>12324649688.573999</v>
      </c>
      <c r="X1791" s="59">
        <v>9.4672747463000004E-3</v>
      </c>
      <c r="AI1791" s="2" t="str">
        <f>INDEX('ISO2-ISO3'!$D$1:$D$249, MATCH($N1791, 'ISO2-ISO3'!$C$1:$C$249, 0))</f>
        <v>SAU</v>
      </c>
      <c r="AJ1791" s="2" t="str">
        <f>INDEX('WB Country Groups'!$C$2:$C$219, MATCH($AI1791, 'WB Country Groups'!$B$2:$B$219, 0))</f>
        <v>Middle East &amp; North Africa</v>
      </c>
    </row>
    <row r="1792" spans="1:36">
      <c r="A1792" s="53">
        <v>45169</v>
      </c>
      <c r="B1792" s="53">
        <v>45169</v>
      </c>
      <c r="N1792" s="1" t="s">
        <v>1339</v>
      </c>
      <c r="U1792" s="59">
        <v>16458402802.937099</v>
      </c>
      <c r="V1792" s="60">
        <v>16458402802.937099</v>
      </c>
      <c r="W1792" s="60">
        <v>41146007007.342697</v>
      </c>
      <c r="X1792" s="59">
        <v>2.5801324681799999E-2</v>
      </c>
      <c r="AI1792" s="2" t="str">
        <f>INDEX('ISO2-ISO3'!$D$1:$D$249, MATCH($N1792, 'ISO2-ISO3'!$C$1:$C$249, 0))</f>
        <v>ARE</v>
      </c>
      <c r="AJ1792" s="2" t="str">
        <f>INDEX('WB Country Groups'!$C$2:$C$219, MATCH($AI1792, 'WB Country Groups'!$B$2:$B$219, 0))</f>
        <v>Middle East &amp; North Africa</v>
      </c>
    </row>
    <row r="1793" spans="1:36">
      <c r="A1793" s="53">
        <v>45169</v>
      </c>
      <c r="B1793" s="53">
        <v>45169</v>
      </c>
      <c r="N1793" s="1" t="s">
        <v>1256</v>
      </c>
      <c r="U1793" s="59">
        <v>8557506320.0501204</v>
      </c>
      <c r="V1793" s="60">
        <v>8557506320.0501204</v>
      </c>
      <c r="W1793" s="60">
        <v>17464298612.347198</v>
      </c>
      <c r="X1793" s="59">
        <v>1.34153357209E-2</v>
      </c>
      <c r="AI1793" s="2" t="str">
        <f>INDEX('ISO2-ISO3'!$D$1:$D$249, MATCH($N1793, 'ISO2-ISO3'!$C$1:$C$249, 0))</f>
        <v>SAU</v>
      </c>
      <c r="AJ1793" s="2" t="str">
        <f>INDEX('WB Country Groups'!$C$2:$C$219, MATCH($AI1793, 'WB Country Groups'!$B$2:$B$219, 0))</f>
        <v>Middle East &amp; North Africa</v>
      </c>
    </row>
    <row r="1794" spans="1:36">
      <c r="A1794" s="53">
        <v>45169</v>
      </c>
      <c r="B1794" s="53">
        <v>45169</v>
      </c>
      <c r="N1794" s="1" t="s">
        <v>1256</v>
      </c>
      <c r="U1794" s="59">
        <v>5604628531.0546198</v>
      </c>
      <c r="V1794" s="60">
        <v>5604628531.0546198</v>
      </c>
      <c r="W1794" s="60">
        <v>11438017410.3155</v>
      </c>
      <c r="X1794" s="59">
        <v>8.7862013210999994E-3</v>
      </c>
      <c r="AI1794" s="2" t="str">
        <f>INDEX('ISO2-ISO3'!$D$1:$D$249, MATCH($N1794, 'ISO2-ISO3'!$C$1:$C$249, 0))</f>
        <v>SAU</v>
      </c>
      <c r="AJ1794" s="2" t="str">
        <f>INDEX('WB Country Groups'!$C$2:$C$219, MATCH($AI1794, 'WB Country Groups'!$B$2:$B$219, 0))</f>
        <v>Middle East &amp; North Africa</v>
      </c>
    </row>
    <row r="1795" spans="1:36">
      <c r="A1795" s="53">
        <v>45169</v>
      </c>
      <c r="B1795" s="53">
        <v>45169</v>
      </c>
      <c r="N1795" s="1" t="s">
        <v>1339</v>
      </c>
      <c r="U1795" s="59">
        <v>6879420938.5987101</v>
      </c>
      <c r="V1795" s="60">
        <v>6879420938.5987101</v>
      </c>
      <c r="W1795" s="60">
        <v>17198552346.496799</v>
      </c>
      <c r="X1795" s="59">
        <v>1.0784653613399999E-2</v>
      </c>
      <c r="AI1795" s="2" t="str">
        <f>INDEX('ISO2-ISO3'!$D$1:$D$249, MATCH($N1795, 'ISO2-ISO3'!$C$1:$C$249, 0))</f>
        <v>ARE</v>
      </c>
      <c r="AJ1795" s="2" t="str">
        <f>INDEX('WB Country Groups'!$C$2:$C$219, MATCH($AI1795, 'WB Country Groups'!$B$2:$B$219, 0))</f>
        <v>Middle East &amp; North Africa</v>
      </c>
    </row>
    <row r="1796" spans="1:36">
      <c r="A1796" s="53">
        <v>45169</v>
      </c>
      <c r="B1796" s="53">
        <v>45169</v>
      </c>
      <c r="N1796" s="1" t="s">
        <v>1256</v>
      </c>
      <c r="U1796" s="59">
        <v>2643958020.87638</v>
      </c>
      <c r="V1796" s="60">
        <v>2643958020.87638</v>
      </c>
      <c r="W1796" s="60">
        <v>5395832695.6660805</v>
      </c>
      <c r="X1796" s="59">
        <v>4.1448505154999997E-3</v>
      </c>
      <c r="AI1796" s="2" t="str">
        <f>INDEX('ISO2-ISO3'!$D$1:$D$249, MATCH($N1796, 'ISO2-ISO3'!$C$1:$C$249, 0))</f>
        <v>SAU</v>
      </c>
      <c r="AJ1796" s="2" t="str">
        <f>INDEX('WB Country Groups'!$C$2:$C$219, MATCH($AI1796, 'WB Country Groups'!$B$2:$B$219, 0))</f>
        <v>Middle East &amp; North Africa</v>
      </c>
    </row>
    <row r="1797" spans="1:36">
      <c r="A1797" s="53">
        <v>45169</v>
      </c>
      <c r="B1797" s="53">
        <v>45169</v>
      </c>
      <c r="N1797" s="1" t="s">
        <v>1339</v>
      </c>
      <c r="U1797" s="59">
        <v>4447290212.3608398</v>
      </c>
      <c r="V1797" s="60">
        <v>4447290212.3608398</v>
      </c>
      <c r="W1797" s="60">
        <v>11118225530.9021</v>
      </c>
      <c r="X1797" s="59">
        <v>6.9718781401000001E-3</v>
      </c>
      <c r="AI1797" s="2" t="str">
        <f>INDEX('ISO2-ISO3'!$D$1:$D$249, MATCH($N1797, 'ISO2-ISO3'!$C$1:$C$249, 0))</f>
        <v>ARE</v>
      </c>
      <c r="AJ1797" s="2" t="str">
        <f>INDEX('WB Country Groups'!$C$2:$C$219, MATCH($AI1797, 'WB Country Groups'!$B$2:$B$219, 0))</f>
        <v>Middle East &amp; North Africa</v>
      </c>
    </row>
    <row r="1798" spans="1:36">
      <c r="A1798" s="53">
        <v>45169</v>
      </c>
      <c r="B1798" s="53">
        <v>45169</v>
      </c>
      <c r="N1798" s="1" t="s">
        <v>1222</v>
      </c>
      <c r="U1798" s="59">
        <v>19792346935.714298</v>
      </c>
      <c r="V1798" s="60">
        <v>19792346935.714298</v>
      </c>
      <c r="W1798" s="60">
        <v>39584693871.428596</v>
      </c>
      <c r="X1798" s="59">
        <v>3.1027844902000001E-2</v>
      </c>
      <c r="AI1798" s="2" t="str">
        <f>INDEX('ISO2-ISO3'!$D$1:$D$249, MATCH($N1798, 'ISO2-ISO3'!$C$1:$C$249, 0))</f>
        <v>QAT</v>
      </c>
      <c r="AJ1798" s="2" t="str">
        <f>INDEX('WB Country Groups'!$C$2:$C$219, MATCH($AI1798, 'WB Country Groups'!$B$2:$B$219, 0))</f>
        <v>Middle East &amp; North Africa</v>
      </c>
    </row>
    <row r="1799" spans="1:36">
      <c r="A1799" s="53">
        <v>45169</v>
      </c>
      <c r="B1799" s="53">
        <v>45169</v>
      </c>
      <c r="N1799" s="1" t="s">
        <v>1104</v>
      </c>
      <c r="U1799" s="59">
        <v>3221605903.0510998</v>
      </c>
      <c r="V1799" s="60">
        <v>3221605903.0510998</v>
      </c>
      <c r="W1799" s="60">
        <v>7159124229.00243</v>
      </c>
      <c r="X1799" s="59">
        <v>5.0504110815999996E-3</v>
      </c>
      <c r="AI1799" s="2" t="str">
        <f>INDEX('ISO2-ISO3'!$D$1:$D$249, MATCH($N1799, 'ISO2-ISO3'!$C$1:$C$249, 0))</f>
        <v>KWT</v>
      </c>
      <c r="AJ1799" s="2" t="str">
        <f>INDEX('WB Country Groups'!$C$2:$C$219, MATCH($AI1799, 'WB Country Groups'!$B$2:$B$219, 0))</f>
        <v>Middle East &amp; North Africa</v>
      </c>
    </row>
    <row r="1800" spans="1:36">
      <c r="A1800" s="53">
        <v>45169</v>
      </c>
      <c r="B1800" s="53">
        <v>45169</v>
      </c>
      <c r="N1800" s="1" t="s">
        <v>1222</v>
      </c>
      <c r="U1800" s="59">
        <v>2539008440.7527499</v>
      </c>
      <c r="V1800" s="60">
        <v>2539008440.7527499</v>
      </c>
      <c r="W1800" s="60">
        <v>5642240979.4505501</v>
      </c>
      <c r="X1800" s="59">
        <v>3.9803243324000002E-3</v>
      </c>
      <c r="AI1800" s="2" t="str">
        <f>INDEX('ISO2-ISO3'!$D$1:$D$249, MATCH($N1800, 'ISO2-ISO3'!$C$1:$C$249, 0))</f>
        <v>QAT</v>
      </c>
      <c r="AJ1800" s="2" t="str">
        <f>INDEX('WB Country Groups'!$C$2:$C$219, MATCH($AI1800, 'WB Country Groups'!$B$2:$B$219, 0))</f>
        <v>Middle East &amp; North Africa</v>
      </c>
    </row>
    <row r="1801" spans="1:36">
      <c r="A1801" s="53">
        <v>45169</v>
      </c>
      <c r="B1801" s="53">
        <v>45169</v>
      </c>
      <c r="N1801" s="1" t="s">
        <v>1104</v>
      </c>
      <c r="U1801" s="59">
        <v>19626070010.662601</v>
      </c>
      <c r="V1801" s="60">
        <v>19626070010.662601</v>
      </c>
      <c r="W1801" s="60">
        <v>35683763655.750198</v>
      </c>
      <c r="X1801" s="59">
        <v>3.0767177753299998E-2</v>
      </c>
      <c r="AI1801" s="2" t="str">
        <f>INDEX('ISO2-ISO3'!$D$1:$D$249, MATCH($N1801, 'ISO2-ISO3'!$C$1:$C$249, 0))</f>
        <v>KWT</v>
      </c>
      <c r="AJ1801" s="2" t="str">
        <f>INDEX('WB Country Groups'!$C$2:$C$219, MATCH($AI1801, 'WB Country Groups'!$B$2:$B$219, 0))</f>
        <v>Middle East &amp; North Africa</v>
      </c>
    </row>
    <row r="1802" spans="1:36">
      <c r="A1802" s="53">
        <v>45169</v>
      </c>
      <c r="B1802" s="53">
        <v>45169</v>
      </c>
      <c r="N1802" s="1" t="s">
        <v>1222</v>
      </c>
      <c r="U1802" s="59">
        <v>8779201200</v>
      </c>
      <c r="V1802" s="60">
        <v>8779201200</v>
      </c>
      <c r="W1802" s="60">
        <v>12541716000</v>
      </c>
      <c r="X1802" s="59">
        <v>1.37628798687E-2</v>
      </c>
      <c r="AI1802" s="2" t="str">
        <f>INDEX('ISO2-ISO3'!$D$1:$D$249, MATCH($N1802, 'ISO2-ISO3'!$C$1:$C$249, 0))</f>
        <v>QAT</v>
      </c>
      <c r="AJ1802" s="2" t="str">
        <f>INDEX('WB Country Groups'!$C$2:$C$219, MATCH($AI1802, 'WB Country Groups'!$B$2:$B$219, 0))</f>
        <v>Middle East &amp; North Africa</v>
      </c>
    </row>
    <row r="1803" spans="1:36">
      <c r="A1803" s="53">
        <v>45169</v>
      </c>
      <c r="B1803" s="53">
        <v>45169</v>
      </c>
      <c r="N1803" s="1" t="s">
        <v>1256</v>
      </c>
      <c r="U1803" s="59">
        <v>2544140775.5988998</v>
      </c>
      <c r="V1803" s="60">
        <v>2544140775.5988998</v>
      </c>
      <c r="W1803" s="60">
        <v>5192124031.8344803</v>
      </c>
      <c r="X1803" s="59">
        <v>3.9883701336999996E-3</v>
      </c>
      <c r="AI1803" s="2" t="str">
        <f>INDEX('ISO2-ISO3'!$D$1:$D$249, MATCH($N1803, 'ISO2-ISO3'!$C$1:$C$249, 0))</f>
        <v>SAU</v>
      </c>
      <c r="AJ1803" s="2" t="str">
        <f>INDEX('WB Country Groups'!$C$2:$C$219, MATCH($AI1803, 'WB Country Groups'!$B$2:$B$219, 0))</f>
        <v>Middle East &amp; North Africa</v>
      </c>
    </row>
    <row r="1804" spans="1:36">
      <c r="A1804" s="53">
        <v>45169</v>
      </c>
      <c r="B1804" s="53">
        <v>45169</v>
      </c>
      <c r="N1804" s="1" t="s">
        <v>1256</v>
      </c>
      <c r="U1804" s="59">
        <v>1113343973.09042</v>
      </c>
      <c r="V1804" s="60">
        <v>1113343973.09042</v>
      </c>
      <c r="W1804" s="60">
        <v>2272130557.3274002</v>
      </c>
      <c r="X1804" s="59">
        <v>1.7453546177E-3</v>
      </c>
      <c r="AI1804" s="2" t="str">
        <f>INDEX('ISO2-ISO3'!$D$1:$D$249, MATCH($N1804, 'ISO2-ISO3'!$C$1:$C$249, 0))</f>
        <v>SAU</v>
      </c>
      <c r="AJ1804" s="2" t="str">
        <f>INDEX('WB Country Groups'!$C$2:$C$219, MATCH($AI1804, 'WB Country Groups'!$B$2:$B$219, 0))</f>
        <v>Middle East &amp; North Africa</v>
      </c>
    </row>
    <row r="1805" spans="1:36">
      <c r="A1805" s="53">
        <v>45169</v>
      </c>
      <c r="B1805" s="53">
        <v>45169</v>
      </c>
      <c r="N1805" s="1" t="s">
        <v>1222</v>
      </c>
      <c r="U1805" s="59">
        <v>2376000000</v>
      </c>
      <c r="V1805" s="60">
        <v>2376000000</v>
      </c>
      <c r="W1805" s="60">
        <v>9504000000</v>
      </c>
      <c r="X1805" s="59">
        <v>3.7247810847E-3</v>
      </c>
      <c r="AI1805" s="2" t="str">
        <f>INDEX('ISO2-ISO3'!$D$1:$D$249, MATCH($N1805, 'ISO2-ISO3'!$C$1:$C$249, 0))</f>
        <v>QAT</v>
      </c>
      <c r="AJ1805" s="2" t="str">
        <f>INDEX('WB Country Groups'!$C$2:$C$219, MATCH($AI1805, 'WB Country Groups'!$B$2:$B$219, 0))</f>
        <v>Middle East &amp; North Africa</v>
      </c>
    </row>
    <row r="1806" spans="1:36">
      <c r="A1806" s="53">
        <v>45169</v>
      </c>
      <c r="B1806" s="53">
        <v>45169</v>
      </c>
      <c r="N1806" s="1" t="s">
        <v>1222</v>
      </c>
      <c r="U1806" s="59">
        <v>5052395890.10989</v>
      </c>
      <c r="V1806" s="60">
        <v>5052395890.10989</v>
      </c>
      <c r="W1806" s="60">
        <v>6315494862.6373596</v>
      </c>
      <c r="X1806" s="59">
        <v>7.9204834359000009E-3</v>
      </c>
      <c r="AI1806" s="2" t="str">
        <f>INDEX('ISO2-ISO3'!$D$1:$D$249, MATCH($N1806, 'ISO2-ISO3'!$C$1:$C$249, 0))</f>
        <v>QAT</v>
      </c>
      <c r="AJ1806" s="2" t="str">
        <f>INDEX('WB Country Groups'!$C$2:$C$219, MATCH($AI1806, 'WB Country Groups'!$B$2:$B$219, 0))</f>
        <v>Middle East &amp; North Africa</v>
      </c>
    </row>
    <row r="1807" spans="1:36">
      <c r="A1807" s="53">
        <v>45169</v>
      </c>
      <c r="B1807" s="53">
        <v>45169</v>
      </c>
      <c r="N1807" s="1" t="s">
        <v>1256</v>
      </c>
      <c r="U1807" s="59">
        <v>1900452459.5430701</v>
      </c>
      <c r="V1807" s="60">
        <v>1900452459.5430701</v>
      </c>
      <c r="W1807" s="60">
        <v>3878474407.2307501</v>
      </c>
      <c r="X1807" s="59">
        <v>2.9792800394000001E-3</v>
      </c>
      <c r="AI1807" s="2" t="str">
        <f>INDEX('ISO2-ISO3'!$D$1:$D$249, MATCH($N1807, 'ISO2-ISO3'!$C$1:$C$249, 0))</f>
        <v>SAU</v>
      </c>
      <c r="AJ1807" s="2" t="str">
        <f>INDEX('WB Country Groups'!$C$2:$C$219, MATCH($AI1807, 'WB Country Groups'!$B$2:$B$219, 0))</f>
        <v>Middle East &amp; North Africa</v>
      </c>
    </row>
    <row r="1808" spans="1:36">
      <c r="A1808" s="53">
        <v>45169</v>
      </c>
      <c r="B1808" s="53">
        <v>45169</v>
      </c>
      <c r="N1808" s="1" t="s">
        <v>1339</v>
      </c>
      <c r="U1808" s="59">
        <v>4121418439.71631</v>
      </c>
      <c r="V1808" s="60">
        <v>4121418439.71631</v>
      </c>
      <c r="W1808" s="60">
        <v>10303546099.2908</v>
      </c>
      <c r="X1808" s="59">
        <v>6.4610191271999998E-3</v>
      </c>
      <c r="AI1808" s="2" t="str">
        <f>INDEX('ISO2-ISO3'!$D$1:$D$249, MATCH($N1808, 'ISO2-ISO3'!$C$1:$C$249, 0))</f>
        <v>ARE</v>
      </c>
      <c r="AJ1808" s="2" t="str">
        <f>INDEX('WB Country Groups'!$C$2:$C$219, MATCH($AI1808, 'WB Country Groups'!$B$2:$B$219, 0))</f>
        <v>Middle East &amp; North Africa</v>
      </c>
    </row>
    <row r="1809" spans="1:36">
      <c r="A1809" s="53">
        <v>45169</v>
      </c>
      <c r="B1809" s="53">
        <v>45169</v>
      </c>
      <c r="N1809" s="1" t="s">
        <v>1104</v>
      </c>
      <c r="U1809" s="59">
        <v>2995180413.6739702</v>
      </c>
      <c r="V1809" s="60">
        <v>2995180413.6739702</v>
      </c>
      <c r="W1809" s="60">
        <v>4991967356.1232796</v>
      </c>
      <c r="X1809" s="59">
        <v>4.6954509048999999E-3</v>
      </c>
      <c r="AI1809" s="2" t="str">
        <f>INDEX('ISO2-ISO3'!$D$1:$D$249, MATCH($N1809, 'ISO2-ISO3'!$C$1:$C$249, 0))</f>
        <v>KWT</v>
      </c>
      <c r="AJ1809" s="2" t="str">
        <f>INDEX('WB Country Groups'!$C$2:$C$219, MATCH($AI1809, 'WB Country Groups'!$B$2:$B$219, 0))</f>
        <v>Middle East &amp; North Africa</v>
      </c>
    </row>
    <row r="1810" spans="1:36">
      <c r="A1810" s="53">
        <v>45169</v>
      </c>
      <c r="B1810" s="53">
        <v>45169</v>
      </c>
      <c r="N1810" s="1" t="s">
        <v>1256</v>
      </c>
      <c r="U1810" s="59">
        <v>4225934171.4102898</v>
      </c>
      <c r="V1810" s="60">
        <v>4225934171.4102898</v>
      </c>
      <c r="W1810" s="60">
        <v>16903736685.641199</v>
      </c>
      <c r="X1810" s="59">
        <v>6.6248651796000004E-3</v>
      </c>
      <c r="AI1810" s="2" t="str">
        <f>INDEX('ISO2-ISO3'!$D$1:$D$249, MATCH($N1810, 'ISO2-ISO3'!$C$1:$C$249, 0))</f>
        <v>SAU</v>
      </c>
      <c r="AJ1810" s="2" t="str">
        <f>INDEX('WB Country Groups'!$C$2:$C$219, MATCH($AI1810, 'WB Country Groups'!$B$2:$B$219, 0))</f>
        <v>Middle East &amp; North Africa</v>
      </c>
    </row>
    <row r="1811" spans="1:36">
      <c r="A1811" s="53">
        <v>45169</v>
      </c>
      <c r="B1811" s="53">
        <v>45169</v>
      </c>
      <c r="N1811" s="1" t="s">
        <v>1222</v>
      </c>
      <c r="U1811" s="59">
        <v>2164945054.9450598</v>
      </c>
      <c r="V1811" s="60">
        <v>2164945054.9450598</v>
      </c>
      <c r="W1811" s="60">
        <v>5412362637.3626404</v>
      </c>
      <c r="X1811" s="59">
        <v>3.3939168307999998E-3</v>
      </c>
      <c r="AI1811" s="2" t="str">
        <f>INDEX('ISO2-ISO3'!$D$1:$D$249, MATCH($N1811, 'ISO2-ISO3'!$C$1:$C$249, 0))</f>
        <v>QAT</v>
      </c>
      <c r="AJ1811" s="2" t="str">
        <f>INDEX('WB Country Groups'!$C$2:$C$219, MATCH($AI1811, 'WB Country Groups'!$B$2:$B$219, 0))</f>
        <v>Middle East &amp; North Africa</v>
      </c>
    </row>
    <row r="1812" spans="1:36">
      <c r="A1812" s="53">
        <v>45169</v>
      </c>
      <c r="B1812" s="53">
        <v>45169</v>
      </c>
      <c r="N1812" s="1" t="s">
        <v>1222</v>
      </c>
      <c r="U1812" s="59">
        <v>2622212993.40659</v>
      </c>
      <c r="V1812" s="60">
        <v>2622212993.40659</v>
      </c>
      <c r="W1812" s="60">
        <v>4370354989.0109901</v>
      </c>
      <c r="X1812" s="59">
        <v>4.1107615142000004E-3</v>
      </c>
      <c r="AI1812" s="2" t="str">
        <f>INDEX('ISO2-ISO3'!$D$1:$D$249, MATCH($N1812, 'ISO2-ISO3'!$C$1:$C$249, 0))</f>
        <v>QAT</v>
      </c>
      <c r="AJ1812" s="2" t="str">
        <f>INDEX('WB Country Groups'!$C$2:$C$219, MATCH($AI1812, 'WB Country Groups'!$B$2:$B$219, 0))</f>
        <v>Middle East &amp; North Africa</v>
      </c>
    </row>
    <row r="1813" spans="1:36">
      <c r="A1813" s="53">
        <v>45169</v>
      </c>
      <c r="B1813" s="53">
        <v>45169</v>
      </c>
      <c r="N1813" s="1" t="s">
        <v>1104</v>
      </c>
      <c r="U1813" s="59">
        <v>1784801813.58637</v>
      </c>
      <c r="V1813" s="60">
        <v>1784801813.58637</v>
      </c>
      <c r="W1813" s="60">
        <v>3569603627.17275</v>
      </c>
      <c r="X1813" s="59">
        <v>2.7979781293E-3</v>
      </c>
      <c r="AI1813" s="2" t="str">
        <f>INDEX('ISO2-ISO3'!$D$1:$D$249, MATCH($N1813, 'ISO2-ISO3'!$C$1:$C$249, 0))</f>
        <v>KWT</v>
      </c>
      <c r="AJ1813" s="2" t="str">
        <f>INDEX('WB Country Groups'!$C$2:$C$219, MATCH($AI1813, 'WB Country Groups'!$B$2:$B$219, 0))</f>
        <v>Middle East &amp; North Africa</v>
      </c>
    </row>
    <row r="1814" spans="1:36">
      <c r="A1814" s="53">
        <v>45169</v>
      </c>
      <c r="B1814" s="53">
        <v>45169</v>
      </c>
      <c r="N1814" s="1" t="s">
        <v>982</v>
      </c>
      <c r="U1814" s="59">
        <v>6881924908.9388304</v>
      </c>
      <c r="V1814" s="60">
        <v>6881924908.9388304</v>
      </c>
      <c r="W1814" s="60">
        <v>12512590743.525101</v>
      </c>
      <c r="X1814" s="59">
        <v>1.0788579009599999E-2</v>
      </c>
      <c r="AI1814" s="2" t="str">
        <f>INDEX('ISO2-ISO3'!$D$1:$D$249, MATCH($N1814, 'ISO2-ISO3'!$C$1:$C$249, 0))</f>
        <v>DNK</v>
      </c>
      <c r="AJ1814" s="2" t="str">
        <f>INDEX('WB Country Groups'!$C$2:$C$219, MATCH($AI1814, 'WB Country Groups'!$B$2:$B$219, 0))</f>
        <v>Europe &amp; Central Asia</v>
      </c>
    </row>
    <row r="1815" spans="1:36">
      <c r="A1815" s="53">
        <v>45169</v>
      </c>
      <c r="B1815" s="53">
        <v>45169</v>
      </c>
      <c r="N1815" s="1" t="s">
        <v>1064</v>
      </c>
      <c r="U1815" s="59">
        <v>14458092017.368601</v>
      </c>
      <c r="V1815" s="60">
        <v>14458092017.368601</v>
      </c>
      <c r="W1815" s="60">
        <v>28916184034.737099</v>
      </c>
      <c r="X1815" s="59">
        <v>2.2665499859600001E-2</v>
      </c>
      <c r="AI1815" s="2" t="str">
        <f>INDEX('ISO2-ISO3'!$D$1:$D$249, MATCH($N1815, 'ISO2-ISO3'!$C$1:$C$249, 0))</f>
        <v>HKG</v>
      </c>
      <c r="AJ1815" s="2" t="str">
        <f>INDEX('WB Country Groups'!$C$2:$C$219, MATCH($AI1815, 'WB Country Groups'!$B$2:$B$219, 0))</f>
        <v>East Asia &amp; Pacific</v>
      </c>
    </row>
    <row r="1816" spans="1:36">
      <c r="A1816" s="53">
        <v>45169</v>
      </c>
      <c r="B1816" s="53">
        <v>45169</v>
      </c>
      <c r="N1816" s="1" t="s">
        <v>1342</v>
      </c>
      <c r="U1816" s="59">
        <v>7235530377.7131004</v>
      </c>
      <c r="V1816" s="60">
        <v>7235530377.7131004</v>
      </c>
      <c r="W1816" s="60">
        <v>18088825944.2827</v>
      </c>
      <c r="X1816" s="59">
        <v>1.13429152729E-2</v>
      </c>
      <c r="AI1816" s="2" t="str">
        <f>INDEX('ISO2-ISO3'!$D$1:$D$249, MATCH($N1816, 'ISO2-ISO3'!$C$1:$C$249, 0))</f>
        <v>GBR</v>
      </c>
      <c r="AJ1816" s="2" t="str">
        <f>INDEX('WB Country Groups'!$C$2:$C$219, MATCH($AI1816, 'WB Country Groups'!$B$2:$B$219, 0))</f>
        <v>Europe &amp; Central Asia</v>
      </c>
    </row>
    <row r="1817" spans="1:36">
      <c r="A1817" s="53">
        <v>45169</v>
      </c>
      <c r="B1817" s="53">
        <v>45169</v>
      </c>
      <c r="N1817" s="1" t="s">
        <v>1348</v>
      </c>
      <c r="U1817" s="59">
        <v>15103734753.870001</v>
      </c>
      <c r="V1817" s="60">
        <v>15103734753.870001</v>
      </c>
      <c r="W1817" s="60">
        <v>15103734753.870001</v>
      </c>
      <c r="X1817" s="59">
        <v>2.3677653837899999E-2</v>
      </c>
      <c r="AI1817" s="2" t="str">
        <f>INDEX('ISO2-ISO3'!$D$1:$D$249, MATCH($N1817, 'ISO2-ISO3'!$C$1:$C$249, 0))</f>
        <v>USA</v>
      </c>
      <c r="AJ1817" s="2" t="str">
        <f>INDEX('WB Country Groups'!$C$2:$C$219, MATCH($AI1817, 'WB Country Groups'!$B$2:$B$219, 0))</f>
        <v>North America</v>
      </c>
    </row>
    <row r="1818" spans="1:36">
      <c r="A1818" s="53">
        <v>45169</v>
      </c>
      <c r="B1818" s="53">
        <v>45169</v>
      </c>
      <c r="N1818" s="1" t="s">
        <v>1070</v>
      </c>
      <c r="U1818" s="59">
        <v>13316644947.2563</v>
      </c>
      <c r="V1818" s="60">
        <v>13316644947.2563</v>
      </c>
      <c r="W1818" s="60">
        <v>33291612368.1408</v>
      </c>
      <c r="X1818" s="59">
        <v>2.0876088893400001E-2</v>
      </c>
      <c r="AI1818" s="2" t="str">
        <f>INDEX('ISO2-ISO3'!$D$1:$D$249, MATCH($N1818, 'ISO2-ISO3'!$C$1:$C$249, 0))</f>
        <v>IND</v>
      </c>
      <c r="AJ1818" s="2" t="str">
        <f>INDEX('WB Country Groups'!$C$2:$C$219, MATCH($AI1818, 'WB Country Groups'!$B$2:$B$219, 0))</f>
        <v>South Asia</v>
      </c>
    </row>
    <row r="1819" spans="1:36">
      <c r="A1819" s="53">
        <v>45169</v>
      </c>
      <c r="B1819" s="53">
        <v>45169</v>
      </c>
      <c r="N1819" s="1" t="s">
        <v>1070</v>
      </c>
      <c r="U1819" s="59">
        <v>4218847333.4189</v>
      </c>
      <c r="V1819" s="60">
        <v>4218847333.4189</v>
      </c>
      <c r="W1819" s="60">
        <v>8437694666.8377895</v>
      </c>
      <c r="X1819" s="59">
        <v>6.6137553647E-3</v>
      </c>
      <c r="AI1819" s="2" t="str">
        <f>INDEX('ISO2-ISO3'!$D$1:$D$249, MATCH($N1819, 'ISO2-ISO3'!$C$1:$C$249, 0))</f>
        <v>IND</v>
      </c>
      <c r="AJ1819" s="2" t="str">
        <f>INDEX('WB Country Groups'!$C$2:$C$219, MATCH($AI1819, 'WB Country Groups'!$B$2:$B$219, 0))</f>
        <v>South Asia</v>
      </c>
    </row>
    <row r="1820" spans="1:36">
      <c r="A1820" s="53">
        <v>45169</v>
      </c>
      <c r="B1820" s="53">
        <v>45169</v>
      </c>
      <c r="N1820" s="1" t="s">
        <v>1070</v>
      </c>
      <c r="U1820" s="59">
        <v>5511172486.1435299</v>
      </c>
      <c r="V1820" s="60">
        <v>5511172486.1435299</v>
      </c>
      <c r="W1820" s="60">
        <v>11022344972.2871</v>
      </c>
      <c r="X1820" s="59">
        <v>8.6396931946999996E-3</v>
      </c>
      <c r="AI1820" s="2" t="str">
        <f>INDEX('ISO2-ISO3'!$D$1:$D$249, MATCH($N1820, 'ISO2-ISO3'!$C$1:$C$249, 0))</f>
        <v>IND</v>
      </c>
      <c r="AJ1820" s="2" t="str">
        <f>INDEX('WB Country Groups'!$C$2:$C$219, MATCH($AI1820, 'WB Country Groups'!$B$2:$B$219, 0))</f>
        <v>South Asia</v>
      </c>
    </row>
    <row r="1821" spans="1:36">
      <c r="A1821" s="53">
        <v>45169</v>
      </c>
      <c r="B1821" s="53">
        <v>45169</v>
      </c>
      <c r="N1821" s="1" t="s">
        <v>1070</v>
      </c>
      <c r="U1821" s="59">
        <v>4997111921.3261604</v>
      </c>
      <c r="V1821" s="60">
        <v>4997111921.3261604</v>
      </c>
      <c r="W1821" s="60">
        <v>33314079475.507702</v>
      </c>
      <c r="X1821" s="59">
        <v>7.8338164825000004E-3</v>
      </c>
      <c r="AI1821" s="2" t="str">
        <f>INDEX('ISO2-ISO3'!$D$1:$D$249, MATCH($N1821, 'ISO2-ISO3'!$C$1:$C$249, 0))</f>
        <v>IND</v>
      </c>
      <c r="AJ1821" s="2" t="str">
        <f>INDEX('WB Country Groups'!$C$2:$C$219, MATCH($AI1821, 'WB Country Groups'!$B$2:$B$219, 0))</f>
        <v>South Asia</v>
      </c>
    </row>
    <row r="1822" spans="1:36">
      <c r="A1822" s="53">
        <v>45169</v>
      </c>
      <c r="B1822" s="53">
        <v>45169</v>
      </c>
      <c r="N1822" s="1" t="s">
        <v>1070</v>
      </c>
      <c r="U1822" s="59">
        <v>2108031822.0749199</v>
      </c>
      <c r="V1822" s="60">
        <v>2108031822.0749199</v>
      </c>
      <c r="W1822" s="60">
        <v>8432127288.2996902</v>
      </c>
      <c r="X1822" s="59">
        <v>3.3046957309000001E-3</v>
      </c>
      <c r="AI1822" s="2" t="str">
        <f>INDEX('ISO2-ISO3'!$D$1:$D$249, MATCH($N1822, 'ISO2-ISO3'!$C$1:$C$249, 0))</f>
        <v>IND</v>
      </c>
      <c r="AJ1822" s="2" t="str">
        <f>INDEX('WB Country Groups'!$C$2:$C$219, MATCH($AI1822, 'WB Country Groups'!$B$2:$B$219, 0))</f>
        <v>South Asia</v>
      </c>
    </row>
    <row r="1823" spans="1:36">
      <c r="A1823" s="53">
        <v>45169</v>
      </c>
      <c r="B1823" s="53">
        <v>45169</v>
      </c>
      <c r="N1823" s="1" t="s">
        <v>1070</v>
      </c>
      <c r="U1823" s="59">
        <v>4486352775.1087399</v>
      </c>
      <c r="V1823" s="60">
        <v>4486352775.1087399</v>
      </c>
      <c r="W1823" s="60">
        <v>8796770147.2720394</v>
      </c>
      <c r="X1823" s="59">
        <v>7.0331153013000001E-3</v>
      </c>
      <c r="AI1823" s="2" t="str">
        <f>INDEX('ISO2-ISO3'!$D$1:$D$249, MATCH($N1823, 'ISO2-ISO3'!$C$1:$C$249, 0))</f>
        <v>IND</v>
      </c>
      <c r="AJ1823" s="2" t="str">
        <f>INDEX('WB Country Groups'!$C$2:$C$219, MATCH($AI1823, 'WB Country Groups'!$B$2:$B$219, 0))</f>
        <v>South Asia</v>
      </c>
    </row>
    <row r="1824" spans="1:36">
      <c r="A1824" s="53">
        <v>45169</v>
      </c>
      <c r="B1824" s="53">
        <v>45169</v>
      </c>
      <c r="N1824" s="1" t="s">
        <v>1070</v>
      </c>
      <c r="U1824" s="59">
        <v>2744579062.3682098</v>
      </c>
      <c r="V1824" s="60">
        <v>2744579062.3682098</v>
      </c>
      <c r="W1824" s="60">
        <v>7841654463.9091597</v>
      </c>
      <c r="X1824" s="59">
        <v>4.3025909835000004E-3</v>
      </c>
      <c r="AI1824" s="2" t="str">
        <f>INDEX('ISO2-ISO3'!$D$1:$D$249, MATCH($N1824, 'ISO2-ISO3'!$C$1:$C$249, 0))</f>
        <v>IND</v>
      </c>
      <c r="AJ1824" s="2" t="str">
        <f>INDEX('WB Country Groups'!$C$2:$C$219, MATCH($AI1824, 'WB Country Groups'!$B$2:$B$219, 0))</f>
        <v>South Asia</v>
      </c>
    </row>
    <row r="1825" spans="1:36">
      <c r="A1825" s="53">
        <v>45169</v>
      </c>
      <c r="B1825" s="53">
        <v>45169</v>
      </c>
      <c r="N1825" s="1" t="s">
        <v>1070</v>
      </c>
      <c r="U1825" s="59">
        <v>1779589001.7967999</v>
      </c>
      <c r="V1825" s="60">
        <v>1779589001.7967999</v>
      </c>
      <c r="W1825" s="60">
        <v>3954642226.2150998</v>
      </c>
      <c r="X1825" s="59">
        <v>2.7898061668000002E-3</v>
      </c>
      <c r="AI1825" s="2" t="str">
        <f>INDEX('ISO2-ISO3'!$D$1:$D$249, MATCH($N1825, 'ISO2-ISO3'!$C$1:$C$249, 0))</f>
        <v>IND</v>
      </c>
      <c r="AJ1825" s="2" t="str">
        <f>INDEX('WB Country Groups'!$C$2:$C$219, MATCH($AI1825, 'WB Country Groups'!$B$2:$B$219, 0))</f>
        <v>South Asia</v>
      </c>
    </row>
    <row r="1826" spans="1:36">
      <c r="A1826" s="53">
        <v>45169</v>
      </c>
      <c r="B1826" s="53">
        <v>45169</v>
      </c>
      <c r="N1826" s="1" t="s">
        <v>1070</v>
      </c>
      <c r="U1826" s="59">
        <v>3561570911.4926701</v>
      </c>
      <c r="V1826" s="60">
        <v>3561570911.4926701</v>
      </c>
      <c r="W1826" s="60">
        <v>8903927278.7316704</v>
      </c>
      <c r="X1826" s="59">
        <v>5.5833636207000001E-3</v>
      </c>
      <c r="AI1826" s="2" t="str">
        <f>INDEX('ISO2-ISO3'!$D$1:$D$249, MATCH($N1826, 'ISO2-ISO3'!$C$1:$C$249, 0))</f>
        <v>IND</v>
      </c>
      <c r="AJ1826" s="2" t="str">
        <f>INDEX('WB Country Groups'!$C$2:$C$219, MATCH($AI1826, 'WB Country Groups'!$B$2:$B$219, 0))</f>
        <v>South Asia</v>
      </c>
    </row>
    <row r="1827" spans="1:36">
      <c r="A1827" s="53">
        <v>45169</v>
      </c>
      <c r="B1827" s="53">
        <v>45169</v>
      </c>
      <c r="N1827" s="1" t="s">
        <v>1070</v>
      </c>
      <c r="U1827" s="59">
        <v>2998399127.6329098</v>
      </c>
      <c r="V1827" s="60">
        <v>2998399127.6329098</v>
      </c>
      <c r="W1827" s="60">
        <v>5451634777.5143805</v>
      </c>
      <c r="X1827" s="59">
        <v>4.7004967823000001E-3</v>
      </c>
      <c r="AI1827" s="2" t="str">
        <f>INDEX('ISO2-ISO3'!$D$1:$D$249, MATCH($N1827, 'ISO2-ISO3'!$C$1:$C$249, 0))</f>
        <v>IND</v>
      </c>
      <c r="AJ1827" s="2" t="str">
        <f>INDEX('WB Country Groups'!$C$2:$C$219, MATCH($AI1827, 'WB Country Groups'!$B$2:$B$219, 0))</f>
        <v>South Asia</v>
      </c>
    </row>
    <row r="1828" spans="1:36">
      <c r="A1828" s="53">
        <v>45169</v>
      </c>
      <c r="B1828" s="53">
        <v>45169</v>
      </c>
      <c r="N1828" s="1" t="s">
        <v>1348</v>
      </c>
      <c r="U1828" s="59">
        <v>13703486090.434</v>
      </c>
      <c r="V1828" s="60">
        <v>13703486090.434</v>
      </c>
      <c r="W1828" s="60">
        <v>19576408700.619999</v>
      </c>
      <c r="X1828" s="59">
        <v>2.14825276867E-2</v>
      </c>
      <c r="AI1828" s="2" t="str">
        <f>INDEX('ISO2-ISO3'!$D$1:$D$249, MATCH($N1828, 'ISO2-ISO3'!$C$1:$C$249, 0))</f>
        <v>USA</v>
      </c>
      <c r="AJ1828" s="2" t="str">
        <f>INDEX('WB Country Groups'!$C$2:$C$219, MATCH($AI1828, 'WB Country Groups'!$B$2:$B$219, 0))</f>
        <v>North America</v>
      </c>
    </row>
    <row r="1829" spans="1:36">
      <c r="A1829" s="53">
        <v>45169</v>
      </c>
      <c r="B1829" s="53">
        <v>45169</v>
      </c>
      <c r="N1829" s="1" t="s">
        <v>1278</v>
      </c>
      <c r="U1829" s="59">
        <v>4173045630.4794302</v>
      </c>
      <c r="V1829" s="60">
        <v>4173045630.4794302</v>
      </c>
      <c r="W1829" s="60">
        <v>5256486599.7575903</v>
      </c>
      <c r="X1829" s="59">
        <v>6.5419534636999999E-3</v>
      </c>
      <c r="AI1829" s="2" t="str">
        <f>INDEX('ISO2-ISO3'!$D$1:$D$249, MATCH($N1829, 'ISO2-ISO3'!$C$1:$C$249, 0))</f>
        <v>ZAF</v>
      </c>
      <c r="AJ1829" s="2" t="str">
        <f>INDEX('WB Country Groups'!$C$2:$C$219, MATCH($AI1829, 'WB Country Groups'!$B$2:$B$219, 0))</f>
        <v>Sub-Saharan Africa</v>
      </c>
    </row>
    <row r="1830" spans="1:36">
      <c r="A1830" s="53">
        <v>45169</v>
      </c>
      <c r="B1830" s="53">
        <v>45169</v>
      </c>
      <c r="N1830" s="1" t="s">
        <v>1278</v>
      </c>
      <c r="U1830" s="59">
        <v>2347019230.5201998</v>
      </c>
      <c r="V1830" s="60">
        <v>2347019230.5201998</v>
      </c>
      <c r="W1830" s="60">
        <v>2607799145.02244</v>
      </c>
      <c r="X1830" s="59">
        <v>3.6793488363E-3</v>
      </c>
      <c r="AI1830" s="2" t="str">
        <f>INDEX('ISO2-ISO3'!$D$1:$D$249, MATCH($N1830, 'ISO2-ISO3'!$C$1:$C$249, 0))</f>
        <v>ZAF</v>
      </c>
      <c r="AJ1830" s="2" t="str">
        <f>INDEX('WB Country Groups'!$C$2:$C$219, MATCH($AI1830, 'WB Country Groups'!$B$2:$B$219, 0))</f>
        <v>Sub-Saharan Africa</v>
      </c>
    </row>
    <row r="1831" spans="1:36">
      <c r="A1831" s="53">
        <v>45169</v>
      </c>
      <c r="B1831" s="53">
        <v>45169</v>
      </c>
      <c r="N1831" s="1" t="s">
        <v>1278</v>
      </c>
      <c r="U1831" s="59">
        <v>1793946611.61236</v>
      </c>
      <c r="V1831" s="60">
        <v>1793946611.61236</v>
      </c>
      <c r="W1831" s="60">
        <v>1841401046.89517</v>
      </c>
      <c r="X1831" s="59">
        <v>2.8123141439000002E-3</v>
      </c>
      <c r="AI1831" s="2" t="str">
        <f>INDEX('ISO2-ISO3'!$D$1:$D$249, MATCH($N1831, 'ISO2-ISO3'!$C$1:$C$249, 0))</f>
        <v>ZAF</v>
      </c>
      <c r="AJ1831" s="2" t="str">
        <f>INDEX('WB Country Groups'!$C$2:$C$219, MATCH($AI1831, 'WB Country Groups'!$B$2:$B$219, 0))</f>
        <v>Sub-Saharan Africa</v>
      </c>
    </row>
    <row r="1832" spans="1:36">
      <c r="A1832" s="53">
        <v>45169</v>
      </c>
      <c r="B1832" s="53">
        <v>45169</v>
      </c>
      <c r="N1832" s="1" t="s">
        <v>1303</v>
      </c>
      <c r="U1832" s="59">
        <v>7988264830.9594498</v>
      </c>
      <c r="V1832" s="60">
        <v>7988264830.9594498</v>
      </c>
      <c r="W1832" s="60">
        <v>8875849812.1771603</v>
      </c>
      <c r="X1832" s="59">
        <v>1.2522953594900001E-2</v>
      </c>
      <c r="AI1832" s="2" t="str">
        <f>INDEX('ISO2-ISO3'!$D$1:$D$249, MATCH($N1832, 'ISO2-ISO3'!$C$1:$C$249, 0))</f>
        <v>TWN</v>
      </c>
      <c r="AJ1832" s="2" t="str">
        <f>INDEX('WB Country Groups'!$C$2:$C$219, MATCH($AI1832, 'WB Country Groups'!$B$2:$B$219, 0))</f>
        <v>East Asia &amp; Pacific</v>
      </c>
    </row>
    <row r="1833" spans="1:36">
      <c r="A1833" s="53">
        <v>45169</v>
      </c>
      <c r="B1833" s="53">
        <v>45169</v>
      </c>
      <c r="N1833" s="1" t="s">
        <v>1303</v>
      </c>
      <c r="U1833" s="59">
        <v>2604636534.12463</v>
      </c>
      <c r="V1833" s="60">
        <v>2604636534.12463</v>
      </c>
      <c r="W1833" s="60">
        <v>5209273068.2492599</v>
      </c>
      <c r="X1833" s="59">
        <v>4.0832074473000001E-3</v>
      </c>
      <c r="AI1833" s="2" t="str">
        <f>INDEX('ISO2-ISO3'!$D$1:$D$249, MATCH($N1833, 'ISO2-ISO3'!$C$1:$C$249, 0))</f>
        <v>TWN</v>
      </c>
      <c r="AJ1833" s="2" t="str">
        <f>INDEX('WB Country Groups'!$C$2:$C$219, MATCH($AI1833, 'WB Country Groups'!$B$2:$B$219, 0))</f>
        <v>East Asia &amp; Pacific</v>
      </c>
    </row>
    <row r="1834" spans="1:36">
      <c r="A1834" s="53">
        <v>45169</v>
      </c>
      <c r="B1834" s="53">
        <v>45169</v>
      </c>
      <c r="N1834" s="1" t="s">
        <v>1102</v>
      </c>
      <c r="U1834" s="59">
        <v>2272067957.3701501</v>
      </c>
      <c r="V1834" s="60">
        <v>2272067957.3701501</v>
      </c>
      <c r="W1834" s="60">
        <v>6924100915.2714195</v>
      </c>
      <c r="X1834" s="59">
        <v>3.5618500634000002E-3</v>
      </c>
      <c r="AI1834" s="2" t="str">
        <f>INDEX('ISO2-ISO3'!$D$1:$D$249, MATCH($N1834, 'ISO2-ISO3'!$C$1:$C$249, 0))</f>
        <v>KOR</v>
      </c>
      <c r="AJ1834" s="2" t="str">
        <f>INDEX('WB Country Groups'!$C$2:$C$219, MATCH($AI1834, 'WB Country Groups'!$B$2:$B$219, 0))</f>
        <v>East Asia &amp; Pacific</v>
      </c>
    </row>
    <row r="1835" spans="1:36">
      <c r="A1835" s="53">
        <v>45169</v>
      </c>
      <c r="B1835" s="53">
        <v>45169</v>
      </c>
      <c r="N1835" s="1" t="s">
        <v>1102</v>
      </c>
      <c r="U1835" s="59">
        <v>4033440514.46945</v>
      </c>
      <c r="V1835" s="60">
        <v>4033440514.46945</v>
      </c>
      <c r="W1835" s="60">
        <v>5041800643.0868196</v>
      </c>
      <c r="X1835" s="59">
        <v>6.3230988780999999E-3</v>
      </c>
      <c r="AI1835" s="2" t="str">
        <f>INDEX('ISO2-ISO3'!$D$1:$D$249, MATCH($N1835, 'ISO2-ISO3'!$C$1:$C$249, 0))</f>
        <v>KOR</v>
      </c>
      <c r="AJ1835" s="2" t="str">
        <f>INDEX('WB Country Groups'!$C$2:$C$219, MATCH($AI1835, 'WB Country Groups'!$B$2:$B$219, 0))</f>
        <v>East Asia &amp; Pacific</v>
      </c>
    </row>
    <row r="1836" spans="1:36">
      <c r="A1836" s="53">
        <v>45169</v>
      </c>
      <c r="B1836" s="53">
        <v>45169</v>
      </c>
      <c r="N1836" s="1" t="s">
        <v>948</v>
      </c>
      <c r="U1836" s="59">
        <v>987036662.989766</v>
      </c>
      <c r="V1836" s="60">
        <v>987036662.989766</v>
      </c>
      <c r="W1836" s="60">
        <v>3154574629.3875699</v>
      </c>
      <c r="X1836" s="59">
        <v>1.5473465875999999E-3</v>
      </c>
      <c r="AI1836" s="2" t="str">
        <f>INDEX('ISO2-ISO3'!$D$1:$D$249, MATCH($N1836, 'ISO2-ISO3'!$C$1:$C$249, 0))</f>
        <v>CHN</v>
      </c>
      <c r="AJ1836" s="2" t="str">
        <f>INDEX('WB Country Groups'!$C$2:$C$219, MATCH($AI1836, 'WB Country Groups'!$B$2:$B$219, 0))</f>
        <v>East Asia &amp; Pacific</v>
      </c>
    </row>
    <row r="1837" spans="1:36">
      <c r="A1837" s="53">
        <v>45169</v>
      </c>
      <c r="B1837" s="53">
        <v>45169</v>
      </c>
      <c r="N1837" s="1" t="s">
        <v>1222</v>
      </c>
      <c r="U1837" s="59">
        <v>2673550529.2125001</v>
      </c>
      <c r="V1837" s="60">
        <v>2673550529.2125001</v>
      </c>
      <c r="W1837" s="60">
        <v>4113154660.32692</v>
      </c>
      <c r="X1837" s="59">
        <v>4.1912417677E-3</v>
      </c>
      <c r="AI1837" s="2" t="str">
        <f>INDEX('ISO2-ISO3'!$D$1:$D$249, MATCH($N1837, 'ISO2-ISO3'!$C$1:$C$249, 0))</f>
        <v>QAT</v>
      </c>
      <c r="AJ1837" s="2" t="str">
        <f>INDEX('WB Country Groups'!$C$2:$C$219, MATCH($AI1837, 'WB Country Groups'!$B$2:$B$219, 0))</f>
        <v>Middle East &amp; North Africa</v>
      </c>
    </row>
    <row r="1838" spans="1:36">
      <c r="A1838" s="53">
        <v>45169</v>
      </c>
      <c r="B1838" s="53">
        <v>45169</v>
      </c>
      <c r="N1838" s="1" t="s">
        <v>1104</v>
      </c>
      <c r="U1838" s="59">
        <v>22484257816.317902</v>
      </c>
      <c r="V1838" s="60">
        <v>22484257816.317902</v>
      </c>
      <c r="W1838" s="60">
        <v>23667639806.650398</v>
      </c>
      <c r="X1838" s="59">
        <v>3.5247869619799997E-2</v>
      </c>
      <c r="AI1838" s="2" t="str">
        <f>INDEX('ISO2-ISO3'!$D$1:$D$249, MATCH($N1838, 'ISO2-ISO3'!$C$1:$C$249, 0))</f>
        <v>KWT</v>
      </c>
      <c r="AJ1838" s="2" t="str">
        <f>INDEX('WB Country Groups'!$C$2:$C$219, MATCH($AI1838, 'WB Country Groups'!$B$2:$B$219, 0))</f>
        <v>Middle East &amp; North Africa</v>
      </c>
    </row>
    <row r="1839" spans="1:36">
      <c r="A1839" s="53">
        <v>45169</v>
      </c>
      <c r="B1839" s="53">
        <v>45169</v>
      </c>
      <c r="N1839" s="1" t="s">
        <v>1256</v>
      </c>
      <c r="U1839" s="59">
        <v>4643195179.5022202</v>
      </c>
      <c r="V1839" s="60">
        <v>4643195179.5022202</v>
      </c>
      <c r="W1839" s="60">
        <v>10318211510.0049</v>
      </c>
      <c r="X1839" s="59">
        <v>7.2789922462000002E-3</v>
      </c>
      <c r="AI1839" s="2" t="str">
        <f>INDEX('ISO2-ISO3'!$D$1:$D$249, MATCH($N1839, 'ISO2-ISO3'!$C$1:$C$249, 0))</f>
        <v>SAU</v>
      </c>
      <c r="AJ1839" s="2" t="str">
        <f>INDEX('WB Country Groups'!$C$2:$C$219, MATCH($AI1839, 'WB Country Groups'!$B$2:$B$219, 0))</f>
        <v>Middle East &amp; North Africa</v>
      </c>
    </row>
    <row r="1840" spans="1:36">
      <c r="A1840" s="53">
        <v>45169</v>
      </c>
      <c r="B1840" s="53">
        <v>45169</v>
      </c>
      <c r="N1840" s="1" t="s">
        <v>1339</v>
      </c>
      <c r="U1840" s="59">
        <v>5517251749.5738401</v>
      </c>
      <c r="V1840" s="60">
        <v>5517251749.5738401</v>
      </c>
      <c r="W1840" s="60">
        <v>11259697448.1099</v>
      </c>
      <c r="X1840" s="59">
        <v>8.6492234663999995E-3</v>
      </c>
      <c r="AI1840" s="2" t="str">
        <f>INDEX('ISO2-ISO3'!$D$1:$D$249, MATCH($N1840, 'ISO2-ISO3'!$C$1:$C$249, 0))</f>
        <v>ARE</v>
      </c>
      <c r="AJ1840" s="2" t="str">
        <f>INDEX('WB Country Groups'!$C$2:$C$219, MATCH($AI1840, 'WB Country Groups'!$B$2:$B$219, 0))</f>
        <v>Middle East &amp; North Africa</v>
      </c>
    </row>
    <row r="1841" spans="1:36">
      <c r="A1841" s="53">
        <v>45169</v>
      </c>
      <c r="B1841" s="53">
        <v>45169</v>
      </c>
      <c r="N1841" s="1" t="s">
        <v>918</v>
      </c>
      <c r="U1841" s="59">
        <v>4310671643.5463896</v>
      </c>
      <c r="V1841" s="60">
        <v>4310671643.5463896</v>
      </c>
      <c r="W1841" s="60">
        <v>6631802528.5329103</v>
      </c>
      <c r="X1841" s="59">
        <v>6.7577054713999999E-3</v>
      </c>
      <c r="AI1841" s="2" t="str">
        <f>INDEX('ISO2-ISO3'!$D$1:$D$249, MATCH($N1841, 'ISO2-ISO3'!$C$1:$C$249, 0))</f>
        <v>BRA</v>
      </c>
      <c r="AJ1841" s="2" t="str">
        <f>INDEX('WB Country Groups'!$C$2:$C$219, MATCH($AI1841, 'WB Country Groups'!$B$2:$B$219, 0))</f>
        <v>Latin America &amp; Caribbean</v>
      </c>
    </row>
    <row r="1842" spans="1:36">
      <c r="A1842" s="53">
        <v>45169</v>
      </c>
      <c r="B1842" s="53">
        <v>45169</v>
      </c>
      <c r="N1842" s="1" t="s">
        <v>1348</v>
      </c>
      <c r="U1842" s="59">
        <v>351218824848</v>
      </c>
      <c r="V1842" s="60">
        <v>351218824848</v>
      </c>
      <c r="W1842" s="60">
        <v>393402613437.76001</v>
      </c>
      <c r="X1842" s="59">
        <v>0.55059479603060002</v>
      </c>
      <c r="AI1842" s="2" t="str">
        <f>INDEX('ISO2-ISO3'!$D$1:$D$249, MATCH($N1842, 'ISO2-ISO3'!$C$1:$C$249, 0))</f>
        <v>USA</v>
      </c>
      <c r="AJ1842" s="2" t="str">
        <f>INDEX('WB Country Groups'!$C$2:$C$219, MATCH($AI1842, 'WB Country Groups'!$B$2:$B$219, 0))</f>
        <v>North America</v>
      </c>
    </row>
    <row r="1843" spans="1:36">
      <c r="A1843" s="53">
        <v>45169</v>
      </c>
      <c r="B1843" s="53">
        <v>45169</v>
      </c>
      <c r="N1843" s="1" t="s">
        <v>1149</v>
      </c>
      <c r="U1843" s="59">
        <v>7176295482.4672403</v>
      </c>
      <c r="V1843" s="60">
        <v>7176295482.4672403</v>
      </c>
      <c r="W1843" s="60">
        <v>9440904765.8348007</v>
      </c>
      <c r="X1843" s="59">
        <v>1.1250054575299999E-2</v>
      </c>
      <c r="AI1843" s="2" t="str">
        <f>INDEX('ISO2-ISO3'!$D$1:$D$249, MATCH($N1843, 'ISO2-ISO3'!$C$1:$C$249, 0))</f>
        <v>MEX</v>
      </c>
      <c r="AJ1843" s="2" t="str">
        <f>INDEX('WB Country Groups'!$C$2:$C$219, MATCH($AI1843, 'WB Country Groups'!$B$2:$B$219, 0))</f>
        <v>Latin America &amp; Caribbean</v>
      </c>
    </row>
    <row r="1844" spans="1:36">
      <c r="A1844" s="53">
        <v>45169</v>
      </c>
      <c r="B1844" s="53">
        <v>45169</v>
      </c>
      <c r="N1844" s="1" t="s">
        <v>1348</v>
      </c>
      <c r="U1844" s="59">
        <v>53197620730.559998</v>
      </c>
      <c r="V1844" s="60">
        <v>53197620730.559998</v>
      </c>
      <c r="W1844" s="60">
        <v>53197620730.559998</v>
      </c>
      <c r="X1844" s="59">
        <v>8.3396250608500005E-2</v>
      </c>
      <c r="AI1844" s="2" t="str">
        <f>INDEX('ISO2-ISO3'!$D$1:$D$249, MATCH($N1844, 'ISO2-ISO3'!$C$1:$C$249, 0))</f>
        <v>USA</v>
      </c>
      <c r="AJ1844" s="2" t="str">
        <f>INDEX('WB Country Groups'!$C$2:$C$219, MATCH($AI1844, 'WB Country Groups'!$B$2:$B$219, 0))</f>
        <v>North America</v>
      </c>
    </row>
    <row r="1845" spans="1:36">
      <c r="A1845" s="53">
        <v>45169</v>
      </c>
      <c r="B1845" s="53">
        <v>45169</v>
      </c>
      <c r="N1845" s="1" t="s">
        <v>948</v>
      </c>
      <c r="U1845" s="59">
        <v>2775062082.8259001</v>
      </c>
      <c r="V1845" s="60">
        <v>2775062082.8259001</v>
      </c>
      <c r="W1845" s="60">
        <v>5550124165.6518002</v>
      </c>
      <c r="X1845" s="59">
        <v>4.3503782638000003E-3</v>
      </c>
      <c r="AI1845" s="2" t="str">
        <f>INDEX('ISO2-ISO3'!$D$1:$D$249, MATCH($N1845, 'ISO2-ISO3'!$C$1:$C$249, 0))</f>
        <v>CHN</v>
      </c>
      <c r="AJ1845" s="2" t="str">
        <f>INDEX('WB Country Groups'!$C$2:$C$219, MATCH($AI1845, 'WB Country Groups'!$B$2:$B$219, 0))</f>
        <v>East Asia &amp; Pacific</v>
      </c>
    </row>
    <row r="1846" spans="1:36">
      <c r="A1846" s="53">
        <v>45169</v>
      </c>
      <c r="B1846" s="53">
        <v>45169</v>
      </c>
      <c r="N1846" s="1" t="s">
        <v>948</v>
      </c>
      <c r="U1846" s="59">
        <v>8487285571.1001997</v>
      </c>
      <c r="V1846" s="60">
        <v>8487285571.1001997</v>
      </c>
      <c r="W1846" s="60">
        <v>15431428311.091299</v>
      </c>
      <c r="X1846" s="59">
        <v>1.33052528431E-2</v>
      </c>
      <c r="AI1846" s="2" t="str">
        <f>INDEX('ISO2-ISO3'!$D$1:$D$249, MATCH($N1846, 'ISO2-ISO3'!$C$1:$C$249, 0))</f>
        <v>CHN</v>
      </c>
      <c r="AJ1846" s="2" t="str">
        <f>INDEX('WB Country Groups'!$C$2:$C$219, MATCH($AI1846, 'WB Country Groups'!$B$2:$B$219, 0))</f>
        <v>East Asia &amp; Pacific</v>
      </c>
    </row>
    <row r="1847" spans="1:36">
      <c r="A1847" s="53">
        <v>45169</v>
      </c>
      <c r="B1847" s="53">
        <v>45169</v>
      </c>
      <c r="N1847" s="1" t="s">
        <v>1303</v>
      </c>
      <c r="U1847" s="59">
        <v>1933285254.57601</v>
      </c>
      <c r="V1847" s="60">
        <v>1933285254.57601</v>
      </c>
      <c r="W1847" s="60">
        <v>3515064099.2291198</v>
      </c>
      <c r="X1847" s="59">
        <v>3.030750988E-3</v>
      </c>
      <c r="AI1847" s="2" t="str">
        <f>INDEX('ISO2-ISO3'!$D$1:$D$249, MATCH($N1847, 'ISO2-ISO3'!$C$1:$C$249, 0))</f>
        <v>TWN</v>
      </c>
      <c r="AJ1847" s="2" t="str">
        <f>INDEX('WB Country Groups'!$C$2:$C$219, MATCH($AI1847, 'WB Country Groups'!$B$2:$B$219, 0))</f>
        <v>East Asia &amp; Pacific</v>
      </c>
    </row>
    <row r="1848" spans="1:36">
      <c r="A1848" s="53">
        <v>45169</v>
      </c>
      <c r="B1848" s="53">
        <v>45169</v>
      </c>
      <c r="N1848" s="1" t="s">
        <v>1310</v>
      </c>
      <c r="U1848" s="59">
        <v>3031237589.6851602</v>
      </c>
      <c r="V1848" s="60">
        <v>3031237589.6851602</v>
      </c>
      <c r="W1848" s="60">
        <v>5052062649.4752598</v>
      </c>
      <c r="X1848" s="59">
        <v>4.7519766150000003E-3</v>
      </c>
      <c r="AI1848" s="2" t="str">
        <f>INDEX('ISO2-ISO3'!$D$1:$D$249, MATCH($N1848, 'ISO2-ISO3'!$C$1:$C$249, 0))</f>
        <v>THA</v>
      </c>
      <c r="AJ1848" s="2" t="str">
        <f>INDEX('WB Country Groups'!$C$2:$C$219, MATCH($AI1848, 'WB Country Groups'!$B$2:$B$219, 0))</f>
        <v>East Asia &amp; Pacific</v>
      </c>
    </row>
    <row r="1849" spans="1:36">
      <c r="A1849" s="53">
        <v>45169</v>
      </c>
      <c r="B1849" s="53">
        <v>45169</v>
      </c>
      <c r="N1849" s="1" t="s">
        <v>1266</v>
      </c>
      <c r="U1849" s="59">
        <v>3917909467.2343602</v>
      </c>
      <c r="V1849" s="60">
        <v>3917909467.2343602</v>
      </c>
      <c r="W1849" s="60">
        <v>7835818934.4687099</v>
      </c>
      <c r="X1849" s="59">
        <v>6.1419844591999997E-3</v>
      </c>
      <c r="AI1849" s="2" t="str">
        <f>INDEX('ISO2-ISO3'!$D$1:$D$249, MATCH($N1849, 'ISO2-ISO3'!$C$1:$C$249, 0))</f>
        <v>SGP</v>
      </c>
      <c r="AJ1849" s="2" t="str">
        <f>INDEX('WB Country Groups'!$C$2:$C$219, MATCH($AI1849, 'WB Country Groups'!$B$2:$B$219, 0))</f>
        <v>East Asia &amp; Pacific</v>
      </c>
    </row>
    <row r="1850" spans="1:36">
      <c r="A1850" s="53">
        <v>45169</v>
      </c>
      <c r="B1850" s="53">
        <v>45169</v>
      </c>
      <c r="N1850" s="1" t="s">
        <v>1256</v>
      </c>
      <c r="U1850" s="59">
        <v>2168690760.2682199</v>
      </c>
      <c r="V1850" s="60">
        <v>2168690760.2682199</v>
      </c>
      <c r="W1850" s="60">
        <v>4425899510.7514696</v>
      </c>
      <c r="X1850" s="59">
        <v>3.3997888562000002E-3</v>
      </c>
      <c r="AI1850" s="2" t="str">
        <f>INDEX('ISO2-ISO3'!$D$1:$D$249, MATCH($N1850, 'ISO2-ISO3'!$C$1:$C$249, 0))</f>
        <v>SAU</v>
      </c>
      <c r="AJ1850" s="2" t="str">
        <f>INDEX('WB Country Groups'!$C$2:$C$219, MATCH($AI1850, 'WB Country Groups'!$B$2:$B$219, 0))</f>
        <v>Middle East &amp; North Africa</v>
      </c>
    </row>
    <row r="1851" spans="1:36">
      <c r="A1851" s="53">
        <v>45169</v>
      </c>
      <c r="B1851" s="53">
        <v>45169</v>
      </c>
      <c r="N1851" s="1" t="s">
        <v>1256</v>
      </c>
      <c r="U1851" s="59">
        <v>4541904736.5123396</v>
      </c>
      <c r="V1851" s="60">
        <v>4541904736.5123396</v>
      </c>
      <c r="W1851" s="60">
        <v>9269193339.8211002</v>
      </c>
      <c r="X1851" s="59">
        <v>7.1202023782999998E-3</v>
      </c>
      <c r="AI1851" s="2" t="str">
        <f>INDEX('ISO2-ISO3'!$D$1:$D$249, MATCH($N1851, 'ISO2-ISO3'!$C$1:$C$249, 0))</f>
        <v>SAU</v>
      </c>
      <c r="AJ1851" s="2" t="str">
        <f>INDEX('WB Country Groups'!$C$2:$C$219, MATCH($AI1851, 'WB Country Groups'!$B$2:$B$219, 0))</f>
        <v>Middle East &amp; North Africa</v>
      </c>
    </row>
    <row r="1852" spans="1:36">
      <c r="A1852" s="53">
        <v>45169</v>
      </c>
      <c r="B1852" s="53">
        <v>45169</v>
      </c>
      <c r="N1852" s="1" t="s">
        <v>1256</v>
      </c>
      <c r="U1852" s="59">
        <v>3108511191.3934898</v>
      </c>
      <c r="V1852" s="60">
        <v>3108511191.3934898</v>
      </c>
      <c r="W1852" s="60">
        <v>6343900390.5989599</v>
      </c>
      <c r="X1852" s="59">
        <v>4.8731160299000003E-3</v>
      </c>
      <c r="AI1852" s="2" t="str">
        <f>INDEX('ISO2-ISO3'!$D$1:$D$249, MATCH($N1852, 'ISO2-ISO3'!$C$1:$C$249, 0))</f>
        <v>SAU</v>
      </c>
      <c r="AJ1852" s="2" t="str">
        <f>INDEX('WB Country Groups'!$C$2:$C$219, MATCH($AI1852, 'WB Country Groups'!$B$2:$B$219, 0))</f>
        <v>Middle East &amp; North Africa</v>
      </c>
    </row>
    <row r="1853" spans="1:36">
      <c r="A1853" s="53">
        <v>45169</v>
      </c>
      <c r="B1853" s="53">
        <v>45169</v>
      </c>
      <c r="N1853" s="1" t="s">
        <v>936</v>
      </c>
      <c r="U1853" s="59">
        <v>17085104611.404699</v>
      </c>
      <c r="V1853" s="60">
        <v>17085104611.404699</v>
      </c>
      <c r="W1853" s="60">
        <v>17085104611.404699</v>
      </c>
      <c r="X1853" s="59">
        <v>2.6783785558000001E-2</v>
      </c>
      <c r="AI1853" s="2" t="str">
        <f>INDEX('ISO2-ISO3'!$D$1:$D$249, MATCH($N1853, 'ISO2-ISO3'!$C$1:$C$249, 0))</f>
        <v>CAN</v>
      </c>
      <c r="AJ1853" s="2" t="str">
        <f>INDEX('WB Country Groups'!$C$2:$C$219, MATCH($AI1853, 'WB Country Groups'!$B$2:$B$219, 0))</f>
        <v>North America</v>
      </c>
    </row>
    <row r="1854" spans="1:36">
      <c r="A1854" s="53">
        <v>45169</v>
      </c>
      <c r="B1854" s="53">
        <v>45169</v>
      </c>
      <c r="N1854" s="1" t="s">
        <v>936</v>
      </c>
      <c r="U1854" s="59">
        <v>5499058253.2244396</v>
      </c>
      <c r="V1854" s="60">
        <v>5499058253.2244396</v>
      </c>
      <c r="W1854" s="60">
        <v>5499058253.2244396</v>
      </c>
      <c r="X1854" s="59">
        <v>8.6207020897000001E-3</v>
      </c>
      <c r="AI1854" s="2" t="str">
        <f>INDEX('ISO2-ISO3'!$D$1:$D$249, MATCH($N1854, 'ISO2-ISO3'!$C$1:$C$249, 0))</f>
        <v>CAN</v>
      </c>
      <c r="AJ1854" s="2" t="str">
        <f>INDEX('WB Country Groups'!$C$2:$C$219, MATCH($AI1854, 'WB Country Groups'!$B$2:$B$219, 0))</f>
        <v>North America</v>
      </c>
    </row>
    <row r="1855" spans="1:36">
      <c r="A1855" s="53">
        <v>45169</v>
      </c>
      <c r="B1855" s="53">
        <v>45169</v>
      </c>
      <c r="N1855" s="1" t="s">
        <v>936</v>
      </c>
      <c r="U1855" s="59">
        <v>5653674999.6230497</v>
      </c>
      <c r="V1855" s="60">
        <v>5653674999.6230497</v>
      </c>
      <c r="W1855" s="60">
        <v>5653674999.6230497</v>
      </c>
      <c r="X1855" s="59">
        <v>8.8630899400000008E-3</v>
      </c>
      <c r="AI1855" s="2" t="str">
        <f>INDEX('ISO2-ISO3'!$D$1:$D$249, MATCH($N1855, 'ISO2-ISO3'!$C$1:$C$249, 0))</f>
        <v>CAN</v>
      </c>
      <c r="AJ1855" s="2" t="str">
        <f>INDEX('WB Country Groups'!$C$2:$C$219, MATCH($AI1855, 'WB Country Groups'!$B$2:$B$219, 0))</f>
        <v>North America</v>
      </c>
    </row>
    <row r="1856" spans="1:36">
      <c r="A1856" s="53">
        <v>45169</v>
      </c>
      <c r="B1856" s="53">
        <v>45169</v>
      </c>
      <c r="N1856" s="1" t="s">
        <v>936</v>
      </c>
      <c r="U1856" s="59">
        <v>19681191216.201599</v>
      </c>
      <c r="V1856" s="60">
        <v>19681191216.201599</v>
      </c>
      <c r="W1856" s="60">
        <v>19681191216.201599</v>
      </c>
      <c r="X1856" s="59">
        <v>3.0853589547800001E-2</v>
      </c>
      <c r="AI1856" s="2" t="str">
        <f>INDEX('ISO2-ISO3'!$D$1:$D$249, MATCH($N1856, 'ISO2-ISO3'!$C$1:$C$249, 0))</f>
        <v>CAN</v>
      </c>
      <c r="AJ1856" s="2" t="str">
        <f>INDEX('WB Country Groups'!$C$2:$C$219, MATCH($AI1856, 'WB Country Groups'!$B$2:$B$219, 0))</f>
        <v>North America</v>
      </c>
    </row>
    <row r="1857" spans="1:36">
      <c r="A1857" s="53">
        <v>45169</v>
      </c>
      <c r="B1857" s="53">
        <v>45169</v>
      </c>
      <c r="N1857" s="1" t="s">
        <v>936</v>
      </c>
      <c r="U1857" s="59">
        <v>9326459029.4319801</v>
      </c>
      <c r="V1857" s="60">
        <v>9326459029.4319801</v>
      </c>
      <c r="W1857" s="60">
        <v>9326459029.4319801</v>
      </c>
      <c r="X1857" s="59">
        <v>1.4620798897199999E-2</v>
      </c>
      <c r="AI1857" s="2" t="str">
        <f>INDEX('ISO2-ISO3'!$D$1:$D$249, MATCH($N1857, 'ISO2-ISO3'!$C$1:$C$249, 0))</f>
        <v>CAN</v>
      </c>
      <c r="AJ1857" s="2" t="str">
        <f>INDEX('WB Country Groups'!$C$2:$C$219, MATCH($AI1857, 'WB Country Groups'!$B$2:$B$219, 0))</f>
        <v>North America</v>
      </c>
    </row>
    <row r="1858" spans="1:36">
      <c r="A1858" s="53">
        <v>45169</v>
      </c>
      <c r="B1858" s="53">
        <v>45169</v>
      </c>
      <c r="N1858" s="1" t="s">
        <v>936</v>
      </c>
      <c r="U1858" s="59">
        <v>2097090498.6303301</v>
      </c>
      <c r="V1858" s="60">
        <v>2097090498.6303301</v>
      </c>
      <c r="W1858" s="60">
        <v>4279776527.8169899</v>
      </c>
      <c r="X1858" s="59">
        <v>3.2875433595000001E-3</v>
      </c>
      <c r="AI1858" s="2" t="str">
        <f>INDEX('ISO2-ISO3'!$D$1:$D$249, MATCH($N1858, 'ISO2-ISO3'!$C$1:$C$249, 0))</f>
        <v>CAN</v>
      </c>
      <c r="AJ1858" s="2" t="str">
        <f>INDEX('WB Country Groups'!$C$2:$C$219, MATCH($AI1858, 'WB Country Groups'!$B$2:$B$219, 0))</f>
        <v>North America</v>
      </c>
    </row>
    <row r="1859" spans="1:36">
      <c r="A1859" s="53">
        <v>45169</v>
      </c>
      <c r="B1859" s="53">
        <v>45169</v>
      </c>
      <c r="N1859" s="1" t="s">
        <v>1070</v>
      </c>
      <c r="U1859" s="59">
        <v>4966863671.60464</v>
      </c>
      <c r="V1859" s="60">
        <v>4966863671.60464</v>
      </c>
      <c r="W1859" s="60">
        <v>12417159179.0116</v>
      </c>
      <c r="X1859" s="59">
        <v>7.7863972449999999E-3</v>
      </c>
      <c r="AI1859" s="2" t="str">
        <f>INDEX('ISO2-ISO3'!$D$1:$D$249, MATCH($N1859, 'ISO2-ISO3'!$C$1:$C$249, 0))</f>
        <v>IND</v>
      </c>
      <c r="AJ1859" s="2" t="str">
        <f>INDEX('WB Country Groups'!$C$2:$C$219, MATCH($AI1859, 'WB Country Groups'!$B$2:$B$219, 0))</f>
        <v>South Asia</v>
      </c>
    </row>
    <row r="1860" spans="1:36">
      <c r="A1860" s="53">
        <v>45169</v>
      </c>
      <c r="B1860" s="53">
        <v>45169</v>
      </c>
      <c r="N1860" s="1" t="s">
        <v>1348</v>
      </c>
      <c r="U1860" s="59">
        <v>66040757275.32</v>
      </c>
      <c r="V1860" s="60">
        <v>66040757275.32</v>
      </c>
      <c r="W1860" s="60">
        <v>66040757275.32</v>
      </c>
      <c r="X1860" s="59">
        <v>0.10353003514960001</v>
      </c>
      <c r="AI1860" s="2" t="str">
        <f>INDEX('ISO2-ISO3'!$D$1:$D$249, MATCH($N1860, 'ISO2-ISO3'!$C$1:$C$249, 0))</f>
        <v>USA</v>
      </c>
      <c r="AJ1860" s="2" t="str">
        <f>INDEX('WB Country Groups'!$C$2:$C$219, MATCH($AI1860, 'WB Country Groups'!$B$2:$B$219, 0))</f>
        <v>North America</v>
      </c>
    </row>
    <row r="1861" spans="1:36">
      <c r="A1861" s="53">
        <v>45169</v>
      </c>
      <c r="B1861" s="53">
        <v>45169</v>
      </c>
      <c r="N1861" s="1" t="s">
        <v>1088</v>
      </c>
      <c r="U1861" s="59">
        <v>13568069371.0994</v>
      </c>
      <c r="V1861" s="60">
        <v>13568069371.0994</v>
      </c>
      <c r="W1861" s="60">
        <v>19382956244.4277</v>
      </c>
      <c r="X1861" s="59">
        <v>2.1270239119899999E-2</v>
      </c>
      <c r="AI1861" s="2" t="str">
        <f>INDEX('ISO2-ISO3'!$D$1:$D$249, MATCH($N1861, 'ISO2-ISO3'!$C$1:$C$249, 0))</f>
        <v>JPN</v>
      </c>
      <c r="AJ1861" s="2" t="str">
        <f>INDEX('WB Country Groups'!$C$2:$C$219, MATCH($AI1861, 'WB Country Groups'!$B$2:$B$219, 0))</f>
        <v>East Asia &amp; Pacific</v>
      </c>
    </row>
    <row r="1862" spans="1:36">
      <c r="A1862" s="53">
        <v>45169</v>
      </c>
      <c r="B1862" s="53">
        <v>45169</v>
      </c>
      <c r="N1862" s="1" t="s">
        <v>1102</v>
      </c>
      <c r="U1862" s="59">
        <v>2447039909.2112699</v>
      </c>
      <c r="V1862" s="60">
        <v>2447039909.2112699</v>
      </c>
      <c r="W1862" s="60">
        <v>4894079818.4225502</v>
      </c>
      <c r="X1862" s="59">
        <v>3.8361481344E-3</v>
      </c>
      <c r="AI1862" s="2" t="str">
        <f>INDEX('ISO2-ISO3'!$D$1:$D$249, MATCH($N1862, 'ISO2-ISO3'!$C$1:$C$249, 0))</f>
        <v>KOR</v>
      </c>
      <c r="AJ1862" s="2" t="str">
        <f>INDEX('WB Country Groups'!$C$2:$C$219, MATCH($AI1862, 'WB Country Groups'!$B$2:$B$219, 0))</f>
        <v>East Asia &amp; Pacific</v>
      </c>
    </row>
    <row r="1863" spans="1:36">
      <c r="A1863" s="53">
        <v>45169</v>
      </c>
      <c r="B1863" s="53">
        <v>45169</v>
      </c>
      <c r="N1863" s="1" t="s">
        <v>948</v>
      </c>
      <c r="U1863" s="59">
        <v>781536159.85554695</v>
      </c>
      <c r="V1863" s="60">
        <v>781536159.85554695</v>
      </c>
      <c r="W1863" s="60">
        <v>14742004135.4244</v>
      </c>
      <c r="X1863" s="59">
        <v>1.2251898590999999E-3</v>
      </c>
      <c r="AI1863" s="2" t="str">
        <f>INDEX('ISO2-ISO3'!$D$1:$D$249, MATCH($N1863, 'ISO2-ISO3'!$C$1:$C$249, 0))</f>
        <v>CHN</v>
      </c>
      <c r="AJ1863" s="2" t="str">
        <f>INDEX('WB Country Groups'!$C$2:$C$219, MATCH($AI1863, 'WB Country Groups'!$B$2:$B$219, 0))</f>
        <v>East Asia &amp; Pacific</v>
      </c>
    </row>
    <row r="1864" spans="1:36">
      <c r="A1864" s="53">
        <v>45169</v>
      </c>
      <c r="B1864" s="53">
        <v>45169</v>
      </c>
      <c r="N1864" s="1" t="s">
        <v>948</v>
      </c>
      <c r="U1864" s="59">
        <v>1476710257.99318</v>
      </c>
      <c r="V1864" s="60">
        <v>1476710257.99318</v>
      </c>
      <c r="W1864" s="60">
        <v>14742004135.4244</v>
      </c>
      <c r="X1864" s="59">
        <v>2.3149926079999998E-3</v>
      </c>
      <c r="AI1864" s="2" t="str">
        <f>INDEX('ISO2-ISO3'!$D$1:$D$249, MATCH($N1864, 'ISO2-ISO3'!$C$1:$C$249, 0))</f>
        <v>CHN</v>
      </c>
      <c r="AJ1864" s="2" t="str">
        <f>INDEX('WB Country Groups'!$C$2:$C$219, MATCH($AI1864, 'WB Country Groups'!$B$2:$B$219, 0))</f>
        <v>East Asia &amp; Pacific</v>
      </c>
    </row>
    <row r="1865" spans="1:36">
      <c r="A1865" s="53">
        <v>45169</v>
      </c>
      <c r="B1865" s="53">
        <v>45169</v>
      </c>
      <c r="N1865" s="1" t="s">
        <v>948</v>
      </c>
      <c r="U1865" s="59">
        <v>911009173.30283403</v>
      </c>
      <c r="V1865" s="60">
        <v>911009173.30283403</v>
      </c>
      <c r="W1865" s="60">
        <v>2602883352.2938099</v>
      </c>
      <c r="X1865" s="59">
        <v>1.4281606636E-3</v>
      </c>
      <c r="AI1865" s="2" t="str">
        <f>INDEX('ISO2-ISO3'!$D$1:$D$249, MATCH($N1865, 'ISO2-ISO3'!$C$1:$C$249, 0))</f>
        <v>CHN</v>
      </c>
      <c r="AJ1865" s="2" t="str">
        <f>INDEX('WB Country Groups'!$C$2:$C$219, MATCH($AI1865, 'WB Country Groups'!$B$2:$B$219, 0))</f>
        <v>East Asia &amp; Pacific</v>
      </c>
    </row>
    <row r="1866" spans="1:36">
      <c r="A1866" s="53">
        <v>45169</v>
      </c>
      <c r="B1866" s="53">
        <v>45169</v>
      </c>
      <c r="N1866" s="1" t="s">
        <v>948</v>
      </c>
      <c r="U1866" s="59">
        <v>384341255.31628799</v>
      </c>
      <c r="V1866" s="60">
        <v>384341255.31628799</v>
      </c>
      <c r="W1866" s="60">
        <v>6787794040.9139996</v>
      </c>
      <c r="X1866" s="59">
        <v>6.0251979709999997E-4</v>
      </c>
      <c r="AI1866" s="2" t="str">
        <f>INDEX('ISO2-ISO3'!$D$1:$D$249, MATCH($N1866, 'ISO2-ISO3'!$C$1:$C$249, 0))</f>
        <v>CHN</v>
      </c>
      <c r="AJ1866" s="2" t="str">
        <f>INDEX('WB Country Groups'!$C$2:$C$219, MATCH($AI1866, 'WB Country Groups'!$B$2:$B$219, 0))</f>
        <v>East Asia &amp; Pacific</v>
      </c>
    </row>
    <row r="1867" spans="1:36">
      <c r="A1867" s="53">
        <v>45169</v>
      </c>
      <c r="B1867" s="53">
        <v>45169</v>
      </c>
      <c r="N1867" s="1" t="s">
        <v>948</v>
      </c>
      <c r="U1867" s="59">
        <v>1971365301.71837</v>
      </c>
      <c r="V1867" s="60">
        <v>1971365301.71837</v>
      </c>
      <c r="W1867" s="60">
        <v>4291737806.1504102</v>
      </c>
      <c r="X1867" s="59">
        <v>3.0904478900999999E-3</v>
      </c>
      <c r="AI1867" s="2" t="str">
        <f>INDEX('ISO2-ISO3'!$D$1:$D$249, MATCH($N1867, 'ISO2-ISO3'!$C$1:$C$249, 0))</f>
        <v>CHN</v>
      </c>
      <c r="AJ1867" s="2" t="str">
        <f>INDEX('WB Country Groups'!$C$2:$C$219, MATCH($AI1867, 'WB Country Groups'!$B$2:$B$219, 0))</f>
        <v>East Asia &amp; Pacific</v>
      </c>
    </row>
    <row r="1868" spans="1:36">
      <c r="A1868" s="53">
        <v>45169</v>
      </c>
      <c r="B1868" s="53">
        <v>45169</v>
      </c>
      <c r="N1868" s="1" t="s">
        <v>1222</v>
      </c>
      <c r="U1868" s="59">
        <v>1539875229.0292599</v>
      </c>
      <c r="V1868" s="60">
        <v>1539875229.0292599</v>
      </c>
      <c r="W1868" s="60">
        <v>2799773143.6895599</v>
      </c>
      <c r="X1868" s="59">
        <v>2.4140143627000002E-3</v>
      </c>
      <c r="AI1868" s="2" t="str">
        <f>INDEX('ISO2-ISO3'!$D$1:$D$249, MATCH($N1868, 'ISO2-ISO3'!$C$1:$C$249, 0))</f>
        <v>QAT</v>
      </c>
      <c r="AJ1868" s="2" t="str">
        <f>INDEX('WB Country Groups'!$C$2:$C$219, MATCH($AI1868, 'WB Country Groups'!$B$2:$B$219, 0))</f>
        <v>Middle East &amp; North Africa</v>
      </c>
    </row>
    <row r="1869" spans="1:36">
      <c r="A1869" s="53">
        <v>45169</v>
      </c>
      <c r="B1869" s="53">
        <v>45169</v>
      </c>
      <c r="N1869" s="1" t="s">
        <v>1266</v>
      </c>
      <c r="U1869" s="59">
        <v>4299334659.0921898</v>
      </c>
      <c r="V1869" s="60">
        <v>4299334659.0921898</v>
      </c>
      <c r="W1869" s="60">
        <v>6141906655.8459797</v>
      </c>
      <c r="X1869" s="59">
        <v>6.7399328345E-3</v>
      </c>
      <c r="AI1869" s="2" t="str">
        <f>INDEX('ISO2-ISO3'!$D$1:$D$249, MATCH($N1869, 'ISO2-ISO3'!$C$1:$C$249, 0))</f>
        <v>SGP</v>
      </c>
      <c r="AJ1869" s="2" t="str">
        <f>INDEX('WB Country Groups'!$C$2:$C$219, MATCH($AI1869, 'WB Country Groups'!$B$2:$B$219, 0))</f>
        <v>East Asia &amp; Pacific</v>
      </c>
    </row>
    <row r="1870" spans="1:36">
      <c r="A1870" s="53">
        <v>45169</v>
      </c>
      <c r="B1870" s="53">
        <v>45169</v>
      </c>
      <c r="N1870" s="1" t="s">
        <v>936</v>
      </c>
      <c r="U1870" s="59">
        <v>5167701637.5845404</v>
      </c>
      <c r="V1870" s="60">
        <v>5167701637.5845404</v>
      </c>
      <c r="W1870" s="60">
        <v>5167701637.5845404</v>
      </c>
      <c r="X1870" s="59">
        <v>8.1012446594000004E-3</v>
      </c>
      <c r="AI1870" s="2" t="str">
        <f>INDEX('ISO2-ISO3'!$D$1:$D$249, MATCH($N1870, 'ISO2-ISO3'!$C$1:$C$249, 0))</f>
        <v>CAN</v>
      </c>
      <c r="AJ1870" s="2" t="str">
        <f>INDEX('WB Country Groups'!$C$2:$C$219, MATCH($AI1870, 'WB Country Groups'!$B$2:$B$219, 0))</f>
        <v>North America</v>
      </c>
    </row>
    <row r="1871" spans="1:36">
      <c r="A1871" s="53">
        <v>45169</v>
      </c>
      <c r="B1871" s="53">
        <v>45169</v>
      </c>
      <c r="N1871" s="1" t="s">
        <v>936</v>
      </c>
      <c r="U1871" s="59">
        <v>11211212065.0431</v>
      </c>
      <c r="V1871" s="60">
        <v>11211212065.0431</v>
      </c>
      <c r="W1871" s="60">
        <v>11211212065.0431</v>
      </c>
      <c r="X1871" s="59">
        <v>1.75754674394E-2</v>
      </c>
      <c r="AI1871" s="2" t="str">
        <f>INDEX('ISO2-ISO3'!$D$1:$D$249, MATCH($N1871, 'ISO2-ISO3'!$C$1:$C$249, 0))</f>
        <v>CAN</v>
      </c>
      <c r="AJ1871" s="2" t="str">
        <f>INDEX('WB Country Groups'!$C$2:$C$219, MATCH($AI1871, 'WB Country Groups'!$B$2:$B$219, 0))</f>
        <v>North America</v>
      </c>
    </row>
    <row r="1872" spans="1:36">
      <c r="A1872" s="53">
        <v>45169</v>
      </c>
      <c r="B1872" s="53">
        <v>45169</v>
      </c>
      <c r="N1872" s="1" t="s">
        <v>1104</v>
      </c>
      <c r="U1872" s="59">
        <v>1511025974.1781001</v>
      </c>
      <c r="V1872" s="60">
        <v>1511025974.1781001</v>
      </c>
      <c r="W1872" s="60">
        <v>2747319953.0510898</v>
      </c>
      <c r="X1872" s="59">
        <v>2.3687882858000001E-3</v>
      </c>
      <c r="AI1872" s="2" t="str">
        <f>INDEX('ISO2-ISO3'!$D$1:$D$249, MATCH($N1872, 'ISO2-ISO3'!$C$1:$C$249, 0))</f>
        <v>KWT</v>
      </c>
      <c r="AJ1872" s="2" t="str">
        <f>INDEX('WB Country Groups'!$C$2:$C$219, MATCH($AI1872, 'WB Country Groups'!$B$2:$B$219, 0))</f>
        <v>Middle East &amp; North Africa</v>
      </c>
    </row>
    <row r="1873" spans="1:36">
      <c r="A1873" s="53">
        <v>45169</v>
      </c>
      <c r="B1873" s="53">
        <v>45169</v>
      </c>
      <c r="N1873" s="1" t="s">
        <v>1348</v>
      </c>
      <c r="U1873" s="59">
        <v>4006311920.52</v>
      </c>
      <c r="V1873" s="60">
        <v>4006311920.52</v>
      </c>
      <c r="W1873" s="60">
        <v>7950792595.1000004</v>
      </c>
      <c r="X1873" s="59">
        <v>6.2805702275999997E-3</v>
      </c>
      <c r="AI1873" s="2" t="str">
        <f>INDEX('ISO2-ISO3'!$D$1:$D$249, MATCH($N1873, 'ISO2-ISO3'!$C$1:$C$249, 0))</f>
        <v>USA</v>
      </c>
      <c r="AJ1873" s="2" t="str">
        <f>INDEX('WB Country Groups'!$C$2:$C$219, MATCH($AI1873, 'WB Country Groups'!$B$2:$B$219, 0))</f>
        <v>North America</v>
      </c>
    </row>
    <row r="1874" spans="1:36">
      <c r="A1874" s="53">
        <v>45169</v>
      </c>
      <c r="B1874" s="53">
        <v>45169</v>
      </c>
      <c r="N1874" s="1" t="s">
        <v>948</v>
      </c>
      <c r="U1874" s="59">
        <v>26947236579.8661</v>
      </c>
      <c r="V1874" s="60">
        <v>26947236579.8661</v>
      </c>
      <c r="W1874" s="60">
        <v>136781012542.20399</v>
      </c>
      <c r="X1874" s="59">
        <v>4.2244342212300001E-2</v>
      </c>
      <c r="AI1874" s="2" t="str">
        <f>INDEX('ISO2-ISO3'!$D$1:$D$249, MATCH($N1874, 'ISO2-ISO3'!$C$1:$C$249, 0))</f>
        <v>CHN</v>
      </c>
      <c r="AJ1874" s="2" t="str">
        <f>INDEX('WB Country Groups'!$C$2:$C$219, MATCH($AI1874, 'WB Country Groups'!$B$2:$B$219, 0))</f>
        <v>East Asia &amp; Pacific</v>
      </c>
    </row>
    <row r="1875" spans="1:36">
      <c r="A1875" s="53">
        <v>45169</v>
      </c>
      <c r="B1875" s="53">
        <v>45169</v>
      </c>
      <c r="N1875" s="1" t="s">
        <v>948</v>
      </c>
      <c r="U1875" s="59">
        <v>1085897754.58199</v>
      </c>
      <c r="V1875" s="60">
        <v>1085897754.58199</v>
      </c>
      <c r="W1875" s="60">
        <v>136781012542.20399</v>
      </c>
      <c r="X1875" s="59">
        <v>1.7023280371000001E-3</v>
      </c>
      <c r="AI1875" s="2" t="str">
        <f>INDEX('ISO2-ISO3'!$D$1:$D$249, MATCH($N1875, 'ISO2-ISO3'!$C$1:$C$249, 0))</f>
        <v>CHN</v>
      </c>
      <c r="AJ1875" s="2" t="str">
        <f>INDEX('WB Country Groups'!$C$2:$C$219, MATCH($AI1875, 'WB Country Groups'!$B$2:$B$219, 0))</f>
        <v>East Asia &amp; Pacific</v>
      </c>
    </row>
    <row r="1876" spans="1:36">
      <c r="A1876" s="53">
        <v>45169</v>
      </c>
      <c r="B1876" s="53">
        <v>45169</v>
      </c>
      <c r="N1876" s="1" t="s">
        <v>1295</v>
      </c>
      <c r="U1876" s="59">
        <v>3621356819.4640999</v>
      </c>
      <c r="V1876" s="60">
        <v>3621356819.4640999</v>
      </c>
      <c r="W1876" s="60">
        <v>4965926808.2630901</v>
      </c>
      <c r="X1876" s="59">
        <v>5.6770881237000002E-3</v>
      </c>
      <c r="AI1876" s="2" t="str">
        <f>INDEX('ISO2-ISO3'!$D$1:$D$249, MATCH($N1876, 'ISO2-ISO3'!$C$1:$C$249, 0))</f>
        <v>SWE</v>
      </c>
      <c r="AJ1876" s="2" t="str">
        <f>INDEX('WB Country Groups'!$C$2:$C$219, MATCH($AI1876, 'WB Country Groups'!$B$2:$B$219, 0))</f>
        <v>Europe &amp; Central Asia</v>
      </c>
    </row>
    <row r="1877" spans="1:36">
      <c r="A1877" s="53">
        <v>45169</v>
      </c>
      <c r="B1877" s="53">
        <v>45169</v>
      </c>
      <c r="N1877" s="1" t="s">
        <v>1015</v>
      </c>
      <c r="U1877" s="59">
        <v>3918203324.6079402</v>
      </c>
      <c r="V1877" s="60">
        <v>3918203324.6079402</v>
      </c>
      <c r="W1877" s="60">
        <v>13060677748.6931</v>
      </c>
      <c r="X1877" s="59">
        <v>6.1424451301999999E-3</v>
      </c>
      <c r="AI1877" s="2" t="str">
        <f>INDEX('ISO2-ISO3'!$D$1:$D$249, MATCH($N1877, 'ISO2-ISO3'!$C$1:$C$249, 0))</f>
        <v>FRA</v>
      </c>
      <c r="AJ1877" s="2" t="str">
        <f>INDEX('WB Country Groups'!$C$2:$C$219, MATCH($AI1877, 'WB Country Groups'!$B$2:$B$219, 0))</f>
        <v>Europe &amp; Central Asia</v>
      </c>
    </row>
    <row r="1878" spans="1:36">
      <c r="A1878" s="53">
        <v>45169</v>
      </c>
      <c r="B1878" s="53">
        <v>45169</v>
      </c>
      <c r="N1878" s="1" t="s">
        <v>1348</v>
      </c>
      <c r="U1878" s="59">
        <v>49348460146.400002</v>
      </c>
      <c r="V1878" s="60">
        <v>49348460146.400002</v>
      </c>
      <c r="W1878" s="60">
        <v>49348460146.400002</v>
      </c>
      <c r="X1878" s="59">
        <v>7.7362041628899994E-2</v>
      </c>
      <c r="AI1878" s="2" t="str">
        <f>INDEX('ISO2-ISO3'!$D$1:$D$249, MATCH($N1878, 'ISO2-ISO3'!$C$1:$C$249, 0))</f>
        <v>USA</v>
      </c>
      <c r="AJ1878" s="2" t="str">
        <f>INDEX('WB Country Groups'!$C$2:$C$219, MATCH($AI1878, 'WB Country Groups'!$B$2:$B$219, 0))</f>
        <v>North America</v>
      </c>
    </row>
    <row r="1879" spans="1:36">
      <c r="A1879" s="53">
        <v>45169</v>
      </c>
      <c r="B1879" s="53">
        <v>45169</v>
      </c>
      <c r="N1879" s="1" t="s">
        <v>918</v>
      </c>
      <c r="U1879" s="59">
        <v>11466730156.692101</v>
      </c>
      <c r="V1879" s="60">
        <v>11466730156.692101</v>
      </c>
      <c r="W1879" s="60">
        <v>13490270772.579</v>
      </c>
      <c r="X1879" s="59">
        <v>1.7976035181200001E-2</v>
      </c>
      <c r="AI1879" s="2" t="str">
        <f>INDEX('ISO2-ISO3'!$D$1:$D$249, MATCH($N1879, 'ISO2-ISO3'!$C$1:$C$249, 0))</f>
        <v>BRA</v>
      </c>
      <c r="AJ1879" s="2" t="str">
        <f>INDEX('WB Country Groups'!$C$2:$C$219, MATCH($AI1879, 'WB Country Groups'!$B$2:$B$219, 0))</f>
        <v>Latin America &amp; Caribbean</v>
      </c>
    </row>
    <row r="1880" spans="1:36">
      <c r="A1880" s="53">
        <v>45169</v>
      </c>
      <c r="B1880" s="53">
        <v>45169</v>
      </c>
      <c r="N1880" s="1" t="s">
        <v>936</v>
      </c>
      <c r="U1880" s="59">
        <v>2971781535.1950202</v>
      </c>
      <c r="V1880" s="60">
        <v>2971781535.1950202</v>
      </c>
      <c r="W1880" s="60">
        <v>6064860275.9082003</v>
      </c>
      <c r="X1880" s="59">
        <v>4.6587692129999997E-3</v>
      </c>
      <c r="AI1880" s="2" t="str">
        <f>INDEX('ISO2-ISO3'!$D$1:$D$249, MATCH($N1880, 'ISO2-ISO3'!$C$1:$C$249, 0))</f>
        <v>CAN</v>
      </c>
      <c r="AJ1880" s="2" t="str">
        <f>INDEX('WB Country Groups'!$C$2:$C$219, MATCH($AI1880, 'WB Country Groups'!$B$2:$B$219, 0))</f>
        <v>North America</v>
      </c>
    </row>
    <row r="1881" spans="1:36">
      <c r="A1881" s="53">
        <v>45169</v>
      </c>
      <c r="B1881" s="53">
        <v>45169</v>
      </c>
      <c r="N1881" s="1" t="s">
        <v>936</v>
      </c>
      <c r="U1881" s="59">
        <v>4734917671.86518</v>
      </c>
      <c r="V1881" s="60">
        <v>4734917671.86518</v>
      </c>
      <c r="W1881" s="60">
        <v>4734917671.86518</v>
      </c>
      <c r="X1881" s="59">
        <v>7.4227827363000003E-3</v>
      </c>
      <c r="AI1881" s="2" t="str">
        <f>INDEX('ISO2-ISO3'!$D$1:$D$249, MATCH($N1881, 'ISO2-ISO3'!$C$1:$C$249, 0))</f>
        <v>CAN</v>
      </c>
      <c r="AJ1881" s="2" t="str">
        <f>INDEX('WB Country Groups'!$C$2:$C$219, MATCH($AI1881, 'WB Country Groups'!$B$2:$B$219, 0))</f>
        <v>North America</v>
      </c>
    </row>
    <row r="1882" spans="1:36">
      <c r="A1882" s="53">
        <v>45169</v>
      </c>
      <c r="B1882" s="53">
        <v>45169</v>
      </c>
      <c r="N1882" s="1" t="s">
        <v>936</v>
      </c>
      <c r="U1882" s="59">
        <v>10627651807.1444</v>
      </c>
      <c r="V1882" s="60">
        <v>10627651807.1444</v>
      </c>
      <c r="W1882" s="60">
        <v>11808502007.9382</v>
      </c>
      <c r="X1882" s="59">
        <v>1.6660638226200002E-2</v>
      </c>
      <c r="AI1882" s="2" t="str">
        <f>INDEX('ISO2-ISO3'!$D$1:$D$249, MATCH($N1882, 'ISO2-ISO3'!$C$1:$C$249, 0))</f>
        <v>CAN</v>
      </c>
      <c r="AJ1882" s="2" t="str">
        <f>INDEX('WB Country Groups'!$C$2:$C$219, MATCH($AI1882, 'WB Country Groups'!$B$2:$B$219, 0))</f>
        <v>North America</v>
      </c>
    </row>
    <row r="1883" spans="1:36">
      <c r="A1883" s="53">
        <v>45169</v>
      </c>
      <c r="B1883" s="53">
        <v>45169</v>
      </c>
      <c r="N1883" s="1" t="s">
        <v>1297</v>
      </c>
      <c r="U1883" s="59">
        <v>4392628058.1398201</v>
      </c>
      <c r="V1883" s="60">
        <v>4392628058.1398201</v>
      </c>
      <c r="W1883" s="60">
        <v>6757889320.2151098</v>
      </c>
      <c r="X1883" s="59">
        <v>6.8861859860999998E-3</v>
      </c>
      <c r="AI1883" s="2" t="str">
        <f>INDEX('ISO2-ISO3'!$D$1:$D$249, MATCH($N1883, 'ISO2-ISO3'!$C$1:$C$249, 0))</f>
        <v>CHE</v>
      </c>
      <c r="AJ1883" s="2" t="str">
        <f>INDEX('WB Country Groups'!$C$2:$C$219, MATCH($AI1883, 'WB Country Groups'!$B$2:$B$219, 0))</f>
        <v>Europe &amp; Central Asia</v>
      </c>
    </row>
    <row r="1884" spans="1:36">
      <c r="A1884" s="53">
        <v>45169</v>
      </c>
      <c r="B1884" s="53">
        <v>45169</v>
      </c>
      <c r="N1884" s="1" t="s">
        <v>1031</v>
      </c>
      <c r="U1884" s="59">
        <v>4006645593.03546</v>
      </c>
      <c r="V1884" s="60">
        <v>4006645593.03546</v>
      </c>
      <c r="W1884" s="60">
        <v>8903656873.4121399</v>
      </c>
      <c r="X1884" s="59">
        <v>6.2810933155999999E-3</v>
      </c>
      <c r="AI1884" s="2" t="str">
        <f>INDEX('ISO2-ISO3'!$D$1:$D$249, MATCH($N1884, 'ISO2-ISO3'!$C$1:$C$249, 0))</f>
        <v>DEU</v>
      </c>
      <c r="AJ1884" s="2" t="str">
        <f>INDEX('WB Country Groups'!$C$2:$C$219, MATCH($AI1884, 'WB Country Groups'!$B$2:$B$219, 0))</f>
        <v>Europe &amp; Central Asia</v>
      </c>
    </row>
    <row r="1885" spans="1:36">
      <c r="A1885" s="53">
        <v>45169</v>
      </c>
      <c r="B1885" s="53">
        <v>45169</v>
      </c>
      <c r="N1885" s="1" t="s">
        <v>1015</v>
      </c>
      <c r="U1885" s="59">
        <v>5903385679.6343498</v>
      </c>
      <c r="V1885" s="60">
        <v>5903385679.6343498</v>
      </c>
      <c r="W1885" s="60">
        <v>7871180906.1791401</v>
      </c>
      <c r="X1885" s="59">
        <v>9.2545535837000002E-3</v>
      </c>
      <c r="AI1885" s="2" t="str">
        <f>INDEX('ISO2-ISO3'!$D$1:$D$249, MATCH($N1885, 'ISO2-ISO3'!$C$1:$C$249, 0))</f>
        <v>FRA</v>
      </c>
      <c r="AJ1885" s="2" t="str">
        <f>INDEX('WB Country Groups'!$C$2:$C$219, MATCH($AI1885, 'WB Country Groups'!$B$2:$B$219, 0))</f>
        <v>Europe &amp; Central Asia</v>
      </c>
    </row>
    <row r="1886" spans="1:36">
      <c r="A1886" s="53">
        <v>45169</v>
      </c>
      <c r="B1886" s="53">
        <v>45169</v>
      </c>
      <c r="N1886" s="1" t="s">
        <v>1015</v>
      </c>
      <c r="U1886" s="59">
        <v>2317788510.61061</v>
      </c>
      <c r="V1886" s="60">
        <v>2317788510.61061</v>
      </c>
      <c r="W1886" s="60">
        <v>4635577021.22122</v>
      </c>
      <c r="X1886" s="59">
        <v>3.6335247484999998E-3</v>
      </c>
      <c r="AI1886" s="2" t="str">
        <f>INDEX('ISO2-ISO3'!$D$1:$D$249, MATCH($N1886, 'ISO2-ISO3'!$C$1:$C$249, 0))</f>
        <v>FRA</v>
      </c>
      <c r="AJ1886" s="2" t="str">
        <f>INDEX('WB Country Groups'!$C$2:$C$219, MATCH($AI1886, 'WB Country Groups'!$B$2:$B$219, 0))</f>
        <v>Europe &amp; Central Asia</v>
      </c>
    </row>
    <row r="1887" spans="1:36">
      <c r="A1887" s="53">
        <v>45169</v>
      </c>
      <c r="B1887" s="53">
        <v>45169</v>
      </c>
      <c r="N1887" s="1" t="s">
        <v>1015</v>
      </c>
      <c r="U1887" s="59">
        <v>4904090044.2599297</v>
      </c>
      <c r="V1887" s="60">
        <v>4904090044.2599297</v>
      </c>
      <c r="W1887" s="60">
        <v>10897977876.1332</v>
      </c>
      <c r="X1887" s="59">
        <v>7.6879889874999999E-3</v>
      </c>
      <c r="AI1887" s="2" t="str">
        <f>INDEX('ISO2-ISO3'!$D$1:$D$249, MATCH($N1887, 'ISO2-ISO3'!$C$1:$C$249, 0))</f>
        <v>FRA</v>
      </c>
      <c r="AJ1887" s="2" t="str">
        <f>INDEX('WB Country Groups'!$C$2:$C$219, MATCH($AI1887, 'WB Country Groups'!$B$2:$B$219, 0))</f>
        <v>Europe &amp; Central Asia</v>
      </c>
    </row>
    <row r="1888" spans="1:36">
      <c r="A1888" s="53">
        <v>45169</v>
      </c>
      <c r="B1888" s="53">
        <v>45169</v>
      </c>
      <c r="N1888" s="1" t="s">
        <v>1342</v>
      </c>
      <c r="U1888" s="59">
        <v>4591317507.9844503</v>
      </c>
      <c r="V1888" s="60">
        <v>4591317507.9844503</v>
      </c>
      <c r="W1888" s="60">
        <v>6121756677.3126001</v>
      </c>
      <c r="X1888" s="59">
        <v>7.1976652388000004E-3</v>
      </c>
      <c r="AI1888" s="2" t="str">
        <f>INDEX('ISO2-ISO3'!$D$1:$D$249, MATCH($N1888, 'ISO2-ISO3'!$C$1:$C$249, 0))</f>
        <v>GBR</v>
      </c>
      <c r="AJ1888" s="2" t="str">
        <f>INDEX('WB Country Groups'!$C$2:$C$219, MATCH($AI1888, 'WB Country Groups'!$B$2:$B$219, 0))</f>
        <v>Europe &amp; Central Asia</v>
      </c>
    </row>
    <row r="1889" spans="1:36">
      <c r="A1889" s="53">
        <v>45169</v>
      </c>
      <c r="B1889" s="53">
        <v>45169</v>
      </c>
      <c r="N1889" s="1" t="s">
        <v>1149</v>
      </c>
      <c r="U1889" s="59">
        <v>1849042045.2790101</v>
      </c>
      <c r="V1889" s="60">
        <v>1849042045.2790101</v>
      </c>
      <c r="W1889" s="60">
        <v>4006351863.66539</v>
      </c>
      <c r="X1889" s="59">
        <v>2.8986855365999999E-3</v>
      </c>
      <c r="AI1889" s="2" t="str">
        <f>INDEX('ISO2-ISO3'!$D$1:$D$249, MATCH($N1889, 'ISO2-ISO3'!$C$1:$C$249, 0))</f>
        <v>MEX</v>
      </c>
      <c r="AJ1889" s="2" t="str">
        <f>INDEX('WB Country Groups'!$C$2:$C$219, MATCH($AI1889, 'WB Country Groups'!$B$2:$B$219, 0))</f>
        <v>Latin America &amp; Caribbean</v>
      </c>
    </row>
    <row r="1890" spans="1:36">
      <c r="A1890" s="53">
        <v>45169</v>
      </c>
      <c r="B1890" s="53">
        <v>45169</v>
      </c>
      <c r="N1890" s="1" t="s">
        <v>1295</v>
      </c>
      <c r="U1890" s="59">
        <v>5257777886.0994196</v>
      </c>
      <c r="V1890" s="60">
        <v>5257777886.0994196</v>
      </c>
      <c r="W1890" s="60">
        <v>7010370514.7992201</v>
      </c>
      <c r="X1890" s="59">
        <v>8.2424543844999993E-3</v>
      </c>
      <c r="AI1890" s="2" t="str">
        <f>INDEX('ISO2-ISO3'!$D$1:$D$249, MATCH($N1890, 'ISO2-ISO3'!$C$1:$C$249, 0))</f>
        <v>SWE</v>
      </c>
      <c r="AJ1890" s="2" t="str">
        <f>INDEX('WB Country Groups'!$C$2:$C$219, MATCH($AI1890, 'WB Country Groups'!$B$2:$B$219, 0))</f>
        <v>Europe &amp; Central Asia</v>
      </c>
    </row>
    <row r="1891" spans="1:36">
      <c r="A1891" s="53">
        <v>45169</v>
      </c>
      <c r="B1891" s="53">
        <v>45169</v>
      </c>
      <c r="N1891" s="1" t="s">
        <v>1303</v>
      </c>
      <c r="U1891" s="59">
        <v>1715013616.88098</v>
      </c>
      <c r="V1891" s="60">
        <v>1715013616.88098</v>
      </c>
      <c r="W1891" s="60">
        <v>4900038905.3742199</v>
      </c>
      <c r="X1891" s="59">
        <v>2.6885733502000002E-3</v>
      </c>
      <c r="AI1891" s="2" t="str">
        <f>INDEX('ISO2-ISO3'!$D$1:$D$249, MATCH($N1891, 'ISO2-ISO3'!$C$1:$C$249, 0))</f>
        <v>TWN</v>
      </c>
      <c r="AJ1891" s="2" t="str">
        <f>INDEX('WB Country Groups'!$C$2:$C$219, MATCH($AI1891, 'WB Country Groups'!$B$2:$B$219, 0))</f>
        <v>East Asia &amp; Pacific</v>
      </c>
    </row>
    <row r="1892" spans="1:36">
      <c r="A1892" s="53">
        <v>45169</v>
      </c>
      <c r="B1892" s="53">
        <v>45169</v>
      </c>
      <c r="N1892" s="1" t="s">
        <v>1342</v>
      </c>
      <c r="U1892" s="59">
        <v>4188087275.0192699</v>
      </c>
      <c r="V1892" s="60">
        <v>4188087275.0192699</v>
      </c>
      <c r="W1892" s="60">
        <v>4188087275.0192699</v>
      </c>
      <c r="X1892" s="59">
        <v>6.5655337806999996E-3</v>
      </c>
      <c r="AI1892" s="2" t="str">
        <f>INDEX('ISO2-ISO3'!$D$1:$D$249, MATCH($N1892, 'ISO2-ISO3'!$C$1:$C$249, 0))</f>
        <v>GBR</v>
      </c>
      <c r="AJ1892" s="2" t="str">
        <f>INDEX('WB Country Groups'!$C$2:$C$219, MATCH($AI1892, 'WB Country Groups'!$B$2:$B$219, 0))</f>
        <v>Europe &amp; Central Asia</v>
      </c>
    </row>
    <row r="1893" spans="1:36">
      <c r="A1893" s="53">
        <v>45169</v>
      </c>
      <c r="B1893" s="53">
        <v>45169</v>
      </c>
      <c r="N1893" s="1" t="s">
        <v>948</v>
      </c>
      <c r="U1893" s="59">
        <v>3931304497.0791001</v>
      </c>
      <c r="V1893" s="60">
        <v>3931304497.0791001</v>
      </c>
      <c r="W1893" s="60">
        <v>7147826358.3256302</v>
      </c>
      <c r="X1893" s="59">
        <v>6.1629834296E-3</v>
      </c>
      <c r="AI1893" s="2" t="str">
        <f>INDEX('ISO2-ISO3'!$D$1:$D$249, MATCH($N1893, 'ISO2-ISO3'!$C$1:$C$249, 0))</f>
        <v>CHN</v>
      </c>
      <c r="AJ1893" s="2" t="str">
        <f>INDEX('WB Country Groups'!$C$2:$C$219, MATCH($AI1893, 'WB Country Groups'!$B$2:$B$219, 0))</f>
        <v>East Asia &amp; Pacific</v>
      </c>
    </row>
    <row r="1894" spans="1:36">
      <c r="A1894" s="53">
        <v>45169</v>
      </c>
      <c r="B1894" s="53">
        <v>45169</v>
      </c>
      <c r="N1894" s="1" t="s">
        <v>948</v>
      </c>
      <c r="U1894" s="59">
        <v>290319030.68536103</v>
      </c>
      <c r="V1894" s="60">
        <v>290319030.68536103</v>
      </c>
      <c r="W1894" s="60">
        <v>5089844989.0798597</v>
      </c>
      <c r="X1894" s="59">
        <v>4.551240884E-4</v>
      </c>
      <c r="AI1894" s="2" t="str">
        <f>INDEX('ISO2-ISO3'!$D$1:$D$249, MATCH($N1894, 'ISO2-ISO3'!$C$1:$C$249, 0))</f>
        <v>CHN</v>
      </c>
      <c r="AJ1894" s="2" t="str">
        <f>INDEX('WB Country Groups'!$C$2:$C$219, MATCH($AI1894, 'WB Country Groups'!$B$2:$B$219, 0))</f>
        <v>East Asia &amp; Pacific</v>
      </c>
    </row>
    <row r="1895" spans="1:36">
      <c r="A1895" s="53">
        <v>45169</v>
      </c>
      <c r="B1895" s="53">
        <v>45169</v>
      </c>
      <c r="N1895" s="1" t="s">
        <v>948</v>
      </c>
      <c r="U1895" s="59">
        <v>1416179200</v>
      </c>
      <c r="V1895" s="60">
        <v>1416179200</v>
      </c>
      <c r="W1895" s="60">
        <v>3903024000</v>
      </c>
      <c r="X1895" s="59">
        <v>2.2200999565E-3</v>
      </c>
      <c r="AI1895" s="2" t="str">
        <f>INDEX('ISO2-ISO3'!$D$1:$D$249, MATCH($N1895, 'ISO2-ISO3'!$C$1:$C$249, 0))</f>
        <v>CHN</v>
      </c>
      <c r="AJ1895" s="2" t="str">
        <f>INDEX('WB Country Groups'!$C$2:$C$219, MATCH($AI1895, 'WB Country Groups'!$B$2:$B$219, 0))</f>
        <v>East Asia &amp; Pacific</v>
      </c>
    </row>
    <row r="1896" spans="1:36">
      <c r="A1896" s="53">
        <v>45169</v>
      </c>
      <c r="B1896" s="53">
        <v>45169</v>
      </c>
      <c r="N1896" s="1" t="s">
        <v>1131</v>
      </c>
      <c r="U1896" s="59">
        <v>1496653683.375</v>
      </c>
      <c r="V1896" s="60">
        <v>1496653683.375</v>
      </c>
      <c r="W1896" s="60">
        <v>2494422805.625</v>
      </c>
      <c r="X1896" s="59">
        <v>2.3462572938E-3</v>
      </c>
      <c r="AI1896" s="2" t="str">
        <f>INDEX('ISO2-ISO3'!$D$1:$D$249, MATCH($N1896, 'ISO2-ISO3'!$C$1:$C$249, 0))</f>
        <v>MYS</v>
      </c>
      <c r="AJ1896" s="2" t="str">
        <f>INDEX('WB Country Groups'!$C$2:$C$219, MATCH($AI1896, 'WB Country Groups'!$B$2:$B$219, 0))</f>
        <v>East Asia &amp; Pacific</v>
      </c>
    </row>
    <row r="1897" spans="1:36">
      <c r="A1897" s="53">
        <v>45169</v>
      </c>
      <c r="B1897" s="53">
        <v>45169</v>
      </c>
      <c r="N1897" s="1" t="s">
        <v>1131</v>
      </c>
      <c r="U1897" s="59">
        <v>1274523158.4633601</v>
      </c>
      <c r="V1897" s="60">
        <v>1274523158.4633601</v>
      </c>
      <c r="W1897" s="60">
        <v>2832273685.4741402</v>
      </c>
      <c r="X1897" s="59">
        <v>1.9980301988999998E-3</v>
      </c>
      <c r="AI1897" s="2" t="str">
        <f>INDEX('ISO2-ISO3'!$D$1:$D$249, MATCH($N1897, 'ISO2-ISO3'!$C$1:$C$249, 0))</f>
        <v>MYS</v>
      </c>
      <c r="AJ1897" s="2" t="str">
        <f>INDEX('WB Country Groups'!$C$2:$C$219, MATCH($AI1897, 'WB Country Groups'!$B$2:$B$219, 0))</f>
        <v>East Asia &amp; Pacific</v>
      </c>
    </row>
    <row r="1898" spans="1:36">
      <c r="A1898" s="53">
        <v>45169</v>
      </c>
      <c r="B1898" s="53">
        <v>45169</v>
      </c>
      <c r="N1898" s="1" t="s">
        <v>1310</v>
      </c>
      <c r="U1898" s="59">
        <v>8895073524.4377804</v>
      </c>
      <c r="V1898" s="60">
        <v>8895073524.4377804</v>
      </c>
      <c r="W1898" s="60">
        <v>12707247892.054001</v>
      </c>
      <c r="X1898" s="59">
        <v>1.39445292973E-2</v>
      </c>
      <c r="AI1898" s="2" t="str">
        <f>INDEX('ISO2-ISO3'!$D$1:$D$249, MATCH($N1898, 'ISO2-ISO3'!$C$1:$C$249, 0))</f>
        <v>THA</v>
      </c>
      <c r="AJ1898" s="2" t="str">
        <f>INDEX('WB Country Groups'!$C$2:$C$219, MATCH($AI1898, 'WB Country Groups'!$B$2:$B$219, 0))</f>
        <v>East Asia &amp; Pacific</v>
      </c>
    </row>
    <row r="1899" spans="1:36">
      <c r="A1899" s="53">
        <v>45169</v>
      </c>
      <c r="B1899" s="53">
        <v>45169</v>
      </c>
      <c r="N1899" s="1" t="s">
        <v>1310</v>
      </c>
      <c r="U1899" s="59">
        <v>1428419531.8912001</v>
      </c>
      <c r="V1899" s="60">
        <v>1428419531.8912001</v>
      </c>
      <c r="W1899" s="60">
        <v>3571048829.7279902</v>
      </c>
      <c r="X1899" s="59">
        <v>2.2392887429999999E-3</v>
      </c>
      <c r="AI1899" s="2" t="str">
        <f>INDEX('ISO2-ISO3'!$D$1:$D$249, MATCH($N1899, 'ISO2-ISO3'!$C$1:$C$249, 0))</f>
        <v>THA</v>
      </c>
      <c r="AJ1899" s="2" t="str">
        <f>INDEX('WB Country Groups'!$C$2:$C$219, MATCH($AI1899, 'WB Country Groups'!$B$2:$B$219, 0))</f>
        <v>East Asia &amp; Pacific</v>
      </c>
    </row>
    <row r="1900" spans="1:36">
      <c r="A1900" s="53">
        <v>45169</v>
      </c>
      <c r="B1900" s="53">
        <v>45169</v>
      </c>
      <c r="N1900" s="1" t="s">
        <v>1303</v>
      </c>
      <c r="U1900" s="59">
        <v>2749790687.3632898</v>
      </c>
      <c r="V1900" s="60">
        <v>2749790687.3632898</v>
      </c>
      <c r="W1900" s="60">
        <v>2894516513.0139899</v>
      </c>
      <c r="X1900" s="59">
        <v>4.3107610855000001E-3</v>
      </c>
      <c r="AI1900" s="2" t="str">
        <f>INDEX('ISO2-ISO3'!$D$1:$D$249, MATCH($N1900, 'ISO2-ISO3'!$C$1:$C$249, 0))</f>
        <v>TWN</v>
      </c>
      <c r="AJ1900" s="2" t="str">
        <f>INDEX('WB Country Groups'!$C$2:$C$219, MATCH($AI1900, 'WB Country Groups'!$B$2:$B$219, 0))</f>
        <v>East Asia &amp; Pacific</v>
      </c>
    </row>
    <row r="1901" spans="1:36">
      <c r="A1901" s="53">
        <v>45169</v>
      </c>
      <c r="B1901" s="53">
        <v>45169</v>
      </c>
      <c r="N1901" s="1" t="s">
        <v>1303</v>
      </c>
      <c r="U1901" s="59">
        <v>2011221603.0064499</v>
      </c>
      <c r="V1901" s="60">
        <v>2011221603.0064499</v>
      </c>
      <c r="W1901" s="60">
        <v>3656766550.9208202</v>
      </c>
      <c r="X1901" s="59">
        <v>3.1529293702999999E-3</v>
      </c>
      <c r="AI1901" s="2" t="str">
        <f>INDEX('ISO2-ISO3'!$D$1:$D$249, MATCH($N1901, 'ISO2-ISO3'!$C$1:$C$249, 0))</f>
        <v>TWN</v>
      </c>
      <c r="AJ1901" s="2" t="str">
        <f>INDEX('WB Country Groups'!$C$2:$C$219, MATCH($AI1901, 'WB Country Groups'!$B$2:$B$219, 0))</f>
        <v>East Asia &amp; Pacific</v>
      </c>
    </row>
    <row r="1902" spans="1:36">
      <c r="A1902" s="53">
        <v>45169</v>
      </c>
      <c r="B1902" s="53">
        <v>45169</v>
      </c>
      <c r="N1902" s="1" t="s">
        <v>1015</v>
      </c>
      <c r="U1902" s="59">
        <v>12853768074.436399</v>
      </c>
      <c r="V1902" s="60">
        <v>12853768074.436399</v>
      </c>
      <c r="W1902" s="60">
        <v>23370487408.066101</v>
      </c>
      <c r="X1902" s="59">
        <v>2.0150451258499999E-2</v>
      </c>
      <c r="AI1902" s="2" t="str">
        <f>INDEX('ISO2-ISO3'!$D$1:$D$249, MATCH($N1902, 'ISO2-ISO3'!$C$1:$C$249, 0))</f>
        <v>FRA</v>
      </c>
      <c r="AJ1902" s="2" t="str">
        <f>INDEX('WB Country Groups'!$C$2:$C$219, MATCH($AI1902, 'WB Country Groups'!$B$2:$B$219, 0))</f>
        <v>Europe &amp; Central Asia</v>
      </c>
    </row>
    <row r="1903" spans="1:36">
      <c r="A1903" s="53">
        <v>45169</v>
      </c>
      <c r="B1903" s="53">
        <v>45169</v>
      </c>
      <c r="N1903" s="1" t="s">
        <v>1222</v>
      </c>
      <c r="U1903" s="59">
        <v>3403186813.18681</v>
      </c>
      <c r="V1903" s="60">
        <v>3403186813.18681</v>
      </c>
      <c r="W1903" s="60">
        <v>5671978021.9780197</v>
      </c>
      <c r="X1903" s="59">
        <v>5.3350698103000003E-3</v>
      </c>
      <c r="AI1903" s="2" t="str">
        <f>INDEX('ISO2-ISO3'!$D$1:$D$249, MATCH($N1903, 'ISO2-ISO3'!$C$1:$C$249, 0))</f>
        <v>QAT</v>
      </c>
      <c r="AJ1903" s="2" t="str">
        <f>INDEX('WB Country Groups'!$C$2:$C$219, MATCH($AI1903, 'WB Country Groups'!$B$2:$B$219, 0))</f>
        <v>Middle East &amp; North Africa</v>
      </c>
    </row>
    <row r="1904" spans="1:36">
      <c r="A1904" s="53">
        <v>45169</v>
      </c>
      <c r="B1904" s="53">
        <v>45169</v>
      </c>
      <c r="N1904" s="1" t="s">
        <v>1031</v>
      </c>
      <c r="U1904" s="59">
        <v>2696323175.77035</v>
      </c>
      <c r="V1904" s="60">
        <v>2696323175.77035</v>
      </c>
      <c r="W1904" s="60">
        <v>7703780502.2010002</v>
      </c>
      <c r="X1904" s="59">
        <v>4.2269417354000001E-3</v>
      </c>
      <c r="AI1904" s="2" t="str">
        <f>INDEX('ISO2-ISO3'!$D$1:$D$249, MATCH($N1904, 'ISO2-ISO3'!$C$1:$C$249, 0))</f>
        <v>DEU</v>
      </c>
      <c r="AJ1904" s="2" t="str">
        <f>INDEX('WB Country Groups'!$C$2:$C$219, MATCH($AI1904, 'WB Country Groups'!$B$2:$B$219, 0))</f>
        <v>Europe &amp; Central Asia</v>
      </c>
    </row>
    <row r="1905" spans="1:36">
      <c r="A1905" s="53">
        <v>45169</v>
      </c>
      <c r="B1905" s="53">
        <v>45169</v>
      </c>
      <c r="N1905" s="1" t="s">
        <v>948</v>
      </c>
      <c r="U1905" s="59">
        <v>873818306.37559903</v>
      </c>
      <c r="V1905" s="60">
        <v>873818306.37559903</v>
      </c>
      <c r="W1905" s="60">
        <v>14540265340.125099</v>
      </c>
      <c r="X1905" s="59">
        <v>1.3698577016E-3</v>
      </c>
      <c r="AI1905" s="2" t="str">
        <f>INDEX('ISO2-ISO3'!$D$1:$D$249, MATCH($N1905, 'ISO2-ISO3'!$C$1:$C$249, 0))</f>
        <v>CHN</v>
      </c>
      <c r="AJ1905" s="2" t="str">
        <f>INDEX('WB Country Groups'!$C$2:$C$219, MATCH($AI1905, 'WB Country Groups'!$B$2:$B$219, 0))</f>
        <v>East Asia &amp; Pacific</v>
      </c>
    </row>
    <row r="1906" spans="1:36">
      <c r="A1906" s="53">
        <v>45169</v>
      </c>
      <c r="B1906" s="53">
        <v>45169</v>
      </c>
      <c r="N1906" s="1" t="s">
        <v>1102</v>
      </c>
      <c r="U1906" s="59">
        <v>1310743055.4189501</v>
      </c>
      <c r="V1906" s="60">
        <v>1310743055.4189501</v>
      </c>
      <c r="W1906" s="60">
        <v>2621486110.8379002</v>
      </c>
      <c r="X1906" s="59">
        <v>2.0548110014999999E-3</v>
      </c>
      <c r="AI1906" s="2" t="str">
        <f>INDEX('ISO2-ISO3'!$D$1:$D$249, MATCH($N1906, 'ISO2-ISO3'!$C$1:$C$249, 0))</f>
        <v>KOR</v>
      </c>
      <c r="AJ1906" s="2" t="str">
        <f>INDEX('WB Country Groups'!$C$2:$C$219, MATCH($AI1906, 'WB Country Groups'!$B$2:$B$219, 0))</f>
        <v>East Asia &amp; Pacific</v>
      </c>
    </row>
    <row r="1907" spans="1:36">
      <c r="A1907" s="53">
        <v>45169</v>
      </c>
      <c r="B1907" s="53">
        <v>45169</v>
      </c>
      <c r="N1907" s="1" t="s">
        <v>936</v>
      </c>
      <c r="U1907" s="59">
        <v>5076288762.3282499</v>
      </c>
      <c r="V1907" s="60">
        <v>5076288762.3282499</v>
      </c>
      <c r="W1907" s="60">
        <v>5972104426.2685299</v>
      </c>
      <c r="X1907" s="59">
        <v>7.9579395464000006E-3</v>
      </c>
      <c r="AI1907" s="2" t="str">
        <f>INDEX('ISO2-ISO3'!$D$1:$D$249, MATCH($N1907, 'ISO2-ISO3'!$C$1:$C$249, 0))</f>
        <v>CAN</v>
      </c>
      <c r="AJ1907" s="2" t="str">
        <f>INDEX('WB Country Groups'!$C$2:$C$219, MATCH($AI1907, 'WB Country Groups'!$B$2:$B$219, 0))</f>
        <v>North America</v>
      </c>
    </row>
    <row r="1908" spans="1:36">
      <c r="A1908" s="53">
        <v>45169</v>
      </c>
      <c r="B1908" s="53">
        <v>45169</v>
      </c>
      <c r="N1908" s="1" t="s">
        <v>948</v>
      </c>
      <c r="U1908" s="59">
        <v>245232886.19600201</v>
      </c>
      <c r="V1908" s="60">
        <v>245232886.19600201</v>
      </c>
      <c r="W1908" s="60">
        <v>4514837969.9584398</v>
      </c>
      <c r="X1908" s="59">
        <v>3.8444394609999998E-4</v>
      </c>
      <c r="AI1908" s="2" t="str">
        <f>INDEX('ISO2-ISO3'!$D$1:$D$249, MATCH($N1908, 'ISO2-ISO3'!$C$1:$C$249, 0))</f>
        <v>CHN</v>
      </c>
      <c r="AJ1908" s="2" t="str">
        <f>INDEX('WB Country Groups'!$C$2:$C$219, MATCH($AI1908, 'WB Country Groups'!$B$2:$B$219, 0))</f>
        <v>East Asia &amp; Pacific</v>
      </c>
    </row>
    <row r="1909" spans="1:36">
      <c r="A1909" s="53">
        <v>45169</v>
      </c>
      <c r="B1909" s="53">
        <v>45169</v>
      </c>
      <c r="N1909" s="1" t="s">
        <v>948</v>
      </c>
      <c r="U1909" s="59">
        <v>2474040318.80129</v>
      </c>
      <c r="V1909" s="60">
        <v>2474040318.80129</v>
      </c>
      <c r="W1909" s="60">
        <v>4546297972.6719198</v>
      </c>
      <c r="X1909" s="59">
        <v>3.8784758342E-3</v>
      </c>
      <c r="AI1909" s="2" t="str">
        <f>INDEX('ISO2-ISO3'!$D$1:$D$249, MATCH($N1909, 'ISO2-ISO3'!$C$1:$C$249, 0))</f>
        <v>CHN</v>
      </c>
      <c r="AJ1909" s="2" t="str">
        <f>INDEX('WB Country Groups'!$C$2:$C$219, MATCH($AI1909, 'WB Country Groups'!$B$2:$B$219, 0))</f>
        <v>East Asia &amp; Pacific</v>
      </c>
    </row>
    <row r="1910" spans="1:36">
      <c r="A1910" s="53">
        <v>45169</v>
      </c>
      <c r="B1910" s="53">
        <v>45169</v>
      </c>
      <c r="N1910" s="1" t="s">
        <v>1070</v>
      </c>
      <c r="U1910" s="59">
        <v>4632690743.6923399</v>
      </c>
      <c r="V1910" s="60">
        <v>4632690743.6923399</v>
      </c>
      <c r="W1910" s="60">
        <v>15442302478.974501</v>
      </c>
      <c r="X1910" s="59">
        <v>7.2625247698999999E-3</v>
      </c>
      <c r="AI1910" s="2" t="str">
        <f>INDEX('ISO2-ISO3'!$D$1:$D$249, MATCH($N1910, 'ISO2-ISO3'!$C$1:$C$249, 0))</f>
        <v>IND</v>
      </c>
      <c r="AJ1910" s="2" t="str">
        <f>INDEX('WB Country Groups'!$C$2:$C$219, MATCH($AI1910, 'WB Country Groups'!$B$2:$B$219, 0))</f>
        <v>South Asia</v>
      </c>
    </row>
    <row r="1911" spans="1:36">
      <c r="A1911" s="53">
        <v>45169</v>
      </c>
      <c r="B1911" s="53">
        <v>45169</v>
      </c>
      <c r="N1911" s="1" t="s">
        <v>918</v>
      </c>
      <c r="U1911" s="59">
        <v>8047485641.2102699</v>
      </c>
      <c r="V1911" s="60">
        <v>8047485641.2102699</v>
      </c>
      <c r="W1911" s="60">
        <v>13412476068.6838</v>
      </c>
      <c r="X1911" s="59">
        <v>1.26157922119E-2</v>
      </c>
      <c r="AI1911" s="2" t="str">
        <f>INDEX('ISO2-ISO3'!$D$1:$D$249, MATCH($N1911, 'ISO2-ISO3'!$C$1:$C$249, 0))</f>
        <v>BRA</v>
      </c>
      <c r="AJ1911" s="2" t="str">
        <f>INDEX('WB Country Groups'!$C$2:$C$219, MATCH($AI1911, 'WB Country Groups'!$B$2:$B$219, 0))</f>
        <v>Latin America &amp; Caribbean</v>
      </c>
    </row>
    <row r="1912" spans="1:36">
      <c r="A1912" s="53">
        <v>45169</v>
      </c>
      <c r="B1912" s="53">
        <v>45169</v>
      </c>
      <c r="N1912" s="1" t="s">
        <v>1303</v>
      </c>
      <c r="U1912" s="59">
        <v>4901414452.6282301</v>
      </c>
      <c r="V1912" s="60">
        <v>4901414452.6282301</v>
      </c>
      <c r="W1912" s="60">
        <v>6535219270.1709805</v>
      </c>
      <c r="X1912" s="59">
        <v>7.6837945460000003E-3</v>
      </c>
      <c r="AI1912" s="2" t="str">
        <f>INDEX('ISO2-ISO3'!$D$1:$D$249, MATCH($N1912, 'ISO2-ISO3'!$C$1:$C$249, 0))</f>
        <v>TWN</v>
      </c>
      <c r="AJ1912" s="2" t="str">
        <f>INDEX('WB Country Groups'!$C$2:$C$219, MATCH($AI1912, 'WB Country Groups'!$B$2:$B$219, 0))</f>
        <v>East Asia &amp; Pacific</v>
      </c>
    </row>
    <row r="1913" spans="1:36">
      <c r="A1913" s="53">
        <v>45169</v>
      </c>
      <c r="B1913" s="53">
        <v>45169</v>
      </c>
      <c r="N1913" s="1" t="s">
        <v>1070</v>
      </c>
      <c r="U1913" s="59">
        <v>23572879774.002899</v>
      </c>
      <c r="V1913" s="60">
        <v>23572879774.002899</v>
      </c>
      <c r="W1913" s="60">
        <v>52384177275.562103</v>
      </c>
      <c r="X1913" s="59">
        <v>3.6954468305200001E-2</v>
      </c>
      <c r="AI1913" s="2" t="str">
        <f>INDEX('ISO2-ISO3'!$D$1:$D$249, MATCH($N1913, 'ISO2-ISO3'!$C$1:$C$249, 0))</f>
        <v>IND</v>
      </c>
      <c r="AJ1913" s="2" t="str">
        <f>INDEX('WB Country Groups'!$C$2:$C$219, MATCH($AI1913, 'WB Country Groups'!$B$2:$B$219, 0))</f>
        <v>South Asia</v>
      </c>
    </row>
    <row r="1914" spans="1:36">
      <c r="A1914" s="53">
        <v>45169</v>
      </c>
      <c r="B1914" s="53">
        <v>45169</v>
      </c>
      <c r="N1914" s="1" t="s">
        <v>1070</v>
      </c>
      <c r="U1914" s="59">
        <v>4191198696.6333199</v>
      </c>
      <c r="V1914" s="60">
        <v>4191198696.6333199</v>
      </c>
      <c r="W1914" s="60">
        <v>10477996741.5833</v>
      </c>
      <c r="X1914" s="59">
        <v>6.5704114592999999E-3</v>
      </c>
      <c r="AI1914" s="2" t="str">
        <f>INDEX('ISO2-ISO3'!$D$1:$D$249, MATCH($N1914, 'ISO2-ISO3'!$C$1:$C$249, 0))</f>
        <v>IND</v>
      </c>
      <c r="AJ1914" s="2" t="str">
        <f>INDEX('WB Country Groups'!$C$2:$C$219, MATCH($AI1914, 'WB Country Groups'!$B$2:$B$219, 0))</f>
        <v>South Asia</v>
      </c>
    </row>
    <row r="1915" spans="1:36">
      <c r="A1915" s="53">
        <v>45169</v>
      </c>
      <c r="B1915" s="53">
        <v>45169</v>
      </c>
      <c r="N1915" s="1" t="s">
        <v>1070</v>
      </c>
      <c r="U1915" s="59">
        <v>6541014809.0184097</v>
      </c>
      <c r="V1915" s="60">
        <v>6541014809.0184097</v>
      </c>
      <c r="W1915" s="60">
        <v>8721353078.6912098</v>
      </c>
      <c r="X1915" s="59">
        <v>1.02541448801E-2</v>
      </c>
      <c r="AI1915" s="2" t="str">
        <f>INDEX('ISO2-ISO3'!$D$1:$D$249, MATCH($N1915, 'ISO2-ISO3'!$C$1:$C$249, 0))</f>
        <v>IND</v>
      </c>
      <c r="AJ1915" s="2" t="str">
        <f>INDEX('WB Country Groups'!$C$2:$C$219, MATCH($AI1915, 'WB Country Groups'!$B$2:$B$219, 0))</f>
        <v>South Asia</v>
      </c>
    </row>
    <row r="1916" spans="1:36">
      <c r="A1916" s="53">
        <v>45169</v>
      </c>
      <c r="B1916" s="53">
        <v>45169</v>
      </c>
      <c r="N1916" s="1" t="s">
        <v>1070</v>
      </c>
      <c r="U1916" s="59">
        <v>2259743821.7095199</v>
      </c>
      <c r="V1916" s="60">
        <v>2259743821.7095199</v>
      </c>
      <c r="W1916" s="60">
        <v>7532479405.69841</v>
      </c>
      <c r="X1916" s="59">
        <v>3.5425299004000002E-3</v>
      </c>
      <c r="AI1916" s="2" t="str">
        <f>INDEX('ISO2-ISO3'!$D$1:$D$249, MATCH($N1916, 'ISO2-ISO3'!$C$1:$C$249, 0))</f>
        <v>IND</v>
      </c>
      <c r="AJ1916" s="2" t="str">
        <f>INDEX('WB Country Groups'!$C$2:$C$219, MATCH($AI1916, 'WB Country Groups'!$B$2:$B$219, 0))</f>
        <v>South Asia</v>
      </c>
    </row>
    <row r="1917" spans="1:36">
      <c r="A1917" s="53">
        <v>45169</v>
      </c>
      <c r="B1917" s="53">
        <v>45169</v>
      </c>
      <c r="N1917" s="1" t="s">
        <v>1297</v>
      </c>
      <c r="U1917" s="59">
        <v>24543746391.168999</v>
      </c>
      <c r="V1917" s="60">
        <v>24543746391.168999</v>
      </c>
      <c r="W1917" s="60">
        <v>28874995754.316399</v>
      </c>
      <c r="X1917" s="59">
        <v>3.8476465616299999E-2</v>
      </c>
      <c r="AI1917" s="2" t="str">
        <f>INDEX('ISO2-ISO3'!$D$1:$D$249, MATCH($N1917, 'ISO2-ISO3'!$C$1:$C$249, 0))</f>
        <v>CHE</v>
      </c>
      <c r="AJ1917" s="2" t="str">
        <f>INDEX('WB Country Groups'!$C$2:$C$219, MATCH($AI1917, 'WB Country Groups'!$B$2:$B$219, 0))</f>
        <v>Europe &amp; Central Asia</v>
      </c>
    </row>
    <row r="1918" spans="1:36">
      <c r="A1918" s="53">
        <v>45169</v>
      </c>
      <c r="B1918" s="53">
        <v>45169</v>
      </c>
      <c r="N1918" s="1" t="s">
        <v>948</v>
      </c>
      <c r="U1918" s="59">
        <v>2053226940.4150901</v>
      </c>
      <c r="V1918" s="60">
        <v>2053226940.4150901</v>
      </c>
      <c r="W1918" s="60">
        <v>8071461798.1693296</v>
      </c>
      <c r="X1918" s="59">
        <v>3.2187798275000001E-3</v>
      </c>
      <c r="AI1918" s="2" t="str">
        <f>INDEX('ISO2-ISO3'!$D$1:$D$249, MATCH($N1918, 'ISO2-ISO3'!$C$1:$C$249, 0))</f>
        <v>CHN</v>
      </c>
      <c r="AJ1918" s="2" t="str">
        <f>INDEX('WB Country Groups'!$C$2:$C$219, MATCH($AI1918, 'WB Country Groups'!$B$2:$B$219, 0))</f>
        <v>East Asia &amp; Pacific</v>
      </c>
    </row>
    <row r="1919" spans="1:36">
      <c r="A1919" s="53">
        <v>45169</v>
      </c>
      <c r="B1919" s="53">
        <v>45169</v>
      </c>
      <c r="N1919" s="1" t="s">
        <v>1284</v>
      </c>
      <c r="U1919" s="59">
        <v>4093818539.85919</v>
      </c>
      <c r="V1919" s="60">
        <v>4093818539.85919</v>
      </c>
      <c r="W1919" s="60">
        <v>8332436140.9764204</v>
      </c>
      <c r="X1919" s="59">
        <v>6.4177516250999997E-3</v>
      </c>
      <c r="AI1919" s="2" t="str">
        <f>INDEX('ISO2-ISO3'!$D$1:$D$249, MATCH($N1919, 'ISO2-ISO3'!$C$1:$C$249, 0))</f>
        <v>ESP</v>
      </c>
      <c r="AJ1919" s="2" t="str">
        <f>INDEX('WB Country Groups'!$C$2:$C$219, MATCH($AI1919, 'WB Country Groups'!$B$2:$B$219, 0))</f>
        <v>Europe &amp; Central Asia</v>
      </c>
    </row>
    <row r="1920" spans="1:36">
      <c r="A1920" s="53">
        <v>45169</v>
      </c>
      <c r="B1920" s="53">
        <v>45169</v>
      </c>
      <c r="N1920" s="1" t="s">
        <v>1295</v>
      </c>
      <c r="U1920" s="59">
        <v>2696878022.7764602</v>
      </c>
      <c r="V1920" s="60">
        <v>2696878022.7764602</v>
      </c>
      <c r="W1920" s="60">
        <v>11655079208.942499</v>
      </c>
      <c r="X1920" s="59">
        <v>4.2278115516999996E-3</v>
      </c>
      <c r="AI1920" s="2" t="str">
        <f>INDEX('ISO2-ISO3'!$D$1:$D$249, MATCH($N1920, 'ISO2-ISO3'!$C$1:$C$249, 0))</f>
        <v>SWE</v>
      </c>
      <c r="AJ1920" s="2" t="str">
        <f>INDEX('WB Country Groups'!$C$2:$C$219, MATCH($AI1920, 'WB Country Groups'!$B$2:$B$219, 0))</f>
        <v>Europe &amp; Central Asia</v>
      </c>
    </row>
    <row r="1921" spans="1:36">
      <c r="A1921" s="53">
        <v>45169</v>
      </c>
      <c r="B1921" s="53">
        <v>45169</v>
      </c>
      <c r="N1921" s="1" t="s">
        <v>918</v>
      </c>
      <c r="U1921" s="59">
        <v>2939347443.3793502</v>
      </c>
      <c r="V1921" s="60">
        <v>2939347443.3793502</v>
      </c>
      <c r="W1921" s="60">
        <v>3458055815.7404099</v>
      </c>
      <c r="X1921" s="59">
        <v>4.607923299E-3</v>
      </c>
      <c r="AI1921" s="2" t="str">
        <f>INDEX('ISO2-ISO3'!$D$1:$D$249, MATCH($N1921, 'ISO2-ISO3'!$C$1:$C$249, 0))</f>
        <v>BRA</v>
      </c>
      <c r="AJ1921" s="2" t="str">
        <f>INDEX('WB Country Groups'!$C$2:$C$219, MATCH($AI1921, 'WB Country Groups'!$B$2:$B$219, 0))</f>
        <v>Latin America &amp; Caribbean</v>
      </c>
    </row>
    <row r="1922" spans="1:36">
      <c r="A1922" s="53">
        <v>45169</v>
      </c>
      <c r="B1922" s="53">
        <v>45169</v>
      </c>
      <c r="N1922" s="1" t="s">
        <v>1310</v>
      </c>
      <c r="U1922" s="59">
        <v>2315331929.0104899</v>
      </c>
      <c r="V1922" s="60">
        <v>2315331929.0104899</v>
      </c>
      <c r="W1922" s="60">
        <v>5145182064.4677696</v>
      </c>
      <c r="X1922" s="59">
        <v>3.6296736422000001E-3</v>
      </c>
      <c r="AI1922" s="2" t="str">
        <f>INDEX('ISO2-ISO3'!$D$1:$D$249, MATCH($N1922, 'ISO2-ISO3'!$C$1:$C$249, 0))</f>
        <v>THA</v>
      </c>
      <c r="AJ1922" s="2" t="str">
        <f>INDEX('WB Country Groups'!$C$2:$C$219, MATCH($AI1922, 'WB Country Groups'!$B$2:$B$219, 0))</f>
        <v>East Asia &amp; Pacific</v>
      </c>
    </row>
    <row r="1923" spans="1:36">
      <c r="A1923" s="53">
        <v>45169</v>
      </c>
      <c r="B1923" s="53">
        <v>45169</v>
      </c>
      <c r="N1923" s="1" t="s">
        <v>1088</v>
      </c>
      <c r="U1923" s="59">
        <v>4181370333.4821601</v>
      </c>
      <c r="V1923" s="60">
        <v>4181370333.4821601</v>
      </c>
      <c r="W1923" s="60">
        <v>4401442456.2970104</v>
      </c>
      <c r="X1923" s="59">
        <v>6.5550038409E-3</v>
      </c>
      <c r="AI1923" s="2" t="str">
        <f>INDEX('ISO2-ISO3'!$D$1:$D$249, MATCH($N1923, 'ISO2-ISO3'!$C$1:$C$249, 0))</f>
        <v>JPN</v>
      </c>
      <c r="AJ1923" s="2" t="str">
        <f>INDEX('WB Country Groups'!$C$2:$C$219, MATCH($AI1923, 'WB Country Groups'!$B$2:$B$219, 0))</f>
        <v>East Asia &amp; Pacific</v>
      </c>
    </row>
    <row r="1924" spans="1:36">
      <c r="A1924" s="53">
        <v>45169</v>
      </c>
      <c r="B1924" s="53">
        <v>45169</v>
      </c>
      <c r="N1924" s="1" t="s">
        <v>1070</v>
      </c>
      <c r="U1924" s="59">
        <v>3540889227.0885601</v>
      </c>
      <c r="V1924" s="60">
        <v>3540889227.0885601</v>
      </c>
      <c r="W1924" s="60">
        <v>8852223067.7213898</v>
      </c>
      <c r="X1924" s="59">
        <v>5.5509415891999998E-3</v>
      </c>
      <c r="AI1924" s="2" t="str">
        <f>INDEX('ISO2-ISO3'!$D$1:$D$249, MATCH($N1924, 'ISO2-ISO3'!$C$1:$C$249, 0))</f>
        <v>IND</v>
      </c>
      <c r="AJ1924" s="2" t="str">
        <f>INDEX('WB Country Groups'!$C$2:$C$219, MATCH($AI1924, 'WB Country Groups'!$B$2:$B$219, 0))</f>
        <v>South Asia</v>
      </c>
    </row>
    <row r="1925" spans="1:36">
      <c r="A1925" s="53">
        <v>45169</v>
      </c>
      <c r="B1925" s="53">
        <v>45169</v>
      </c>
      <c r="N1925" s="1" t="s">
        <v>1070</v>
      </c>
      <c r="U1925" s="59">
        <v>2593314998.7473798</v>
      </c>
      <c r="V1925" s="60">
        <v>2593314998.7473798</v>
      </c>
      <c r="W1925" s="60">
        <v>10373259994.9895</v>
      </c>
      <c r="X1925" s="59">
        <v>4.0654590294000002E-3</v>
      </c>
      <c r="AI1925" s="2" t="str">
        <f>INDEX('ISO2-ISO3'!$D$1:$D$249, MATCH($N1925, 'ISO2-ISO3'!$C$1:$C$249, 0))</f>
        <v>IND</v>
      </c>
      <c r="AJ1925" s="2" t="str">
        <f>INDEX('WB Country Groups'!$C$2:$C$219, MATCH($AI1925, 'WB Country Groups'!$B$2:$B$219, 0))</f>
        <v>South Asia</v>
      </c>
    </row>
    <row r="1926" spans="1:36">
      <c r="A1926" s="53">
        <v>45169</v>
      </c>
      <c r="B1926" s="53">
        <v>45169</v>
      </c>
      <c r="N1926" s="1" t="s">
        <v>1278</v>
      </c>
      <c r="U1926" s="59">
        <v>7287434164.3292799</v>
      </c>
      <c r="V1926" s="60">
        <v>7287434164.3292799</v>
      </c>
      <c r="W1926" s="60">
        <v>9716578885.7723808</v>
      </c>
      <c r="X1926" s="59">
        <v>1.1424283220099999E-2</v>
      </c>
      <c r="AI1926" s="2" t="str">
        <f>INDEX('ISO2-ISO3'!$D$1:$D$249, MATCH($N1926, 'ISO2-ISO3'!$C$1:$C$249, 0))</f>
        <v>ZAF</v>
      </c>
      <c r="AJ1926" s="2" t="str">
        <f>INDEX('WB Country Groups'!$C$2:$C$219, MATCH($AI1926, 'WB Country Groups'!$B$2:$B$219, 0))</f>
        <v>Sub-Saharan Africa</v>
      </c>
    </row>
    <row r="1927" spans="1:36">
      <c r="A1927" s="53">
        <v>45169</v>
      </c>
      <c r="B1927" s="53">
        <v>45169</v>
      </c>
      <c r="N1927" s="1" t="s">
        <v>1342</v>
      </c>
      <c r="U1927" s="59">
        <v>32169127991.119301</v>
      </c>
      <c r="V1927" s="60">
        <v>32169127991.119301</v>
      </c>
      <c r="W1927" s="60">
        <v>32169127991.119301</v>
      </c>
      <c r="X1927" s="59">
        <v>5.0430538489600003E-2</v>
      </c>
      <c r="AI1927" s="2" t="str">
        <f>INDEX('ISO2-ISO3'!$D$1:$D$249, MATCH($N1927, 'ISO2-ISO3'!$C$1:$C$249, 0))</f>
        <v>GBR</v>
      </c>
      <c r="AJ1927" s="2" t="str">
        <f>INDEX('WB Country Groups'!$C$2:$C$219, MATCH($AI1927, 'WB Country Groups'!$B$2:$B$219, 0))</f>
        <v>Europe &amp; Central Asia</v>
      </c>
    </row>
    <row r="1928" spans="1:36">
      <c r="A1928" s="53">
        <v>45169</v>
      </c>
      <c r="B1928" s="53">
        <v>45169</v>
      </c>
      <c r="N1928" s="1" t="s">
        <v>1088</v>
      </c>
      <c r="U1928" s="59">
        <v>3745849641.1031399</v>
      </c>
      <c r="V1928" s="60">
        <v>3745849641.1031399</v>
      </c>
      <c r="W1928" s="60">
        <v>6810635711.0966101</v>
      </c>
      <c r="X1928" s="59">
        <v>5.8722516368000001E-3</v>
      </c>
      <c r="AI1928" s="2" t="str">
        <f>INDEX('ISO2-ISO3'!$D$1:$D$249, MATCH($N1928, 'ISO2-ISO3'!$C$1:$C$249, 0))</f>
        <v>JPN</v>
      </c>
      <c r="AJ1928" s="2" t="str">
        <f>INDEX('WB Country Groups'!$C$2:$C$219, MATCH($AI1928, 'WB Country Groups'!$B$2:$B$219, 0))</f>
        <v>East Asia &amp; Pacific</v>
      </c>
    </row>
    <row r="1929" spans="1:36">
      <c r="A1929" s="53">
        <v>45169</v>
      </c>
      <c r="B1929" s="53">
        <v>45169</v>
      </c>
      <c r="N1929" s="1" t="s">
        <v>948</v>
      </c>
      <c r="U1929" s="59">
        <v>293671015.73813301</v>
      </c>
      <c r="V1929" s="60">
        <v>293671015.73813301</v>
      </c>
      <c r="W1929" s="60">
        <v>16288872489.7808</v>
      </c>
      <c r="X1929" s="59">
        <v>4.6037889080000001E-4</v>
      </c>
      <c r="AI1929" s="2" t="str">
        <f>INDEX('ISO2-ISO3'!$D$1:$D$249, MATCH($N1929, 'ISO2-ISO3'!$C$1:$C$249, 0))</f>
        <v>CHN</v>
      </c>
      <c r="AJ1929" s="2" t="str">
        <f>INDEX('WB Country Groups'!$C$2:$C$219, MATCH($AI1929, 'WB Country Groups'!$B$2:$B$219, 0))</f>
        <v>East Asia &amp; Pacific</v>
      </c>
    </row>
    <row r="1930" spans="1:36">
      <c r="A1930" s="53">
        <v>45169</v>
      </c>
      <c r="B1930" s="53">
        <v>45169</v>
      </c>
      <c r="N1930" s="1" t="s">
        <v>881</v>
      </c>
      <c r="U1930" s="59">
        <v>6144288684.5926304</v>
      </c>
      <c r="V1930" s="60">
        <v>6144288684.5926304</v>
      </c>
      <c r="W1930" s="60">
        <v>6826987427.3251495</v>
      </c>
      <c r="X1930" s="59">
        <v>9.6322097100000007E-3</v>
      </c>
      <c r="AI1930" s="2" t="str">
        <f>INDEX('ISO2-ISO3'!$D$1:$D$249, MATCH($N1930, 'ISO2-ISO3'!$C$1:$C$249, 0))</f>
        <v>AUS</v>
      </c>
      <c r="AJ1930" s="2" t="str">
        <f>INDEX('WB Country Groups'!$C$2:$C$219, MATCH($AI1930, 'WB Country Groups'!$B$2:$B$219, 0))</f>
        <v>East Asia &amp; Pacific</v>
      </c>
    </row>
    <row r="1931" spans="1:36">
      <c r="A1931" s="53">
        <v>45169</v>
      </c>
      <c r="B1931" s="53">
        <v>45169</v>
      </c>
      <c r="N1931" s="1" t="s">
        <v>948</v>
      </c>
      <c r="U1931" s="59">
        <v>1203722525.7525401</v>
      </c>
      <c r="V1931" s="60">
        <v>1203722525.7525401</v>
      </c>
      <c r="W1931" s="60">
        <v>3009306314.3813601</v>
      </c>
      <c r="X1931" s="59">
        <v>1.8870382555E-3</v>
      </c>
      <c r="AI1931" s="2" t="str">
        <f>INDEX('ISO2-ISO3'!$D$1:$D$249, MATCH($N1931, 'ISO2-ISO3'!$C$1:$C$249, 0))</f>
        <v>CHN</v>
      </c>
      <c r="AJ1931" s="2" t="str">
        <f>INDEX('WB Country Groups'!$C$2:$C$219, MATCH($AI1931, 'WB Country Groups'!$B$2:$B$219, 0))</f>
        <v>East Asia &amp; Pacific</v>
      </c>
    </row>
    <row r="1932" spans="1:36">
      <c r="A1932" s="53">
        <v>45169</v>
      </c>
      <c r="B1932" s="53">
        <v>45169</v>
      </c>
      <c r="N1932" s="1" t="s">
        <v>1102</v>
      </c>
      <c r="U1932" s="59">
        <v>1660719260.4955499</v>
      </c>
      <c r="V1932" s="60">
        <v>1660719260.4955499</v>
      </c>
      <c r="W1932" s="60">
        <v>2911290871.7987499</v>
      </c>
      <c r="X1932" s="59">
        <v>2.6034577813E-3</v>
      </c>
      <c r="AI1932" s="2" t="str">
        <f>INDEX('ISO2-ISO3'!$D$1:$D$249, MATCH($N1932, 'ISO2-ISO3'!$C$1:$C$249, 0))</f>
        <v>KOR</v>
      </c>
      <c r="AJ1932" s="2" t="str">
        <f>INDEX('WB Country Groups'!$C$2:$C$219, MATCH($AI1932, 'WB Country Groups'!$B$2:$B$219, 0))</f>
        <v>East Asia &amp; Pacific</v>
      </c>
    </row>
    <row r="1933" spans="1:36">
      <c r="A1933" s="53">
        <v>45169</v>
      </c>
      <c r="B1933" s="53">
        <v>45169</v>
      </c>
      <c r="N1933" s="1" t="s">
        <v>918</v>
      </c>
      <c r="U1933" s="59">
        <v>6590496080.20158</v>
      </c>
      <c r="V1933" s="60">
        <v>6590496080.20158</v>
      </c>
      <c r="W1933" s="60">
        <v>7322773422.4462004</v>
      </c>
      <c r="X1933" s="59">
        <v>1.0331715125399999E-2</v>
      </c>
      <c r="AI1933" s="2" t="str">
        <f>INDEX('ISO2-ISO3'!$D$1:$D$249, MATCH($N1933, 'ISO2-ISO3'!$C$1:$C$249, 0))</f>
        <v>BRA</v>
      </c>
      <c r="AJ1933" s="2" t="str">
        <f>INDEX('WB Country Groups'!$C$2:$C$219, MATCH($AI1933, 'WB Country Groups'!$B$2:$B$219, 0))</f>
        <v>Latin America &amp; Caribbean</v>
      </c>
    </row>
    <row r="1934" spans="1:36">
      <c r="A1934" s="53">
        <v>45169</v>
      </c>
      <c r="B1934" s="53">
        <v>45169</v>
      </c>
      <c r="N1934" s="1" t="s">
        <v>1266</v>
      </c>
      <c r="U1934" s="59">
        <v>5376865497.3743</v>
      </c>
      <c r="V1934" s="60">
        <v>5376865497.3743</v>
      </c>
      <c r="W1934" s="60">
        <v>17922884991.2477</v>
      </c>
      <c r="X1934" s="59">
        <v>8.4291443178999993E-3</v>
      </c>
      <c r="AI1934" s="2" t="str">
        <f>INDEX('ISO2-ISO3'!$D$1:$D$249, MATCH($N1934, 'ISO2-ISO3'!$C$1:$C$249, 0))</f>
        <v>SGP</v>
      </c>
      <c r="AJ1934" s="2" t="str">
        <f>INDEX('WB Country Groups'!$C$2:$C$219, MATCH($AI1934, 'WB Country Groups'!$B$2:$B$219, 0))</f>
        <v>East Asia &amp; Pacific</v>
      </c>
    </row>
    <row r="1935" spans="1:36">
      <c r="A1935" s="53">
        <v>45169</v>
      </c>
      <c r="B1935" s="53">
        <v>45169</v>
      </c>
      <c r="N1935" s="1" t="s">
        <v>1088</v>
      </c>
      <c r="U1935" s="59">
        <v>2765108445.4414902</v>
      </c>
      <c r="V1935" s="60">
        <v>2765108445.4414902</v>
      </c>
      <c r="W1935" s="60">
        <v>4608514075.7358198</v>
      </c>
      <c r="X1935" s="59">
        <v>4.3347742569999998E-3</v>
      </c>
      <c r="AI1935" s="2" t="str">
        <f>INDEX('ISO2-ISO3'!$D$1:$D$249, MATCH($N1935, 'ISO2-ISO3'!$C$1:$C$249, 0))</f>
        <v>JPN</v>
      </c>
      <c r="AJ1935" s="2" t="str">
        <f>INDEX('WB Country Groups'!$C$2:$C$219, MATCH($AI1935, 'WB Country Groups'!$B$2:$B$219, 0))</f>
        <v>East Asia &amp; Pacific</v>
      </c>
    </row>
    <row r="1936" spans="1:36">
      <c r="A1936" s="53">
        <v>45169</v>
      </c>
      <c r="B1936" s="53">
        <v>45169</v>
      </c>
      <c r="N1936" s="1" t="s">
        <v>1015</v>
      </c>
      <c r="U1936" s="59">
        <v>7866756093.4933996</v>
      </c>
      <c r="V1936" s="60">
        <v>7866756093.4933996</v>
      </c>
      <c r="W1936" s="60">
        <v>26222520311.644699</v>
      </c>
      <c r="X1936" s="59">
        <v>1.23324681375E-2</v>
      </c>
      <c r="AI1936" s="2" t="str">
        <f>INDEX('ISO2-ISO3'!$D$1:$D$249, MATCH($N1936, 'ISO2-ISO3'!$C$1:$C$249, 0))</f>
        <v>FRA</v>
      </c>
      <c r="AJ1936" s="2" t="str">
        <f>INDEX('WB Country Groups'!$C$2:$C$219, MATCH($AI1936, 'WB Country Groups'!$B$2:$B$219, 0))</f>
        <v>Europe &amp; Central Asia</v>
      </c>
    </row>
    <row r="1937" spans="1:36">
      <c r="A1937" s="53">
        <v>45169</v>
      </c>
      <c r="B1937" s="53">
        <v>45169</v>
      </c>
      <c r="N1937" s="1" t="s">
        <v>1102</v>
      </c>
      <c r="U1937" s="59">
        <v>2196240509.32476</v>
      </c>
      <c r="V1937" s="60">
        <v>2196240509.32476</v>
      </c>
      <c r="W1937" s="60">
        <v>8784962037.2990303</v>
      </c>
      <c r="X1937" s="59">
        <v>3.4429777383999998E-3</v>
      </c>
      <c r="AI1937" s="2" t="str">
        <f>INDEX('ISO2-ISO3'!$D$1:$D$249, MATCH($N1937, 'ISO2-ISO3'!$C$1:$C$249, 0))</f>
        <v>KOR</v>
      </c>
      <c r="AJ1937" s="2" t="str">
        <f>INDEX('WB Country Groups'!$C$2:$C$219, MATCH($AI1937, 'WB Country Groups'!$B$2:$B$219, 0))</f>
        <v>East Asia &amp; Pacific</v>
      </c>
    </row>
    <row r="1938" spans="1:36">
      <c r="A1938" s="53">
        <v>45169</v>
      </c>
      <c r="B1938" s="53">
        <v>45169</v>
      </c>
      <c r="N1938" s="1" t="s">
        <v>1088</v>
      </c>
      <c r="U1938" s="59">
        <v>4432626380.1009703</v>
      </c>
      <c r="V1938" s="60">
        <v>4432626380.1009703</v>
      </c>
      <c r="W1938" s="60">
        <v>6332323400.1442499</v>
      </c>
      <c r="X1938" s="59">
        <v>6.9488901077000001E-3</v>
      </c>
      <c r="AI1938" s="2" t="str">
        <f>INDEX('ISO2-ISO3'!$D$1:$D$249, MATCH($N1938, 'ISO2-ISO3'!$C$1:$C$249, 0))</f>
        <v>JPN</v>
      </c>
      <c r="AJ1938" s="2" t="str">
        <f>INDEX('WB Country Groups'!$C$2:$C$219, MATCH($AI1938, 'WB Country Groups'!$B$2:$B$219, 0))</f>
        <v>East Asia &amp; Pacific</v>
      </c>
    </row>
    <row r="1939" spans="1:36">
      <c r="A1939" s="53">
        <v>45169</v>
      </c>
      <c r="B1939" s="53">
        <v>45169</v>
      </c>
      <c r="N1939" s="1" t="s">
        <v>948</v>
      </c>
      <c r="U1939" s="59">
        <v>1379516100.7100899</v>
      </c>
      <c r="V1939" s="60">
        <v>1379516100.7100899</v>
      </c>
      <c r="W1939" s="60">
        <v>22955035387.731499</v>
      </c>
      <c r="X1939" s="59">
        <v>2.1626243593999999E-3</v>
      </c>
      <c r="AI1939" s="2" t="str">
        <f>INDEX('ISO2-ISO3'!$D$1:$D$249, MATCH($N1939, 'ISO2-ISO3'!$C$1:$C$249, 0))</f>
        <v>CHN</v>
      </c>
      <c r="AJ1939" s="2" t="str">
        <f>INDEX('WB Country Groups'!$C$2:$C$219, MATCH($AI1939, 'WB Country Groups'!$B$2:$B$219, 0))</f>
        <v>East Asia &amp; Pacific</v>
      </c>
    </row>
    <row r="1940" spans="1:36">
      <c r="A1940" s="53">
        <v>45169</v>
      </c>
      <c r="B1940" s="53">
        <v>45169</v>
      </c>
      <c r="N1940" s="1" t="s">
        <v>948</v>
      </c>
      <c r="U1940" s="59">
        <v>401457512.75125402</v>
      </c>
      <c r="V1940" s="60">
        <v>401457512.75125402</v>
      </c>
      <c r="W1940" s="60">
        <v>6680220265.0133104</v>
      </c>
      <c r="X1940" s="59">
        <v>6.2935241989999998E-4</v>
      </c>
      <c r="AI1940" s="2" t="str">
        <f>INDEX('ISO2-ISO3'!$D$1:$D$249, MATCH($N1940, 'ISO2-ISO3'!$C$1:$C$249, 0))</f>
        <v>CHN</v>
      </c>
      <c r="AJ1940" s="2" t="str">
        <f>INDEX('WB Country Groups'!$C$2:$C$219, MATCH($AI1940, 'WB Country Groups'!$B$2:$B$219, 0))</f>
        <v>East Asia &amp; Pacific</v>
      </c>
    </row>
    <row r="1941" spans="1:36">
      <c r="A1941" s="53">
        <v>45169</v>
      </c>
      <c r="B1941" s="53">
        <v>45169</v>
      </c>
      <c r="N1941" s="1" t="s">
        <v>948</v>
      </c>
      <c r="U1941" s="59">
        <v>25899584180.444401</v>
      </c>
      <c r="V1941" s="60">
        <v>25899584180.444401</v>
      </c>
      <c r="W1941" s="60">
        <v>210706179366.14099</v>
      </c>
      <c r="X1941" s="59">
        <v>4.0601970225500002E-2</v>
      </c>
      <c r="AI1941" s="2" t="str">
        <f>INDEX('ISO2-ISO3'!$D$1:$D$249, MATCH($N1941, 'ISO2-ISO3'!$C$1:$C$249, 0))</f>
        <v>CHN</v>
      </c>
      <c r="AJ1941" s="2" t="str">
        <f>INDEX('WB Country Groups'!$C$2:$C$219, MATCH($AI1941, 'WB Country Groups'!$B$2:$B$219, 0))</f>
        <v>East Asia &amp; Pacific</v>
      </c>
    </row>
    <row r="1942" spans="1:36">
      <c r="A1942" s="53">
        <v>45169</v>
      </c>
      <c r="B1942" s="53">
        <v>45169</v>
      </c>
      <c r="N1942" s="1" t="s">
        <v>948</v>
      </c>
      <c r="U1942" s="59">
        <v>2395894470.63269</v>
      </c>
      <c r="V1942" s="60">
        <v>2395894470.63269</v>
      </c>
      <c r="W1942" s="60">
        <v>210706179366.14099</v>
      </c>
      <c r="X1942" s="59">
        <v>3.7559690256999999E-3</v>
      </c>
      <c r="AI1942" s="2" t="str">
        <f>INDEX('ISO2-ISO3'!$D$1:$D$249, MATCH($N1942, 'ISO2-ISO3'!$C$1:$C$249, 0))</f>
        <v>CHN</v>
      </c>
      <c r="AJ1942" s="2" t="str">
        <f>INDEX('WB Country Groups'!$C$2:$C$219, MATCH($AI1942, 'WB Country Groups'!$B$2:$B$219, 0))</f>
        <v>East Asia &amp; Pacific</v>
      </c>
    </row>
    <row r="1943" spans="1:36">
      <c r="A1943" s="53">
        <v>45169</v>
      </c>
      <c r="B1943" s="53">
        <v>45169</v>
      </c>
      <c r="N1943" s="1" t="s">
        <v>1015</v>
      </c>
      <c r="U1943" s="59">
        <v>5251376538.0063696</v>
      </c>
      <c r="V1943" s="60">
        <v>5251376538.0063696</v>
      </c>
      <c r="W1943" s="60">
        <v>17504588460.021198</v>
      </c>
      <c r="X1943" s="59">
        <v>8.2324191907000004E-3</v>
      </c>
      <c r="AI1943" s="2" t="str">
        <f>INDEX('ISO2-ISO3'!$D$1:$D$249, MATCH($N1943, 'ISO2-ISO3'!$C$1:$C$249, 0))</f>
        <v>FRA</v>
      </c>
      <c r="AJ1943" s="2" t="str">
        <f>INDEX('WB Country Groups'!$C$2:$C$219, MATCH($AI1943, 'WB Country Groups'!$B$2:$B$219, 0))</f>
        <v>Europe &amp; Central Asia</v>
      </c>
    </row>
    <row r="1944" spans="1:36">
      <c r="A1944" s="53">
        <v>45169</v>
      </c>
      <c r="B1944" s="53">
        <v>45169</v>
      </c>
      <c r="N1944" s="1" t="s">
        <v>1295</v>
      </c>
      <c r="U1944" s="59">
        <v>3763121701.4803801</v>
      </c>
      <c r="V1944" s="60">
        <v>3763121701.4803801</v>
      </c>
      <c r="W1944" s="60">
        <v>6842039457.2370501</v>
      </c>
      <c r="X1944" s="59">
        <v>5.8993285070999997E-3</v>
      </c>
      <c r="AI1944" s="2" t="str">
        <f>INDEX('ISO2-ISO3'!$D$1:$D$249, MATCH($N1944, 'ISO2-ISO3'!$C$1:$C$249, 0))</f>
        <v>SWE</v>
      </c>
      <c r="AJ1944" s="2" t="str">
        <f>INDEX('WB Country Groups'!$C$2:$C$219, MATCH($AI1944, 'WB Country Groups'!$B$2:$B$219, 0))</f>
        <v>Europe &amp; Central Asia</v>
      </c>
    </row>
    <row r="1945" spans="1:36">
      <c r="A1945" s="53">
        <v>45169</v>
      </c>
      <c r="B1945" s="53">
        <v>45169</v>
      </c>
      <c r="N1945" s="1" t="s">
        <v>948</v>
      </c>
      <c r="U1945" s="59">
        <v>147854287.80160701</v>
      </c>
      <c r="V1945" s="60">
        <v>147854287.80160701</v>
      </c>
      <c r="W1945" s="60">
        <v>3150803440.1938601</v>
      </c>
      <c r="X1945" s="59">
        <v>2.3178655489999999E-4</v>
      </c>
      <c r="AI1945" s="2" t="str">
        <f>INDEX('ISO2-ISO3'!$D$1:$D$249, MATCH($N1945, 'ISO2-ISO3'!$C$1:$C$249, 0))</f>
        <v>CHN</v>
      </c>
      <c r="AJ1945" s="2" t="str">
        <f>INDEX('WB Country Groups'!$C$2:$C$219, MATCH($AI1945, 'WB Country Groups'!$B$2:$B$219, 0))</f>
        <v>East Asia &amp; Pacific</v>
      </c>
    </row>
    <row r="1946" spans="1:36">
      <c r="A1946" s="53">
        <v>45169</v>
      </c>
      <c r="B1946" s="53">
        <v>45169</v>
      </c>
      <c r="N1946" s="1" t="s">
        <v>948</v>
      </c>
      <c r="U1946" s="59">
        <v>2243294851.8705602</v>
      </c>
      <c r="V1946" s="60">
        <v>2243294851.8705602</v>
      </c>
      <c r="W1946" s="60">
        <v>5608237129.6764097</v>
      </c>
      <c r="X1946" s="59">
        <v>3.5167433633999999E-3</v>
      </c>
      <c r="AI1946" s="2" t="str">
        <f>INDEX('ISO2-ISO3'!$D$1:$D$249, MATCH($N1946, 'ISO2-ISO3'!$C$1:$C$249, 0))</f>
        <v>CHN</v>
      </c>
      <c r="AJ1946" s="2" t="str">
        <f>INDEX('WB Country Groups'!$C$2:$C$219, MATCH($AI1946, 'WB Country Groups'!$B$2:$B$219, 0))</f>
        <v>East Asia &amp; Pacific</v>
      </c>
    </row>
    <row r="1947" spans="1:36">
      <c r="A1947" s="53">
        <v>45169</v>
      </c>
      <c r="B1947" s="53">
        <v>45169</v>
      </c>
      <c r="N1947" s="1" t="s">
        <v>1348</v>
      </c>
      <c r="U1947" s="59">
        <v>12693426427.251499</v>
      </c>
      <c r="V1947" s="60">
        <v>12693426427.251499</v>
      </c>
      <c r="W1947" s="60">
        <v>13361501502.370001</v>
      </c>
      <c r="X1947" s="59">
        <v>1.9899088659800002E-2</v>
      </c>
      <c r="AI1947" s="2" t="str">
        <f>INDEX('ISO2-ISO3'!$D$1:$D$249, MATCH($N1947, 'ISO2-ISO3'!$C$1:$C$249, 0))</f>
        <v>USA</v>
      </c>
      <c r="AJ1947" s="2" t="str">
        <f>INDEX('WB Country Groups'!$C$2:$C$219, MATCH($AI1947, 'WB Country Groups'!$B$2:$B$219, 0))</f>
        <v>North America</v>
      </c>
    </row>
    <row r="1948" spans="1:36">
      <c r="A1948" s="53">
        <v>45169</v>
      </c>
      <c r="B1948" s="53">
        <v>45169</v>
      </c>
      <c r="N1948" s="1" t="s">
        <v>1303</v>
      </c>
      <c r="U1948" s="59">
        <v>3913363765.5981798</v>
      </c>
      <c r="V1948" s="60">
        <v>3913363765.5981798</v>
      </c>
      <c r="W1948" s="60">
        <v>4119330279.5770302</v>
      </c>
      <c r="X1948" s="59">
        <v>6.1348583044999998E-3</v>
      </c>
      <c r="AI1948" s="2" t="str">
        <f>INDEX('ISO2-ISO3'!$D$1:$D$249, MATCH($N1948, 'ISO2-ISO3'!$C$1:$C$249, 0))</f>
        <v>TWN</v>
      </c>
      <c r="AJ1948" s="2" t="str">
        <f>INDEX('WB Country Groups'!$C$2:$C$219, MATCH($AI1948, 'WB Country Groups'!$B$2:$B$219, 0))</f>
        <v>East Asia &amp; Pacific</v>
      </c>
    </row>
    <row r="1949" spans="1:36">
      <c r="A1949" s="53">
        <v>45169</v>
      </c>
      <c r="B1949" s="53">
        <v>45169</v>
      </c>
      <c r="N1949" s="1" t="s">
        <v>1013</v>
      </c>
      <c r="U1949" s="59">
        <v>7647664520.9090004</v>
      </c>
      <c r="V1949" s="60">
        <v>7647664520.9090004</v>
      </c>
      <c r="W1949" s="60">
        <v>9559580651.1362495</v>
      </c>
      <c r="X1949" s="59">
        <v>1.19890051133E-2</v>
      </c>
      <c r="AI1949" s="2" t="str">
        <f>INDEX('ISO2-ISO3'!$D$1:$D$249, MATCH($N1949, 'ISO2-ISO3'!$C$1:$C$249, 0))</f>
        <v>FIN</v>
      </c>
      <c r="AJ1949" s="2" t="str">
        <f>INDEX('WB Country Groups'!$C$2:$C$219, MATCH($AI1949, 'WB Country Groups'!$B$2:$B$219, 0))</f>
        <v>Europe &amp; Central Asia</v>
      </c>
    </row>
    <row r="1950" spans="1:36">
      <c r="A1950" s="53">
        <v>45169</v>
      </c>
      <c r="B1950" s="53">
        <v>45169</v>
      </c>
      <c r="N1950" s="1" t="s">
        <v>1297</v>
      </c>
      <c r="U1950" s="59">
        <v>3634576846.8723502</v>
      </c>
      <c r="V1950" s="60">
        <v>3634576846.8723502</v>
      </c>
      <c r="W1950" s="60">
        <v>9086442117.1808701</v>
      </c>
      <c r="X1950" s="59">
        <v>5.6978127483000001E-3</v>
      </c>
      <c r="AI1950" s="2" t="str">
        <f>INDEX('ISO2-ISO3'!$D$1:$D$249, MATCH($N1950, 'ISO2-ISO3'!$C$1:$C$249, 0))</f>
        <v>CHE</v>
      </c>
      <c r="AJ1950" s="2" t="str">
        <f>INDEX('WB Country Groups'!$C$2:$C$219, MATCH($AI1950, 'WB Country Groups'!$B$2:$B$219, 0))</f>
        <v>Europe &amp; Central Asia</v>
      </c>
    </row>
    <row r="1951" spans="1:36">
      <c r="A1951" s="53">
        <v>45169</v>
      </c>
      <c r="B1951" s="53">
        <v>45169</v>
      </c>
      <c r="N1951" s="1" t="s">
        <v>948</v>
      </c>
      <c r="U1951" s="59">
        <v>1400876529.47365</v>
      </c>
      <c r="V1951" s="60">
        <v>1400876529.47365</v>
      </c>
      <c r="W1951" s="60">
        <v>12920148058.2614</v>
      </c>
      <c r="X1951" s="59">
        <v>2.1961104372999998E-3</v>
      </c>
      <c r="AI1951" s="2" t="str">
        <f>INDEX('ISO2-ISO3'!$D$1:$D$249, MATCH($N1951, 'ISO2-ISO3'!$C$1:$C$249, 0))</f>
        <v>CHN</v>
      </c>
      <c r="AJ1951" s="2" t="str">
        <f>INDEX('WB Country Groups'!$C$2:$C$219, MATCH($AI1951, 'WB Country Groups'!$B$2:$B$219, 0))</f>
        <v>East Asia &amp; Pacific</v>
      </c>
    </row>
    <row r="1952" spans="1:36">
      <c r="A1952" s="53">
        <v>45169</v>
      </c>
      <c r="B1952" s="53">
        <v>45169</v>
      </c>
      <c r="N1952" s="1" t="s">
        <v>1256</v>
      </c>
      <c r="U1952" s="59">
        <v>889175342.940557</v>
      </c>
      <c r="V1952" s="60">
        <v>889175342.940557</v>
      </c>
      <c r="W1952" s="60">
        <v>2540500979.8301601</v>
      </c>
      <c r="X1952" s="59">
        <v>1.3939324488000001E-3</v>
      </c>
      <c r="AI1952" s="2" t="str">
        <f>INDEX('ISO2-ISO3'!$D$1:$D$249, MATCH($N1952, 'ISO2-ISO3'!$C$1:$C$249, 0))</f>
        <v>SAU</v>
      </c>
      <c r="AJ1952" s="2" t="str">
        <f>INDEX('WB Country Groups'!$C$2:$C$219, MATCH($AI1952, 'WB Country Groups'!$B$2:$B$219, 0))</f>
        <v>Middle East &amp; North Africa</v>
      </c>
    </row>
    <row r="1953" spans="1:36">
      <c r="A1953" s="53">
        <v>45169</v>
      </c>
      <c r="B1953" s="53">
        <v>45169</v>
      </c>
      <c r="N1953" s="1" t="s">
        <v>936</v>
      </c>
      <c r="U1953" s="59">
        <v>2962290770.3433199</v>
      </c>
      <c r="V1953" s="60">
        <v>2962290770.3433199</v>
      </c>
      <c r="W1953" s="60">
        <v>6045491368.0475998</v>
      </c>
      <c r="X1953" s="59">
        <v>4.643890837E-3</v>
      </c>
      <c r="AI1953" s="2" t="str">
        <f>INDEX('ISO2-ISO3'!$D$1:$D$249, MATCH($N1953, 'ISO2-ISO3'!$C$1:$C$249, 0))</f>
        <v>CAN</v>
      </c>
      <c r="AJ1953" s="2" t="str">
        <f>INDEX('WB Country Groups'!$C$2:$C$219, MATCH($AI1953, 'WB Country Groups'!$B$2:$B$219, 0))</f>
        <v>North America</v>
      </c>
    </row>
    <row r="1954" spans="1:36">
      <c r="A1954" s="53">
        <v>45169</v>
      </c>
      <c r="B1954" s="53">
        <v>45169</v>
      </c>
      <c r="N1954" s="1" t="s">
        <v>948</v>
      </c>
      <c r="U1954" s="59">
        <v>1076508872.02474</v>
      </c>
      <c r="V1954" s="60">
        <v>1076508872.02474</v>
      </c>
      <c r="W1954" s="60">
        <v>3117779296.6110902</v>
      </c>
      <c r="X1954" s="59">
        <v>1.6876093787999999E-3</v>
      </c>
      <c r="AI1954" s="2" t="str">
        <f>INDEX('ISO2-ISO3'!$D$1:$D$249, MATCH($N1954, 'ISO2-ISO3'!$C$1:$C$249, 0))</f>
        <v>CHN</v>
      </c>
      <c r="AJ1954" s="2" t="str">
        <f>INDEX('WB Country Groups'!$C$2:$C$219, MATCH($AI1954, 'WB Country Groups'!$B$2:$B$219, 0))</f>
        <v>East Asia &amp; Pacific</v>
      </c>
    </row>
    <row r="1955" spans="1:36">
      <c r="A1955" s="53">
        <v>45169</v>
      </c>
      <c r="B1955" s="53">
        <v>45169</v>
      </c>
      <c r="N1955" s="1" t="s">
        <v>948</v>
      </c>
      <c r="U1955" s="59">
        <v>1843585680.1581299</v>
      </c>
      <c r="V1955" s="60">
        <v>1843585680.1581299</v>
      </c>
      <c r="W1955" s="60">
        <v>4620901801.2968998</v>
      </c>
      <c r="X1955" s="59">
        <v>2.8901317631999999E-3</v>
      </c>
      <c r="AI1955" s="2" t="str">
        <f>INDEX('ISO2-ISO3'!$D$1:$D$249, MATCH($N1955, 'ISO2-ISO3'!$C$1:$C$249, 0))</f>
        <v>CHN</v>
      </c>
      <c r="AJ1955" s="2" t="str">
        <f>INDEX('WB Country Groups'!$C$2:$C$219, MATCH($AI1955, 'WB Country Groups'!$B$2:$B$219, 0))</f>
        <v>East Asia &amp; Pacific</v>
      </c>
    </row>
    <row r="1956" spans="1:36">
      <c r="A1956" s="53">
        <v>45169</v>
      </c>
      <c r="B1956" s="53">
        <v>45169</v>
      </c>
      <c r="N1956" s="1" t="s">
        <v>1303</v>
      </c>
      <c r="U1956" s="59">
        <v>3993446800.71593</v>
      </c>
      <c r="V1956" s="60">
        <v>3993446800.71593</v>
      </c>
      <c r="W1956" s="60">
        <v>6143764308.7937498</v>
      </c>
      <c r="X1956" s="59">
        <v>6.2604019806000001E-3</v>
      </c>
      <c r="AI1956" s="2" t="str">
        <f>INDEX('ISO2-ISO3'!$D$1:$D$249, MATCH($N1956, 'ISO2-ISO3'!$C$1:$C$249, 0))</f>
        <v>TWN</v>
      </c>
      <c r="AJ1956" s="2" t="str">
        <f>INDEX('WB Country Groups'!$C$2:$C$219, MATCH($AI1956, 'WB Country Groups'!$B$2:$B$219, 0))</f>
        <v>East Asia &amp; Pacific</v>
      </c>
    </row>
    <row r="1957" spans="1:36">
      <c r="A1957" s="53">
        <v>45169</v>
      </c>
      <c r="B1957" s="53">
        <v>45169</v>
      </c>
      <c r="N1957" s="1" t="s">
        <v>1310</v>
      </c>
      <c r="U1957" s="59">
        <v>4409411162.5187397</v>
      </c>
      <c r="V1957" s="60">
        <v>4409411162.5187397</v>
      </c>
      <c r="W1957" s="60">
        <v>5879788221.88906</v>
      </c>
      <c r="X1957" s="59">
        <v>6.9124963353000002E-3</v>
      </c>
      <c r="AI1957" s="2" t="str">
        <f>INDEX('ISO2-ISO3'!$D$1:$D$249, MATCH($N1957, 'ISO2-ISO3'!$C$1:$C$249, 0))</f>
        <v>THA</v>
      </c>
      <c r="AJ1957" s="2" t="str">
        <f>INDEX('WB Country Groups'!$C$2:$C$219, MATCH($AI1957, 'WB Country Groups'!$B$2:$B$219, 0))</f>
        <v>East Asia &amp; Pacific</v>
      </c>
    </row>
    <row r="1958" spans="1:36">
      <c r="A1958" s="53">
        <v>45169</v>
      </c>
      <c r="B1958" s="53">
        <v>45169</v>
      </c>
      <c r="N1958" s="1" t="s">
        <v>1348</v>
      </c>
      <c r="U1958" s="59">
        <v>19192194111.792</v>
      </c>
      <c r="V1958" s="60">
        <v>19192194111.792</v>
      </c>
      <c r="W1958" s="60">
        <v>20202309591.360001</v>
      </c>
      <c r="X1958" s="59">
        <v>3.0087004040699999E-2</v>
      </c>
      <c r="AI1958" s="2" t="str">
        <f>INDEX('ISO2-ISO3'!$D$1:$D$249, MATCH($N1958, 'ISO2-ISO3'!$C$1:$C$249, 0))</f>
        <v>USA</v>
      </c>
      <c r="AJ1958" s="2" t="str">
        <f>INDEX('WB Country Groups'!$C$2:$C$219, MATCH($AI1958, 'WB Country Groups'!$B$2:$B$219, 0))</f>
        <v>North America</v>
      </c>
    </row>
    <row r="1959" spans="1:36">
      <c r="A1959" s="53">
        <v>45169</v>
      </c>
      <c r="B1959" s="53">
        <v>45169</v>
      </c>
      <c r="N1959" s="1" t="s">
        <v>1348</v>
      </c>
      <c r="U1959" s="59">
        <v>13063778368.290001</v>
      </c>
      <c r="V1959" s="60">
        <v>13063778368.290001</v>
      </c>
      <c r="W1959" s="60">
        <v>13063778368.290001</v>
      </c>
      <c r="X1959" s="59">
        <v>2.0479677845299998E-2</v>
      </c>
      <c r="AI1959" s="2" t="str">
        <f>INDEX('ISO2-ISO3'!$D$1:$D$249, MATCH($N1959, 'ISO2-ISO3'!$C$1:$C$249, 0))</f>
        <v>USA</v>
      </c>
      <c r="AJ1959" s="2" t="str">
        <f>INDEX('WB Country Groups'!$C$2:$C$219, MATCH($AI1959, 'WB Country Groups'!$B$2:$B$219, 0))</f>
        <v>North America</v>
      </c>
    </row>
    <row r="1960" spans="1:36">
      <c r="A1960" s="53">
        <v>45169</v>
      </c>
      <c r="B1960" s="53">
        <v>45169</v>
      </c>
      <c r="N1960" s="1" t="s">
        <v>1278</v>
      </c>
      <c r="U1960" s="59">
        <v>2167241167.8506498</v>
      </c>
      <c r="V1960" s="60">
        <v>2167241167.8506498</v>
      </c>
      <c r="W1960" s="60">
        <v>3096058811.21521</v>
      </c>
      <c r="X1960" s="59">
        <v>3.3975163753999999E-3</v>
      </c>
      <c r="AI1960" s="2" t="str">
        <f>INDEX('ISO2-ISO3'!$D$1:$D$249, MATCH($N1960, 'ISO2-ISO3'!$C$1:$C$249, 0))</f>
        <v>ZAF</v>
      </c>
      <c r="AJ1960" s="2" t="str">
        <f>INDEX('WB Country Groups'!$C$2:$C$219, MATCH($AI1960, 'WB Country Groups'!$B$2:$B$219, 0))</f>
        <v>Sub-Saharan Africa</v>
      </c>
    </row>
    <row r="1961" spans="1:36">
      <c r="A1961" s="53">
        <v>45169</v>
      </c>
      <c r="B1961" s="53">
        <v>45169</v>
      </c>
      <c r="N1961" s="1" t="s">
        <v>948</v>
      </c>
      <c r="U1961" s="59">
        <v>4297362000.5248804</v>
      </c>
      <c r="V1961" s="60">
        <v>4297362000.5248804</v>
      </c>
      <c r="W1961" s="60">
        <v>5371702500.6561003</v>
      </c>
      <c r="X1961" s="59">
        <v>6.7368403591999996E-3</v>
      </c>
      <c r="AI1961" s="2" t="str">
        <f>INDEX('ISO2-ISO3'!$D$1:$D$249, MATCH($N1961, 'ISO2-ISO3'!$C$1:$C$249, 0))</f>
        <v>CHN</v>
      </c>
      <c r="AJ1961" s="2" t="str">
        <f>INDEX('WB Country Groups'!$C$2:$C$219, MATCH($AI1961, 'WB Country Groups'!$B$2:$B$219, 0))</f>
        <v>East Asia &amp; Pacific</v>
      </c>
    </row>
    <row r="1962" spans="1:36">
      <c r="A1962" s="53">
        <v>45169</v>
      </c>
      <c r="B1962" s="53">
        <v>45169</v>
      </c>
      <c r="N1962" s="1" t="s">
        <v>1031</v>
      </c>
      <c r="U1962" s="59">
        <v>13858244454.3906</v>
      </c>
      <c r="V1962" s="60">
        <v>13858244454.3906</v>
      </c>
      <c r="W1962" s="60">
        <v>14587625741.4638</v>
      </c>
      <c r="X1962" s="59">
        <v>2.17251375464E-2</v>
      </c>
      <c r="AI1962" s="2" t="str">
        <f>INDEX('ISO2-ISO3'!$D$1:$D$249, MATCH($N1962, 'ISO2-ISO3'!$C$1:$C$249, 0))</f>
        <v>DEU</v>
      </c>
      <c r="AJ1962" s="2" t="str">
        <f>INDEX('WB Country Groups'!$C$2:$C$219, MATCH($AI1962, 'WB Country Groups'!$B$2:$B$219, 0))</f>
        <v>Europe &amp; Central Asia</v>
      </c>
    </row>
    <row r="1963" spans="1:36">
      <c r="A1963" s="53">
        <v>45169</v>
      </c>
      <c r="B1963" s="53">
        <v>45169</v>
      </c>
      <c r="N1963" s="1" t="s">
        <v>936</v>
      </c>
      <c r="U1963" s="59">
        <v>3709870049.1518502</v>
      </c>
      <c r="V1963" s="60">
        <v>3709870049.1518502</v>
      </c>
      <c r="W1963" s="60">
        <v>4637337561.4398203</v>
      </c>
      <c r="X1963" s="59">
        <v>5.8158475528999999E-3</v>
      </c>
      <c r="AI1963" s="2" t="str">
        <f>INDEX('ISO2-ISO3'!$D$1:$D$249, MATCH($N1963, 'ISO2-ISO3'!$C$1:$C$249, 0))</f>
        <v>CAN</v>
      </c>
      <c r="AJ1963" s="2" t="str">
        <f>INDEX('WB Country Groups'!$C$2:$C$219, MATCH($AI1963, 'WB Country Groups'!$B$2:$B$219, 0))</f>
        <v>North America</v>
      </c>
    </row>
    <row r="1964" spans="1:36">
      <c r="A1964" s="53">
        <v>45169</v>
      </c>
      <c r="B1964" s="53">
        <v>45169</v>
      </c>
      <c r="N1964" s="1" t="s">
        <v>1070</v>
      </c>
      <c r="U1964" s="59">
        <v>3710120128.28368</v>
      </c>
      <c r="V1964" s="60">
        <v>3710120128.28368</v>
      </c>
      <c r="W1964" s="60">
        <v>6745672960.51579</v>
      </c>
      <c r="X1964" s="59">
        <v>5.8162395941000001E-3</v>
      </c>
      <c r="AI1964" s="2" t="str">
        <f>INDEX('ISO2-ISO3'!$D$1:$D$249, MATCH($N1964, 'ISO2-ISO3'!$C$1:$C$249, 0))</f>
        <v>IND</v>
      </c>
      <c r="AJ1964" s="2" t="str">
        <f>INDEX('WB Country Groups'!$C$2:$C$219, MATCH($AI1964, 'WB Country Groups'!$B$2:$B$219, 0))</f>
        <v>South Asia</v>
      </c>
    </row>
    <row r="1965" spans="1:36">
      <c r="A1965" s="53">
        <v>45169</v>
      </c>
      <c r="B1965" s="53">
        <v>45169</v>
      </c>
      <c r="N1965" s="1" t="s">
        <v>948</v>
      </c>
      <c r="U1965" s="59">
        <v>1369886094.72</v>
      </c>
      <c r="V1965" s="60">
        <v>1369886094.72</v>
      </c>
      <c r="W1965" s="60">
        <v>12993118305.7444</v>
      </c>
      <c r="X1965" s="59">
        <v>2.1475276993999999E-3</v>
      </c>
      <c r="AI1965" s="2" t="str">
        <f>INDEX('ISO2-ISO3'!$D$1:$D$249, MATCH($N1965, 'ISO2-ISO3'!$C$1:$C$249, 0))</f>
        <v>CHN</v>
      </c>
      <c r="AJ1965" s="2" t="str">
        <f>INDEX('WB Country Groups'!$C$2:$C$219, MATCH($AI1965, 'WB Country Groups'!$B$2:$B$219, 0))</f>
        <v>East Asia &amp; Pacific</v>
      </c>
    </row>
    <row r="1966" spans="1:36">
      <c r="A1966" s="53">
        <v>45169</v>
      </c>
      <c r="B1966" s="53">
        <v>45169</v>
      </c>
      <c r="N1966" s="1" t="s">
        <v>948</v>
      </c>
      <c r="U1966" s="59">
        <v>698514975.32301998</v>
      </c>
      <c r="V1966" s="60">
        <v>698514975.32301998</v>
      </c>
      <c r="W1966" s="60">
        <v>12993118305.7444</v>
      </c>
      <c r="X1966" s="59">
        <v>1.0950401378E-3</v>
      </c>
      <c r="AI1966" s="2" t="str">
        <f>INDEX('ISO2-ISO3'!$D$1:$D$249, MATCH($N1966, 'ISO2-ISO3'!$C$1:$C$249, 0))</f>
        <v>CHN</v>
      </c>
      <c r="AJ1966" s="2" t="str">
        <f>INDEX('WB Country Groups'!$C$2:$C$219, MATCH($AI1966, 'WB Country Groups'!$B$2:$B$219, 0))</f>
        <v>East Asia &amp; Pacific</v>
      </c>
    </row>
    <row r="1967" spans="1:36">
      <c r="A1967" s="53">
        <v>45169</v>
      </c>
      <c r="B1967" s="53">
        <v>45169</v>
      </c>
      <c r="N1967" s="1" t="s">
        <v>948</v>
      </c>
      <c r="U1967" s="59">
        <v>2602683523.7313099</v>
      </c>
      <c r="V1967" s="60">
        <v>2602683523.7313099</v>
      </c>
      <c r="W1967" s="60">
        <v>6506708809.3282804</v>
      </c>
      <c r="X1967" s="59">
        <v>4.0801457738000001E-3</v>
      </c>
      <c r="AI1967" s="2" t="str">
        <f>INDEX('ISO2-ISO3'!$D$1:$D$249, MATCH($N1967, 'ISO2-ISO3'!$C$1:$C$249, 0))</f>
        <v>CHN</v>
      </c>
      <c r="AJ1967" s="2" t="str">
        <f>INDEX('WB Country Groups'!$C$2:$C$219, MATCH($AI1967, 'WB Country Groups'!$B$2:$B$219, 0))</f>
        <v>East Asia &amp; Pacific</v>
      </c>
    </row>
    <row r="1968" spans="1:36">
      <c r="A1968" s="53">
        <v>45169</v>
      </c>
      <c r="B1968" s="53">
        <v>45169</v>
      </c>
      <c r="N1968" s="1" t="s">
        <v>948</v>
      </c>
      <c r="U1968" s="59">
        <v>1199582236.1080101</v>
      </c>
      <c r="V1968" s="60">
        <v>1199582236.1080101</v>
      </c>
      <c r="W1968" s="60">
        <v>3427377817.4514599</v>
      </c>
      <c r="X1968" s="59">
        <v>1.8805476526000001E-3</v>
      </c>
      <c r="AI1968" s="2" t="str">
        <f>INDEX('ISO2-ISO3'!$D$1:$D$249, MATCH($N1968, 'ISO2-ISO3'!$C$1:$C$249, 0))</f>
        <v>CHN</v>
      </c>
      <c r="AJ1968" s="2" t="str">
        <f>INDEX('WB Country Groups'!$C$2:$C$219, MATCH($AI1968, 'WB Country Groups'!$B$2:$B$219, 0))</f>
        <v>East Asia &amp; Pacific</v>
      </c>
    </row>
    <row r="1969" spans="1:36">
      <c r="A1969" s="53">
        <v>45169</v>
      </c>
      <c r="B1969" s="53">
        <v>45169</v>
      </c>
      <c r="N1969" s="1" t="s">
        <v>948</v>
      </c>
      <c r="U1969" s="59">
        <v>1813496494.4687099</v>
      </c>
      <c r="V1969" s="60">
        <v>1813496494.4687099</v>
      </c>
      <c r="W1969" s="60">
        <v>7110326880.9998398</v>
      </c>
      <c r="X1969" s="59">
        <v>2.8429618854E-3</v>
      </c>
      <c r="AI1969" s="2" t="str">
        <f>INDEX('ISO2-ISO3'!$D$1:$D$249, MATCH($N1969, 'ISO2-ISO3'!$C$1:$C$249, 0))</f>
        <v>CHN</v>
      </c>
      <c r="AJ1969" s="2" t="str">
        <f>INDEX('WB Country Groups'!$C$2:$C$219, MATCH($AI1969, 'WB Country Groups'!$B$2:$B$219, 0))</f>
        <v>East Asia &amp; Pacific</v>
      </c>
    </row>
    <row r="1970" spans="1:36">
      <c r="A1970" s="53">
        <v>45169</v>
      </c>
      <c r="B1970" s="53">
        <v>45169</v>
      </c>
      <c r="N1970" s="1" t="s">
        <v>948</v>
      </c>
      <c r="U1970" s="59">
        <v>260487214.56124201</v>
      </c>
      <c r="V1970" s="60">
        <v>260487214.56124201</v>
      </c>
      <c r="W1970" s="60">
        <v>7110326880.9998398</v>
      </c>
      <c r="X1970" s="59">
        <v>4.0835768080000001E-4</v>
      </c>
      <c r="AI1970" s="2" t="str">
        <f>INDEX('ISO2-ISO3'!$D$1:$D$249, MATCH($N1970, 'ISO2-ISO3'!$C$1:$C$249, 0))</f>
        <v>CHN</v>
      </c>
      <c r="AJ1970" s="2" t="str">
        <f>INDEX('WB Country Groups'!$C$2:$C$219, MATCH($AI1970, 'WB Country Groups'!$B$2:$B$219, 0))</f>
        <v>East Asia &amp; Pacific</v>
      </c>
    </row>
    <row r="1971" spans="1:36">
      <c r="A1971" s="53">
        <v>45169</v>
      </c>
      <c r="B1971" s="53">
        <v>45169</v>
      </c>
      <c r="N1971" s="1" t="s">
        <v>948</v>
      </c>
      <c r="U1971" s="59">
        <v>1806537208.5873699</v>
      </c>
      <c r="V1971" s="60">
        <v>1806537208.5873699</v>
      </c>
      <c r="W1971" s="60">
        <v>2007263565.09708</v>
      </c>
      <c r="X1971" s="59">
        <v>2.8320520300000001E-3</v>
      </c>
      <c r="AI1971" s="2" t="str">
        <f>INDEX('ISO2-ISO3'!$D$1:$D$249, MATCH($N1971, 'ISO2-ISO3'!$C$1:$C$249, 0))</f>
        <v>CHN</v>
      </c>
      <c r="AJ1971" s="2" t="str">
        <f>INDEX('WB Country Groups'!$C$2:$C$219, MATCH($AI1971, 'WB Country Groups'!$B$2:$B$219, 0))</f>
        <v>East Asia &amp; Pacific</v>
      </c>
    </row>
    <row r="1972" spans="1:36">
      <c r="A1972" s="53">
        <v>45169</v>
      </c>
      <c r="B1972" s="53">
        <v>45169</v>
      </c>
      <c r="N1972" s="1" t="s">
        <v>1348</v>
      </c>
      <c r="U1972" s="59">
        <v>21915616509.360001</v>
      </c>
      <c r="V1972" s="60">
        <v>21915616509.360001</v>
      </c>
      <c r="W1972" s="60">
        <v>21915616509.360001</v>
      </c>
      <c r="X1972" s="59">
        <v>3.4356428380700001E-2</v>
      </c>
      <c r="AI1972" s="2" t="str">
        <f>INDEX('ISO2-ISO3'!$D$1:$D$249, MATCH($N1972, 'ISO2-ISO3'!$C$1:$C$249, 0))</f>
        <v>USA</v>
      </c>
      <c r="AJ1972" s="2" t="str">
        <f>INDEX('WB Country Groups'!$C$2:$C$219, MATCH($AI1972, 'WB Country Groups'!$B$2:$B$219, 0))</f>
        <v>North America</v>
      </c>
    </row>
    <row r="1973" spans="1:36">
      <c r="A1973" s="53">
        <v>45169</v>
      </c>
      <c r="B1973" s="53">
        <v>45169</v>
      </c>
      <c r="N1973" s="1" t="s">
        <v>1088</v>
      </c>
      <c r="U1973" s="59">
        <v>2965025318.5424299</v>
      </c>
      <c r="V1973" s="60">
        <v>2965025318.5424299</v>
      </c>
      <c r="W1973" s="60">
        <v>5930050637.0848598</v>
      </c>
      <c r="X1973" s="59">
        <v>4.6481777029000002E-3</v>
      </c>
      <c r="AI1973" s="2" t="str">
        <f>INDEX('ISO2-ISO3'!$D$1:$D$249, MATCH($N1973, 'ISO2-ISO3'!$C$1:$C$249, 0))</f>
        <v>JPN</v>
      </c>
      <c r="AJ1973" s="2" t="str">
        <f>INDEX('WB Country Groups'!$C$2:$C$219, MATCH($AI1973, 'WB Country Groups'!$B$2:$B$219, 0))</f>
        <v>East Asia &amp; Pacific</v>
      </c>
    </row>
    <row r="1974" spans="1:36">
      <c r="A1974" s="53">
        <v>45169</v>
      </c>
      <c r="B1974" s="53">
        <v>45169</v>
      </c>
      <c r="N1974" s="1" t="s">
        <v>948</v>
      </c>
      <c r="U1974" s="59">
        <v>444339759.93690997</v>
      </c>
      <c r="V1974" s="60">
        <v>444339759.93690997</v>
      </c>
      <c r="W1974" s="60">
        <v>7393777360.2480001</v>
      </c>
      <c r="X1974" s="59">
        <v>6.965775812E-4</v>
      </c>
      <c r="AI1974" s="2" t="str">
        <f>INDEX('ISO2-ISO3'!$D$1:$D$249, MATCH($N1974, 'ISO2-ISO3'!$C$1:$C$249, 0))</f>
        <v>CHN</v>
      </c>
      <c r="AJ1974" s="2" t="str">
        <f>INDEX('WB Country Groups'!$C$2:$C$219, MATCH($AI1974, 'WB Country Groups'!$B$2:$B$219, 0))</f>
        <v>East Asia &amp; Pacific</v>
      </c>
    </row>
    <row r="1975" spans="1:36">
      <c r="A1975" s="53">
        <v>45169</v>
      </c>
      <c r="B1975" s="53">
        <v>45169</v>
      </c>
      <c r="N1975" s="1" t="s">
        <v>948</v>
      </c>
      <c r="U1975" s="59">
        <v>1046690272.22329</v>
      </c>
      <c r="V1975" s="60">
        <v>1046690272.22329</v>
      </c>
      <c r="W1975" s="60">
        <v>17416840750.544601</v>
      </c>
      <c r="X1975" s="59">
        <v>1.6408636900000001E-3</v>
      </c>
      <c r="AI1975" s="2" t="str">
        <f>INDEX('ISO2-ISO3'!$D$1:$D$249, MATCH($N1975, 'ISO2-ISO3'!$C$1:$C$249, 0))</f>
        <v>CHN</v>
      </c>
      <c r="AJ1975" s="2" t="str">
        <f>INDEX('WB Country Groups'!$C$2:$C$219, MATCH($AI1975, 'WB Country Groups'!$B$2:$B$219, 0))</f>
        <v>East Asia &amp; Pacific</v>
      </c>
    </row>
    <row r="1976" spans="1:36">
      <c r="A1976" s="53">
        <v>45169</v>
      </c>
      <c r="B1976" s="53">
        <v>45169</v>
      </c>
      <c r="N1976" s="1" t="s">
        <v>948</v>
      </c>
      <c r="U1976" s="59">
        <v>255936495.598681</v>
      </c>
      <c r="V1976" s="60">
        <v>255936495.598681</v>
      </c>
      <c r="W1976" s="60">
        <v>4258762409.8447199</v>
      </c>
      <c r="X1976" s="59">
        <v>4.0122366060000003E-4</v>
      </c>
      <c r="AI1976" s="2" t="str">
        <f>INDEX('ISO2-ISO3'!$D$1:$D$249, MATCH($N1976, 'ISO2-ISO3'!$C$1:$C$249, 0))</f>
        <v>CHN</v>
      </c>
      <c r="AJ1976" s="2" t="str">
        <f>INDEX('WB Country Groups'!$C$2:$C$219, MATCH($AI1976, 'WB Country Groups'!$B$2:$B$219, 0))</f>
        <v>East Asia &amp; Pacific</v>
      </c>
    </row>
    <row r="1977" spans="1:36">
      <c r="A1977" s="53">
        <v>45169</v>
      </c>
      <c r="B1977" s="53">
        <v>45169</v>
      </c>
      <c r="N1977" s="1" t="s">
        <v>948</v>
      </c>
      <c r="U1977" s="59">
        <v>324832093.76459402</v>
      </c>
      <c r="V1977" s="60">
        <v>324832093.76459402</v>
      </c>
      <c r="W1977" s="60">
        <v>5405179543.46383</v>
      </c>
      <c r="X1977" s="59">
        <v>5.0922914079999995E-4</v>
      </c>
      <c r="AI1977" s="2" t="str">
        <f>INDEX('ISO2-ISO3'!$D$1:$D$249, MATCH($N1977, 'ISO2-ISO3'!$C$1:$C$249, 0))</f>
        <v>CHN</v>
      </c>
      <c r="AJ1977" s="2" t="str">
        <f>INDEX('WB Country Groups'!$C$2:$C$219, MATCH($AI1977, 'WB Country Groups'!$B$2:$B$219, 0))</f>
        <v>East Asia &amp; Pacific</v>
      </c>
    </row>
    <row r="1978" spans="1:36">
      <c r="A1978" s="53">
        <v>45169</v>
      </c>
      <c r="B1978" s="53">
        <v>45169</v>
      </c>
      <c r="N1978" s="1" t="s">
        <v>948</v>
      </c>
      <c r="U1978" s="59">
        <v>589528875.56793296</v>
      </c>
      <c r="V1978" s="60">
        <v>589528875.56793296</v>
      </c>
      <c r="W1978" s="60">
        <v>9809712401.1714306</v>
      </c>
      <c r="X1978" s="59">
        <v>9.2418602890000003E-4</v>
      </c>
      <c r="AI1978" s="2" t="str">
        <f>INDEX('ISO2-ISO3'!$D$1:$D$249, MATCH($N1978, 'ISO2-ISO3'!$C$1:$C$249, 0))</f>
        <v>CHN</v>
      </c>
      <c r="AJ1978" s="2" t="str">
        <f>INDEX('WB Country Groups'!$C$2:$C$219, MATCH($AI1978, 'WB Country Groups'!$B$2:$B$219, 0))</f>
        <v>East Asia &amp; Pacific</v>
      </c>
    </row>
    <row r="1979" spans="1:36">
      <c r="A1979" s="53">
        <v>45169</v>
      </c>
      <c r="B1979" s="53">
        <v>45169</v>
      </c>
      <c r="N1979" s="1" t="s">
        <v>948</v>
      </c>
      <c r="U1979" s="59">
        <v>236615991.155101</v>
      </c>
      <c r="V1979" s="60">
        <v>236615991.155101</v>
      </c>
      <c r="W1979" s="60">
        <v>3937270791.89048</v>
      </c>
      <c r="X1979" s="59">
        <v>3.709355085E-4</v>
      </c>
      <c r="AI1979" s="2" t="str">
        <f>INDEX('ISO2-ISO3'!$D$1:$D$249, MATCH($N1979, 'ISO2-ISO3'!$C$1:$C$249, 0))</f>
        <v>CHN</v>
      </c>
      <c r="AJ1979" s="2" t="str">
        <f>INDEX('WB Country Groups'!$C$2:$C$219, MATCH($AI1979, 'WB Country Groups'!$B$2:$B$219, 0))</f>
        <v>East Asia &amp; Pacific</v>
      </c>
    </row>
    <row r="1980" spans="1:36">
      <c r="A1980" s="53">
        <v>45169</v>
      </c>
      <c r="B1980" s="53">
        <v>45169</v>
      </c>
      <c r="N1980" s="1" t="s">
        <v>948</v>
      </c>
      <c r="U1980" s="59">
        <v>1693968836.3847401</v>
      </c>
      <c r="V1980" s="60">
        <v>1693968836.3847401</v>
      </c>
      <c r="W1980" s="60">
        <v>15135625800.3573</v>
      </c>
      <c r="X1980" s="59">
        <v>2.6555821043000001E-3</v>
      </c>
      <c r="AI1980" s="2" t="str">
        <f>INDEX('ISO2-ISO3'!$D$1:$D$249, MATCH($N1980, 'ISO2-ISO3'!$C$1:$C$249, 0))</f>
        <v>CHN</v>
      </c>
      <c r="AJ1980" s="2" t="str">
        <f>INDEX('WB Country Groups'!$C$2:$C$219, MATCH($AI1980, 'WB Country Groups'!$B$2:$B$219, 0))</f>
        <v>East Asia &amp; Pacific</v>
      </c>
    </row>
    <row r="1981" spans="1:36">
      <c r="A1981" s="53">
        <v>45169</v>
      </c>
      <c r="B1981" s="53">
        <v>45169</v>
      </c>
      <c r="N1981" s="1" t="s">
        <v>948</v>
      </c>
      <c r="U1981" s="59">
        <v>782345467.027547</v>
      </c>
      <c r="V1981" s="60">
        <v>782345467.027547</v>
      </c>
      <c r="W1981" s="60">
        <v>15135625800.3573</v>
      </c>
      <c r="X1981" s="59">
        <v>1.2264585846999999E-3</v>
      </c>
      <c r="AI1981" s="2" t="str">
        <f>INDEX('ISO2-ISO3'!$D$1:$D$249, MATCH($N1981, 'ISO2-ISO3'!$C$1:$C$249, 0))</f>
        <v>CHN</v>
      </c>
      <c r="AJ1981" s="2" t="str">
        <f>INDEX('WB Country Groups'!$C$2:$C$219, MATCH($AI1981, 'WB Country Groups'!$B$2:$B$219, 0))</f>
        <v>East Asia &amp; Pacific</v>
      </c>
    </row>
    <row r="1982" spans="1:36">
      <c r="A1982" s="53">
        <v>45169</v>
      </c>
      <c r="B1982" s="53">
        <v>45169</v>
      </c>
      <c r="N1982" s="1" t="s">
        <v>948</v>
      </c>
      <c r="U1982" s="59">
        <v>237122149.84076399</v>
      </c>
      <c r="V1982" s="60">
        <v>237122149.84076399</v>
      </c>
      <c r="W1982" s="60">
        <v>4734831877.3586502</v>
      </c>
      <c r="X1982" s="59">
        <v>3.7172899770000002E-4</v>
      </c>
      <c r="AI1982" s="2" t="str">
        <f>INDEX('ISO2-ISO3'!$D$1:$D$249, MATCH($N1982, 'ISO2-ISO3'!$C$1:$C$249, 0))</f>
        <v>CHN</v>
      </c>
      <c r="AJ1982" s="2" t="str">
        <f>INDEX('WB Country Groups'!$C$2:$C$219, MATCH($AI1982, 'WB Country Groups'!$B$2:$B$219, 0))</f>
        <v>East Asia &amp; Pacific</v>
      </c>
    </row>
    <row r="1983" spans="1:36">
      <c r="A1983" s="53">
        <v>45169</v>
      </c>
      <c r="B1983" s="53">
        <v>45169</v>
      </c>
      <c r="N1983" s="1" t="s">
        <v>948</v>
      </c>
      <c r="U1983" s="59">
        <v>436591596.38348597</v>
      </c>
      <c r="V1983" s="60">
        <v>436591596.38348597</v>
      </c>
      <c r="W1983" s="60">
        <v>7264848550.7420902</v>
      </c>
      <c r="X1983" s="59">
        <v>6.8443102690000002E-4</v>
      </c>
      <c r="AI1983" s="2" t="str">
        <f>INDEX('ISO2-ISO3'!$D$1:$D$249, MATCH($N1983, 'ISO2-ISO3'!$C$1:$C$249, 0))</f>
        <v>CHN</v>
      </c>
      <c r="AJ1983" s="2" t="str">
        <f>INDEX('WB Country Groups'!$C$2:$C$219, MATCH($AI1983, 'WB Country Groups'!$B$2:$B$219, 0))</f>
        <v>East Asia &amp; Pacific</v>
      </c>
    </row>
    <row r="1984" spans="1:36">
      <c r="A1984" s="53">
        <v>45169</v>
      </c>
      <c r="B1984" s="53">
        <v>45169</v>
      </c>
      <c r="N1984" s="1" t="s">
        <v>948</v>
      </c>
      <c r="U1984" s="59">
        <v>319279842.76688898</v>
      </c>
      <c r="V1984" s="60">
        <v>319279842.76688898</v>
      </c>
      <c r="W1984" s="60">
        <v>5312790539.76297</v>
      </c>
      <c r="X1984" s="59">
        <v>5.0052505010000003E-4</v>
      </c>
      <c r="AI1984" s="2" t="str">
        <f>INDEX('ISO2-ISO3'!$D$1:$D$249, MATCH($N1984, 'ISO2-ISO3'!$C$1:$C$249, 0))</f>
        <v>CHN</v>
      </c>
      <c r="AJ1984" s="2" t="str">
        <f>INDEX('WB Country Groups'!$C$2:$C$219, MATCH($AI1984, 'WB Country Groups'!$B$2:$B$219, 0))</f>
        <v>East Asia &amp; Pacific</v>
      </c>
    </row>
    <row r="1985" spans="1:36">
      <c r="A1985" s="53">
        <v>45169</v>
      </c>
      <c r="B1985" s="53">
        <v>45169</v>
      </c>
      <c r="N1985" s="1" t="s">
        <v>948</v>
      </c>
      <c r="U1985" s="59">
        <v>478231183.34821701</v>
      </c>
      <c r="V1985" s="60">
        <v>478231183.34821701</v>
      </c>
      <c r="W1985" s="60">
        <v>7957727881.2652597</v>
      </c>
      <c r="X1985" s="59">
        <v>7.4970810849999997E-4</v>
      </c>
      <c r="AI1985" s="2" t="str">
        <f>INDEX('ISO2-ISO3'!$D$1:$D$249, MATCH($N1985, 'ISO2-ISO3'!$C$1:$C$249, 0))</f>
        <v>CHN</v>
      </c>
      <c r="AJ1985" s="2" t="str">
        <f>INDEX('WB Country Groups'!$C$2:$C$219, MATCH($AI1985, 'WB Country Groups'!$B$2:$B$219, 0))</f>
        <v>East Asia &amp; Pacific</v>
      </c>
    </row>
    <row r="1986" spans="1:36">
      <c r="A1986" s="53">
        <v>45169</v>
      </c>
      <c r="B1986" s="53">
        <v>45169</v>
      </c>
      <c r="N1986" s="1" t="s">
        <v>948</v>
      </c>
      <c r="U1986" s="59">
        <v>202873672.762245</v>
      </c>
      <c r="V1986" s="60">
        <v>202873672.762245</v>
      </c>
      <c r="W1986" s="60">
        <v>3375801366.21766</v>
      </c>
      <c r="X1986" s="59">
        <v>3.180387285E-4</v>
      </c>
      <c r="AI1986" s="2" t="str">
        <f>INDEX('ISO2-ISO3'!$D$1:$D$249, MATCH($N1986, 'ISO2-ISO3'!$C$1:$C$249, 0))</f>
        <v>CHN</v>
      </c>
      <c r="AJ1986" s="2" t="str">
        <f>INDEX('WB Country Groups'!$C$2:$C$219, MATCH($AI1986, 'WB Country Groups'!$B$2:$B$219, 0))</f>
        <v>East Asia &amp; Pacific</v>
      </c>
    </row>
    <row r="1987" spans="1:36">
      <c r="A1987" s="53">
        <v>45169</v>
      </c>
      <c r="B1987" s="53">
        <v>45169</v>
      </c>
      <c r="N1987" s="1" t="s">
        <v>948</v>
      </c>
      <c r="U1987" s="59">
        <v>3974017186.7042398</v>
      </c>
      <c r="V1987" s="60">
        <v>3974017186.7042398</v>
      </c>
      <c r="W1987" s="60">
        <v>32127139173.637501</v>
      </c>
      <c r="X1987" s="59">
        <v>6.2299427807999998E-3</v>
      </c>
      <c r="AI1987" s="2" t="str">
        <f>INDEX('ISO2-ISO3'!$D$1:$D$249, MATCH($N1987, 'ISO2-ISO3'!$C$1:$C$249, 0))</f>
        <v>CHN</v>
      </c>
      <c r="AJ1987" s="2" t="str">
        <f>INDEX('WB Country Groups'!$C$2:$C$219, MATCH($AI1987, 'WB Country Groups'!$B$2:$B$219, 0))</f>
        <v>East Asia &amp; Pacific</v>
      </c>
    </row>
    <row r="1988" spans="1:36">
      <c r="A1988" s="53">
        <v>45169</v>
      </c>
      <c r="B1988" s="53">
        <v>45169</v>
      </c>
      <c r="N1988" s="1" t="s">
        <v>1104</v>
      </c>
      <c r="U1988" s="59">
        <v>2744853959.2716899</v>
      </c>
      <c r="V1988" s="60">
        <v>2744853959.2716899</v>
      </c>
      <c r="W1988" s="60">
        <v>7842439883.6334105</v>
      </c>
      <c r="X1988" s="59">
        <v>4.3030219308000002E-3</v>
      </c>
      <c r="AI1988" s="2" t="str">
        <f>INDEX('ISO2-ISO3'!$D$1:$D$249, MATCH($N1988, 'ISO2-ISO3'!$C$1:$C$249, 0))</f>
        <v>KWT</v>
      </c>
      <c r="AJ1988" s="2" t="str">
        <f>INDEX('WB Country Groups'!$C$2:$C$219, MATCH($AI1988, 'WB Country Groups'!$B$2:$B$219, 0))</f>
        <v>Middle East &amp; North Africa</v>
      </c>
    </row>
    <row r="1989" spans="1:36">
      <c r="A1989" s="53">
        <v>45169</v>
      </c>
      <c r="B1989" s="53">
        <v>45169</v>
      </c>
      <c r="N1989" s="1" t="s">
        <v>1256</v>
      </c>
      <c r="U1989" s="59">
        <v>1700825190.30035</v>
      </c>
      <c r="V1989" s="60">
        <v>1700825190.30035</v>
      </c>
      <c r="W1989" s="60">
        <v>3779611534.0007701</v>
      </c>
      <c r="X1989" s="59">
        <v>2.6663305963999999E-3</v>
      </c>
      <c r="AI1989" s="2" t="str">
        <f>INDEX('ISO2-ISO3'!$D$1:$D$249, MATCH($N1989, 'ISO2-ISO3'!$C$1:$C$249, 0))</f>
        <v>SAU</v>
      </c>
      <c r="AJ1989" s="2" t="str">
        <f>INDEX('WB Country Groups'!$C$2:$C$219, MATCH($AI1989, 'WB Country Groups'!$B$2:$B$219, 0))</f>
        <v>Middle East &amp; North Africa</v>
      </c>
    </row>
    <row r="1990" spans="1:36">
      <c r="A1990" s="53">
        <v>45169</v>
      </c>
      <c r="B1990" s="53">
        <v>45169</v>
      </c>
      <c r="N1990" s="1" t="s">
        <v>1256</v>
      </c>
      <c r="U1990" s="59">
        <v>1445314812.0992401</v>
      </c>
      <c r="V1990" s="60">
        <v>1445314812.0992401</v>
      </c>
      <c r="W1990" s="60">
        <v>2949622065.5086398</v>
      </c>
      <c r="X1990" s="59">
        <v>2.2657749467999999E-3</v>
      </c>
      <c r="AI1990" s="2" t="str">
        <f>INDEX('ISO2-ISO3'!$D$1:$D$249, MATCH($N1990, 'ISO2-ISO3'!$C$1:$C$249, 0))</f>
        <v>SAU</v>
      </c>
      <c r="AJ1990" s="2" t="str">
        <f>INDEX('WB Country Groups'!$C$2:$C$219, MATCH($AI1990, 'WB Country Groups'!$B$2:$B$219, 0))</f>
        <v>Middle East &amp; North Africa</v>
      </c>
    </row>
    <row r="1991" spans="1:36">
      <c r="A1991" s="53">
        <v>45169</v>
      </c>
      <c r="B1991" s="53">
        <v>45169</v>
      </c>
      <c r="N1991" s="1" t="s">
        <v>1256</v>
      </c>
      <c r="U1991" s="59">
        <v>3492113112.7937799</v>
      </c>
      <c r="V1991" s="60">
        <v>3492113112.7937799</v>
      </c>
      <c r="W1991" s="60">
        <v>7126761454.6811895</v>
      </c>
      <c r="X1991" s="59">
        <v>5.4744767962999997E-3</v>
      </c>
      <c r="AI1991" s="2" t="str">
        <f>INDEX('ISO2-ISO3'!$D$1:$D$249, MATCH($N1991, 'ISO2-ISO3'!$C$1:$C$249, 0))</f>
        <v>SAU</v>
      </c>
      <c r="AJ1991" s="2" t="str">
        <f>INDEX('WB Country Groups'!$C$2:$C$219, MATCH($AI1991, 'WB Country Groups'!$B$2:$B$219, 0))</f>
        <v>Middle East &amp; North Africa</v>
      </c>
    </row>
    <row r="1992" spans="1:36">
      <c r="A1992" s="53">
        <v>45169</v>
      </c>
      <c r="B1992" s="53">
        <v>45169</v>
      </c>
      <c r="N1992" s="1" t="s">
        <v>1348</v>
      </c>
      <c r="U1992" s="59">
        <v>23360607080.32</v>
      </c>
      <c r="V1992" s="60">
        <v>23360607080.32</v>
      </c>
      <c r="W1992" s="60">
        <v>23360607080.32</v>
      </c>
      <c r="X1992" s="59">
        <v>3.6621695024799998E-2</v>
      </c>
      <c r="AI1992" s="2" t="str">
        <f>INDEX('ISO2-ISO3'!$D$1:$D$249, MATCH($N1992, 'ISO2-ISO3'!$C$1:$C$249, 0))</f>
        <v>USA</v>
      </c>
      <c r="AJ1992" s="2" t="str">
        <f>INDEX('WB Country Groups'!$C$2:$C$219, MATCH($AI1992, 'WB Country Groups'!$B$2:$B$219, 0))</f>
        <v>North America</v>
      </c>
    </row>
    <row r="1993" spans="1:36">
      <c r="A1993" s="53">
        <v>45169</v>
      </c>
      <c r="B1993" s="53">
        <v>45169</v>
      </c>
      <c r="N1993" s="1" t="s">
        <v>1342</v>
      </c>
      <c r="U1993" s="59">
        <v>8084640866.3767796</v>
      </c>
      <c r="V1993" s="60">
        <v>8084640866.3767796</v>
      </c>
      <c r="W1993" s="60">
        <v>8084640866.3767796</v>
      </c>
      <c r="X1993" s="59">
        <v>1.2674039299399999E-2</v>
      </c>
      <c r="AI1993" s="2" t="str">
        <f>INDEX('ISO2-ISO3'!$D$1:$D$249, MATCH($N1993, 'ISO2-ISO3'!$C$1:$C$249, 0))</f>
        <v>GBR</v>
      </c>
      <c r="AJ1993" s="2" t="str">
        <f>INDEX('WB Country Groups'!$C$2:$C$219, MATCH($AI1993, 'WB Country Groups'!$B$2:$B$219, 0))</f>
        <v>Europe &amp; Central Asia</v>
      </c>
    </row>
    <row r="1994" spans="1:36">
      <c r="A1994" s="53">
        <v>45169</v>
      </c>
      <c r="B1994" s="53">
        <v>45169</v>
      </c>
      <c r="N1994" s="1" t="s">
        <v>1348</v>
      </c>
      <c r="U1994" s="59">
        <v>41895691392.239998</v>
      </c>
      <c r="V1994" s="60">
        <v>41895691392.239998</v>
      </c>
      <c r="W1994" s="60">
        <v>41895691392.239998</v>
      </c>
      <c r="X1994" s="59">
        <v>6.5678568529599995E-2</v>
      </c>
      <c r="AI1994" s="2" t="str">
        <f>INDEX('ISO2-ISO3'!$D$1:$D$249, MATCH($N1994, 'ISO2-ISO3'!$C$1:$C$249, 0))</f>
        <v>USA</v>
      </c>
      <c r="AJ1994" s="2" t="str">
        <f>INDEX('WB Country Groups'!$C$2:$C$219, MATCH($AI1994, 'WB Country Groups'!$B$2:$B$219, 0))</f>
        <v>North America</v>
      </c>
    </row>
    <row r="1995" spans="1:36">
      <c r="A1995" s="53">
        <v>45169</v>
      </c>
      <c r="B1995" s="53">
        <v>45169</v>
      </c>
      <c r="N1995" s="1" t="s">
        <v>1102</v>
      </c>
      <c r="U1995" s="59">
        <v>8003416703.9909201</v>
      </c>
      <c r="V1995" s="60">
        <v>8003416703.9909201</v>
      </c>
      <c r="W1995" s="60">
        <v>13446042529.4496</v>
      </c>
      <c r="X1995" s="59">
        <v>1.25467067137E-2</v>
      </c>
      <c r="AI1995" s="2" t="str">
        <f>INDEX('ISO2-ISO3'!$D$1:$D$249, MATCH($N1995, 'ISO2-ISO3'!$C$1:$C$249, 0))</f>
        <v>KOR</v>
      </c>
      <c r="AJ1995" s="2" t="str">
        <f>INDEX('WB Country Groups'!$C$2:$C$219, MATCH($AI1995, 'WB Country Groups'!$B$2:$B$219, 0))</f>
        <v>East Asia &amp; Pacific</v>
      </c>
    </row>
    <row r="1996" spans="1:36">
      <c r="A1996" s="53">
        <v>45169</v>
      </c>
      <c r="B1996" s="53">
        <v>45169</v>
      </c>
      <c r="N1996" s="1" t="s">
        <v>1070</v>
      </c>
      <c r="U1996" s="59">
        <v>3768151809.6139202</v>
      </c>
      <c r="V1996" s="60">
        <v>3768151809.6139202</v>
      </c>
      <c r="W1996" s="60">
        <v>15072607238.4557</v>
      </c>
      <c r="X1996" s="59">
        <v>5.9072140506999998E-3</v>
      </c>
      <c r="AI1996" s="2" t="str">
        <f>INDEX('ISO2-ISO3'!$D$1:$D$249, MATCH($N1996, 'ISO2-ISO3'!$C$1:$C$249, 0))</f>
        <v>IND</v>
      </c>
      <c r="AJ1996" s="2" t="str">
        <f>INDEX('WB Country Groups'!$C$2:$C$219, MATCH($AI1996, 'WB Country Groups'!$B$2:$B$219, 0))</f>
        <v>South Asia</v>
      </c>
    </row>
    <row r="1997" spans="1:36">
      <c r="A1997" s="53">
        <v>45169</v>
      </c>
      <c r="B1997" s="53">
        <v>45169</v>
      </c>
      <c r="N1997" s="1" t="s">
        <v>1256</v>
      </c>
      <c r="U1997" s="59">
        <v>2386866276.5120702</v>
      </c>
      <c r="V1997" s="60">
        <v>2386866276.5120702</v>
      </c>
      <c r="W1997" s="60">
        <v>4871155666.35116</v>
      </c>
      <c r="X1997" s="59">
        <v>3.7418158074000001E-3</v>
      </c>
      <c r="AI1997" s="2" t="str">
        <f>INDEX('ISO2-ISO3'!$D$1:$D$249, MATCH($N1997, 'ISO2-ISO3'!$C$1:$C$249, 0))</f>
        <v>SAU</v>
      </c>
      <c r="AJ1997" s="2" t="str">
        <f>INDEX('WB Country Groups'!$C$2:$C$219, MATCH($AI1997, 'WB Country Groups'!$B$2:$B$219, 0))</f>
        <v>Middle East &amp; North Africa</v>
      </c>
    </row>
    <row r="1998" spans="1:36">
      <c r="A1998" s="53">
        <v>45169</v>
      </c>
      <c r="B1998" s="53">
        <v>45169</v>
      </c>
      <c r="N1998" s="1" t="s">
        <v>1348</v>
      </c>
      <c r="U1998" s="59">
        <v>36084496088.059998</v>
      </c>
      <c r="V1998" s="60">
        <v>36084496088.059998</v>
      </c>
      <c r="W1998" s="60">
        <v>36084496088.059998</v>
      </c>
      <c r="X1998" s="59">
        <v>5.6568538921799999E-2</v>
      </c>
      <c r="AI1998" s="2" t="str">
        <f>INDEX('ISO2-ISO3'!$D$1:$D$249, MATCH($N1998, 'ISO2-ISO3'!$C$1:$C$249, 0))</f>
        <v>USA</v>
      </c>
      <c r="AJ1998" s="2" t="str">
        <f>INDEX('WB Country Groups'!$C$2:$C$219, MATCH($AI1998, 'WB Country Groups'!$B$2:$B$219, 0))</f>
        <v>North America</v>
      </c>
    </row>
    <row r="1999" spans="1:36">
      <c r="A1999" s="53">
        <v>45169</v>
      </c>
      <c r="B1999" s="53">
        <v>45169</v>
      </c>
      <c r="N1999" s="1" t="s">
        <v>1348</v>
      </c>
      <c r="U1999" s="59">
        <v>13361032138.959999</v>
      </c>
      <c r="V1999" s="60">
        <v>13361032138.959999</v>
      </c>
      <c r="W1999" s="60">
        <v>13361032138.959999</v>
      </c>
      <c r="X1999" s="59">
        <v>2.09456733092E-2</v>
      </c>
      <c r="AI1999" s="2" t="str">
        <f>INDEX('ISO2-ISO3'!$D$1:$D$249, MATCH($N1999, 'ISO2-ISO3'!$C$1:$C$249, 0))</f>
        <v>USA</v>
      </c>
      <c r="AJ1999" s="2" t="str">
        <f>INDEX('WB Country Groups'!$C$2:$C$219, MATCH($AI1999, 'WB Country Groups'!$B$2:$B$219, 0))</f>
        <v>North America</v>
      </c>
    </row>
    <row r="2000" spans="1:36">
      <c r="A2000" s="53">
        <v>45169</v>
      </c>
      <c r="B2000" s="53">
        <v>45169</v>
      </c>
      <c r="N2000" s="1" t="s">
        <v>1348</v>
      </c>
      <c r="U2000" s="59">
        <v>11583241215.975</v>
      </c>
      <c r="V2000" s="60">
        <v>11583241215.975</v>
      </c>
      <c r="W2000" s="60">
        <v>12192885490.5</v>
      </c>
      <c r="X2000" s="59">
        <v>1.8158685934499999E-2</v>
      </c>
      <c r="AI2000" s="2" t="str">
        <f>INDEX('ISO2-ISO3'!$D$1:$D$249, MATCH($N2000, 'ISO2-ISO3'!$C$1:$C$249, 0))</f>
        <v>USA</v>
      </c>
      <c r="AJ2000" s="2" t="str">
        <f>INDEX('WB Country Groups'!$C$2:$C$219, MATCH($AI2000, 'WB Country Groups'!$B$2:$B$219, 0))</f>
        <v>North America</v>
      </c>
    </row>
    <row r="2001" spans="1:36">
      <c r="A2001" s="53">
        <v>45169</v>
      </c>
      <c r="B2001" s="53">
        <v>45169</v>
      </c>
      <c r="N2001" s="1" t="s">
        <v>1348</v>
      </c>
      <c r="U2001" s="59">
        <v>82090625000</v>
      </c>
      <c r="V2001" s="60">
        <v>82090625000</v>
      </c>
      <c r="W2001" s="60">
        <v>164181250000</v>
      </c>
      <c r="X2001" s="59">
        <v>0.12869091213280001</v>
      </c>
      <c r="AI2001" s="2" t="str">
        <f>INDEX('ISO2-ISO3'!$D$1:$D$249, MATCH($N2001, 'ISO2-ISO3'!$C$1:$C$249, 0))</f>
        <v>USA</v>
      </c>
      <c r="AJ2001" s="2" t="str">
        <f>INDEX('WB Country Groups'!$C$2:$C$219, MATCH($AI2001, 'WB Country Groups'!$B$2:$B$219, 0))</f>
        <v>North America</v>
      </c>
    </row>
    <row r="2002" spans="1:36">
      <c r="A2002" s="53">
        <v>45169</v>
      </c>
      <c r="B2002" s="53">
        <v>45169</v>
      </c>
      <c r="N2002" s="1" t="s">
        <v>948</v>
      </c>
      <c r="U2002" s="59">
        <v>1411541532.0700099</v>
      </c>
      <c r="V2002" s="60">
        <v>1411541532.0700099</v>
      </c>
      <c r="W2002" s="60">
        <v>3136758960.15558</v>
      </c>
      <c r="X2002" s="59">
        <v>2.2128296290999999E-3</v>
      </c>
      <c r="AI2002" s="2" t="str">
        <f>INDEX('ISO2-ISO3'!$D$1:$D$249, MATCH($N2002, 'ISO2-ISO3'!$C$1:$C$249, 0))</f>
        <v>CHN</v>
      </c>
      <c r="AJ2002" s="2" t="str">
        <f>INDEX('WB Country Groups'!$C$2:$C$219, MATCH($AI2002, 'WB Country Groups'!$B$2:$B$219, 0))</f>
        <v>East Asia &amp; Pacific</v>
      </c>
    </row>
    <row r="2003" spans="1:36">
      <c r="A2003" s="53">
        <v>45169</v>
      </c>
      <c r="B2003" s="53">
        <v>45169</v>
      </c>
      <c r="N2003" s="1" t="s">
        <v>948</v>
      </c>
      <c r="U2003" s="59">
        <v>394561620.66466999</v>
      </c>
      <c r="V2003" s="60">
        <v>394561620.66466999</v>
      </c>
      <c r="W2003" s="60">
        <v>6565473183.1952496</v>
      </c>
      <c r="X2003" s="59">
        <v>6.1854194500000003E-4</v>
      </c>
      <c r="AI2003" s="2" t="str">
        <f>INDEX('ISO2-ISO3'!$D$1:$D$249, MATCH($N2003, 'ISO2-ISO3'!$C$1:$C$249, 0))</f>
        <v>CHN</v>
      </c>
      <c r="AJ2003" s="2" t="str">
        <f>INDEX('WB Country Groups'!$C$2:$C$219, MATCH($AI2003, 'WB Country Groups'!$B$2:$B$219, 0))</f>
        <v>East Asia &amp; Pacific</v>
      </c>
    </row>
    <row r="2004" spans="1:36">
      <c r="A2004" s="53">
        <v>45169</v>
      </c>
      <c r="B2004" s="53">
        <v>45169</v>
      </c>
      <c r="N2004" s="1" t="s">
        <v>1015</v>
      </c>
      <c r="U2004" s="59">
        <v>5996735119.375</v>
      </c>
      <c r="V2004" s="60">
        <v>5996735119.375</v>
      </c>
      <c r="W2004" s="60">
        <v>9225746337.5</v>
      </c>
      <c r="X2004" s="59">
        <v>9.4008945885000004E-3</v>
      </c>
      <c r="AI2004" s="2" t="str">
        <f>INDEX('ISO2-ISO3'!$D$1:$D$249, MATCH($N2004, 'ISO2-ISO3'!$C$1:$C$249, 0))</f>
        <v>FRA</v>
      </c>
      <c r="AJ2004" s="2" t="str">
        <f>INDEX('WB Country Groups'!$C$2:$C$219, MATCH($AI2004, 'WB Country Groups'!$B$2:$B$219, 0))</f>
        <v>Europe &amp; Central Asia</v>
      </c>
    </row>
    <row r="2005" spans="1:36">
      <c r="A2005" s="53">
        <v>45169</v>
      </c>
      <c r="B2005" s="53">
        <v>45169</v>
      </c>
      <c r="N2005" s="1" t="s">
        <v>1348</v>
      </c>
      <c r="U2005" s="59">
        <v>9079193804.7999992</v>
      </c>
      <c r="V2005" s="60">
        <v>9079193804.7999992</v>
      </c>
      <c r="W2005" s="60">
        <v>9079193804.7999992</v>
      </c>
      <c r="X2005" s="59">
        <v>1.42331689175E-2</v>
      </c>
      <c r="AI2005" s="2" t="str">
        <f>INDEX('ISO2-ISO3'!$D$1:$D$249, MATCH($N2005, 'ISO2-ISO3'!$C$1:$C$249, 0))</f>
        <v>USA</v>
      </c>
      <c r="AJ2005" s="2" t="str">
        <f>INDEX('WB Country Groups'!$C$2:$C$219, MATCH($AI2005, 'WB Country Groups'!$B$2:$B$219, 0))</f>
        <v>North America</v>
      </c>
    </row>
    <row r="2006" spans="1:36">
      <c r="A2006" s="53">
        <v>45169</v>
      </c>
      <c r="B2006" s="53">
        <v>45169</v>
      </c>
      <c r="N2006" s="1" t="s">
        <v>1348</v>
      </c>
      <c r="U2006" s="59">
        <v>6889922198.5600004</v>
      </c>
      <c r="V2006" s="60">
        <v>6889922198.5600004</v>
      </c>
      <c r="W2006" s="60">
        <v>27559688794.240002</v>
      </c>
      <c r="X2006" s="59">
        <v>1.08011161111E-2</v>
      </c>
      <c r="AI2006" s="2" t="str">
        <f>INDEX('ISO2-ISO3'!$D$1:$D$249, MATCH($N2006, 'ISO2-ISO3'!$C$1:$C$249, 0))</f>
        <v>USA</v>
      </c>
      <c r="AJ2006" s="2" t="str">
        <f>INDEX('WB Country Groups'!$C$2:$C$219, MATCH($AI2006, 'WB Country Groups'!$B$2:$B$219, 0))</f>
        <v>North America</v>
      </c>
    </row>
    <row r="2007" spans="1:36">
      <c r="A2007" s="53">
        <v>45169</v>
      </c>
      <c r="B2007" s="53">
        <v>45169</v>
      </c>
      <c r="N2007" s="1" t="s">
        <v>1102</v>
      </c>
      <c r="U2007" s="59">
        <v>775919409.64630198</v>
      </c>
      <c r="V2007" s="60">
        <v>775919409.64630198</v>
      </c>
      <c r="W2007" s="60">
        <v>1814232114.24248</v>
      </c>
      <c r="X2007" s="59">
        <v>1.216384655E-3</v>
      </c>
      <c r="AI2007" s="2" t="str">
        <f>INDEX('ISO2-ISO3'!$D$1:$D$249, MATCH($N2007, 'ISO2-ISO3'!$C$1:$C$249, 0))</f>
        <v>KOR</v>
      </c>
      <c r="AJ2007" s="2" t="str">
        <f>INDEX('WB Country Groups'!$C$2:$C$219, MATCH($AI2007, 'WB Country Groups'!$B$2:$B$219, 0))</f>
        <v>East Asia &amp; Pacific</v>
      </c>
    </row>
    <row r="2008" spans="1:36">
      <c r="A2008" s="53">
        <v>45169</v>
      </c>
      <c r="B2008" s="53">
        <v>45169</v>
      </c>
      <c r="N2008" s="1" t="s">
        <v>948</v>
      </c>
      <c r="U2008" s="59">
        <v>1424600983.9387801</v>
      </c>
      <c r="V2008" s="60">
        <v>1424600983.9387801</v>
      </c>
      <c r="W2008" s="60">
        <v>23705244167.051701</v>
      </c>
      <c r="X2008" s="59">
        <v>2.2333025244999998E-3</v>
      </c>
      <c r="AI2008" s="2" t="str">
        <f>INDEX('ISO2-ISO3'!$D$1:$D$249, MATCH($N2008, 'ISO2-ISO3'!$C$1:$C$249, 0))</f>
        <v>CHN</v>
      </c>
      <c r="AJ2008" s="2" t="str">
        <f>INDEX('WB Country Groups'!$C$2:$C$219, MATCH($AI2008, 'WB Country Groups'!$B$2:$B$219, 0))</f>
        <v>East Asia &amp; Pacific</v>
      </c>
    </row>
    <row r="2009" spans="1:36">
      <c r="A2009" s="53">
        <v>45169</v>
      </c>
      <c r="B2009" s="53">
        <v>45169</v>
      </c>
      <c r="N2009" s="1" t="s">
        <v>948</v>
      </c>
      <c r="U2009" s="59">
        <v>237535272.60539901</v>
      </c>
      <c r="V2009" s="60">
        <v>237535272.60539901</v>
      </c>
      <c r="W2009" s="60">
        <v>3952567560.23703</v>
      </c>
      <c r="X2009" s="59">
        <v>3.7237663729999999E-4</v>
      </c>
      <c r="AI2009" s="2" t="str">
        <f>INDEX('ISO2-ISO3'!$D$1:$D$249, MATCH($N2009, 'ISO2-ISO3'!$C$1:$C$249, 0))</f>
        <v>CHN</v>
      </c>
      <c r="AJ2009" s="2" t="str">
        <f>INDEX('WB Country Groups'!$C$2:$C$219, MATCH($AI2009, 'WB Country Groups'!$B$2:$B$219, 0))</f>
        <v>East Asia &amp; Pacific</v>
      </c>
    </row>
    <row r="2010" spans="1:36">
      <c r="A2010" s="53">
        <v>45169</v>
      </c>
      <c r="B2010" s="53">
        <v>45169</v>
      </c>
      <c r="N2010" s="1" t="s">
        <v>948</v>
      </c>
      <c r="U2010" s="59">
        <v>2434229634.69204</v>
      </c>
      <c r="V2010" s="60">
        <v>2434229634.69204</v>
      </c>
      <c r="W2010" s="60">
        <v>40505382559.477097</v>
      </c>
      <c r="X2010" s="59">
        <v>3.8160658666000001E-3</v>
      </c>
      <c r="AI2010" s="2" t="str">
        <f>INDEX('ISO2-ISO3'!$D$1:$D$249, MATCH($N2010, 'ISO2-ISO3'!$C$1:$C$249, 0))</f>
        <v>CHN</v>
      </c>
      <c r="AJ2010" s="2" t="str">
        <f>INDEX('WB Country Groups'!$C$2:$C$219, MATCH($AI2010, 'WB Country Groups'!$B$2:$B$219, 0))</f>
        <v>East Asia &amp; Pacific</v>
      </c>
    </row>
    <row r="2011" spans="1:36">
      <c r="A2011" s="53">
        <v>45169</v>
      </c>
      <c r="B2011" s="53">
        <v>45169</v>
      </c>
      <c r="N2011" s="1" t="s">
        <v>948</v>
      </c>
      <c r="U2011" s="59">
        <v>675323376.90743995</v>
      </c>
      <c r="V2011" s="60">
        <v>675323376.90743995</v>
      </c>
      <c r="W2011" s="60">
        <v>11237325905.1439</v>
      </c>
      <c r="X2011" s="59">
        <v>1.0586833924E-3</v>
      </c>
      <c r="AI2011" s="2" t="str">
        <f>INDEX('ISO2-ISO3'!$D$1:$D$249, MATCH($N2011, 'ISO2-ISO3'!$C$1:$C$249, 0))</f>
        <v>CHN</v>
      </c>
      <c r="AJ2011" s="2" t="str">
        <f>INDEX('WB Country Groups'!$C$2:$C$219, MATCH($AI2011, 'WB Country Groups'!$B$2:$B$219, 0))</f>
        <v>East Asia &amp; Pacific</v>
      </c>
    </row>
    <row r="2012" spans="1:36">
      <c r="A2012" s="53">
        <v>45169</v>
      </c>
      <c r="B2012" s="53">
        <v>45169</v>
      </c>
      <c r="N2012" s="1" t="s">
        <v>948</v>
      </c>
      <c r="U2012" s="59">
        <v>2707490074.06493</v>
      </c>
      <c r="V2012" s="60">
        <v>2707490074.06493</v>
      </c>
      <c r="W2012" s="60">
        <v>45052413980.598602</v>
      </c>
      <c r="X2012" s="59">
        <v>4.2444477334999996E-3</v>
      </c>
      <c r="AI2012" s="2" t="str">
        <f>INDEX('ISO2-ISO3'!$D$1:$D$249, MATCH($N2012, 'ISO2-ISO3'!$C$1:$C$249, 0))</f>
        <v>CHN</v>
      </c>
      <c r="AJ2012" s="2" t="str">
        <f>INDEX('WB Country Groups'!$C$2:$C$219, MATCH($AI2012, 'WB Country Groups'!$B$2:$B$219, 0))</f>
        <v>East Asia &amp; Pacific</v>
      </c>
    </row>
    <row r="2013" spans="1:36">
      <c r="A2013" s="53">
        <v>45169</v>
      </c>
      <c r="B2013" s="53">
        <v>45169</v>
      </c>
      <c r="N2013" s="1" t="s">
        <v>948</v>
      </c>
      <c r="U2013" s="59">
        <v>251052332.21130699</v>
      </c>
      <c r="V2013" s="60">
        <v>251052332.21130699</v>
      </c>
      <c r="W2013" s="60">
        <v>4177490329.4834199</v>
      </c>
      <c r="X2013" s="59">
        <v>3.9356691010000001E-4</v>
      </c>
      <c r="AI2013" s="2" t="str">
        <f>INDEX('ISO2-ISO3'!$D$1:$D$249, MATCH($N2013, 'ISO2-ISO3'!$C$1:$C$249, 0))</f>
        <v>CHN</v>
      </c>
      <c r="AJ2013" s="2" t="str">
        <f>INDEX('WB Country Groups'!$C$2:$C$219, MATCH($AI2013, 'WB Country Groups'!$B$2:$B$219, 0))</f>
        <v>East Asia &amp; Pacific</v>
      </c>
    </row>
    <row r="2014" spans="1:36">
      <c r="A2014" s="53">
        <v>45169</v>
      </c>
      <c r="B2014" s="53">
        <v>45169</v>
      </c>
      <c r="N2014" s="1" t="s">
        <v>948</v>
      </c>
      <c r="U2014" s="59">
        <v>163180021.28391799</v>
      </c>
      <c r="V2014" s="60">
        <v>163180021.28391799</v>
      </c>
      <c r="W2014" s="60">
        <v>2715302243.4569702</v>
      </c>
      <c r="X2014" s="59">
        <v>2.5581222920000003E-4</v>
      </c>
      <c r="AI2014" s="2" t="str">
        <f>INDEX('ISO2-ISO3'!$D$1:$D$249, MATCH($N2014, 'ISO2-ISO3'!$C$1:$C$249, 0))</f>
        <v>CHN</v>
      </c>
      <c r="AJ2014" s="2" t="str">
        <f>INDEX('WB Country Groups'!$C$2:$C$219, MATCH($AI2014, 'WB Country Groups'!$B$2:$B$219, 0))</f>
        <v>East Asia &amp; Pacific</v>
      </c>
    </row>
    <row r="2015" spans="1:36">
      <c r="A2015" s="53">
        <v>45169</v>
      </c>
      <c r="B2015" s="53">
        <v>45169</v>
      </c>
      <c r="N2015" s="1" t="s">
        <v>1348</v>
      </c>
      <c r="U2015" s="59">
        <v>44205665749.959999</v>
      </c>
      <c r="V2015" s="60">
        <v>44205665749.959999</v>
      </c>
      <c r="W2015" s="60">
        <v>48515980091.919998</v>
      </c>
      <c r="X2015" s="59">
        <v>6.9299843274400003E-2</v>
      </c>
      <c r="AI2015" s="2" t="str">
        <f>INDEX('ISO2-ISO3'!$D$1:$D$249, MATCH($N2015, 'ISO2-ISO3'!$C$1:$C$249, 0))</f>
        <v>USA</v>
      </c>
      <c r="AJ2015" s="2" t="str">
        <f>INDEX('WB Country Groups'!$C$2:$C$219, MATCH($AI2015, 'WB Country Groups'!$B$2:$B$219, 0))</f>
        <v>North America</v>
      </c>
    </row>
    <row r="2016" spans="1:36">
      <c r="A2016" s="53">
        <v>45169</v>
      </c>
      <c r="B2016" s="53">
        <v>45169</v>
      </c>
      <c r="N2016" s="1" t="s">
        <v>1102</v>
      </c>
      <c r="U2016" s="59">
        <v>10537459395.4984</v>
      </c>
      <c r="V2016" s="60">
        <v>10537459395.4984</v>
      </c>
      <c r="W2016" s="60">
        <v>26343648488.745998</v>
      </c>
      <c r="X2016" s="59">
        <v>1.6519246395900002E-2</v>
      </c>
      <c r="AI2016" s="2" t="str">
        <f>INDEX('ISO2-ISO3'!$D$1:$D$249, MATCH($N2016, 'ISO2-ISO3'!$C$1:$C$249, 0))</f>
        <v>KOR</v>
      </c>
      <c r="AJ2016" s="2" t="str">
        <f>INDEX('WB Country Groups'!$C$2:$C$219, MATCH($AI2016, 'WB Country Groups'!$B$2:$B$219, 0))</f>
        <v>East Asia &amp; Pacific</v>
      </c>
    </row>
    <row r="2017" spans="1:36">
      <c r="A2017" s="53">
        <v>45169</v>
      </c>
      <c r="B2017" s="53">
        <v>45169</v>
      </c>
      <c r="N2017" s="1" t="s">
        <v>948</v>
      </c>
      <c r="U2017" s="59">
        <v>177438911.050354</v>
      </c>
      <c r="V2017" s="60">
        <v>177438911.050354</v>
      </c>
      <c r="W2017" s="60">
        <v>3934404150.3164501</v>
      </c>
      <c r="X2017" s="59">
        <v>2.7816544590000001E-4</v>
      </c>
      <c r="AI2017" s="2" t="str">
        <f>INDEX('ISO2-ISO3'!$D$1:$D$249, MATCH($N2017, 'ISO2-ISO3'!$C$1:$C$249, 0))</f>
        <v>CHN</v>
      </c>
      <c r="AJ2017" s="2" t="str">
        <f>INDEX('WB Country Groups'!$C$2:$C$219, MATCH($AI2017, 'WB Country Groups'!$B$2:$B$219, 0))</f>
        <v>East Asia &amp; Pacific</v>
      </c>
    </row>
    <row r="2018" spans="1:36">
      <c r="A2018" s="53">
        <v>45169</v>
      </c>
      <c r="B2018" s="53">
        <v>45169</v>
      </c>
      <c r="N2018" s="1" t="s">
        <v>948</v>
      </c>
      <c r="U2018" s="59">
        <v>2234904995.2207098</v>
      </c>
      <c r="V2018" s="60">
        <v>2234904995.2207098</v>
      </c>
      <c r="W2018" s="60">
        <v>16237593286.982</v>
      </c>
      <c r="X2018" s="59">
        <v>3.5035908468999998E-3</v>
      </c>
      <c r="AI2018" s="2" t="str">
        <f>INDEX('ISO2-ISO3'!$D$1:$D$249, MATCH($N2018, 'ISO2-ISO3'!$C$1:$C$249, 0))</f>
        <v>CHN</v>
      </c>
      <c r="AJ2018" s="2" t="str">
        <f>INDEX('WB Country Groups'!$C$2:$C$219, MATCH($AI2018, 'WB Country Groups'!$B$2:$B$219, 0))</f>
        <v>East Asia &amp; Pacific</v>
      </c>
    </row>
    <row r="2019" spans="1:36">
      <c r="A2019" s="53">
        <v>45169</v>
      </c>
      <c r="B2019" s="53">
        <v>45169</v>
      </c>
      <c r="N2019" s="1" t="s">
        <v>948</v>
      </c>
      <c r="U2019" s="59">
        <v>834442895.38165796</v>
      </c>
      <c r="V2019" s="60">
        <v>834442895.38165796</v>
      </c>
      <c r="W2019" s="60">
        <v>16237593286.982</v>
      </c>
      <c r="X2019" s="59">
        <v>1.3081300980000001E-3</v>
      </c>
      <c r="AI2019" s="2" t="str">
        <f>INDEX('ISO2-ISO3'!$D$1:$D$249, MATCH($N2019, 'ISO2-ISO3'!$C$1:$C$249, 0))</f>
        <v>CHN</v>
      </c>
      <c r="AJ2019" s="2" t="str">
        <f>INDEX('WB Country Groups'!$C$2:$C$219, MATCH($AI2019, 'WB Country Groups'!$B$2:$B$219, 0))</f>
        <v>East Asia &amp; Pacific</v>
      </c>
    </row>
    <row r="2020" spans="1:36">
      <c r="A2020" s="53">
        <v>45169</v>
      </c>
      <c r="B2020" s="53">
        <v>45169</v>
      </c>
      <c r="N2020" s="1" t="s">
        <v>948</v>
      </c>
      <c r="U2020" s="59">
        <v>5827811744.8911304</v>
      </c>
      <c r="V2020" s="60">
        <v>5827811744.8911304</v>
      </c>
      <c r="W2020" s="60">
        <v>8965864222.9094296</v>
      </c>
      <c r="X2020" s="59">
        <v>9.1360786836000001E-3</v>
      </c>
      <c r="AI2020" s="2" t="str">
        <f>INDEX('ISO2-ISO3'!$D$1:$D$249, MATCH($N2020, 'ISO2-ISO3'!$C$1:$C$249, 0))</f>
        <v>CHN</v>
      </c>
      <c r="AJ2020" s="2" t="str">
        <f>INDEX('WB Country Groups'!$C$2:$C$219, MATCH($AI2020, 'WB Country Groups'!$B$2:$B$219, 0))</f>
        <v>East Asia &amp; Pacific</v>
      </c>
    </row>
    <row r="2021" spans="1:36">
      <c r="A2021" s="53">
        <v>45169</v>
      </c>
      <c r="B2021" s="53">
        <v>45169</v>
      </c>
      <c r="N2021" s="1" t="s">
        <v>948</v>
      </c>
      <c r="U2021" s="59">
        <v>13758011451.6849</v>
      </c>
      <c r="V2021" s="60">
        <v>13758011451.6849</v>
      </c>
      <c r="W2021" s="60">
        <v>30573358781.521999</v>
      </c>
      <c r="X2021" s="59">
        <v>2.15680053947E-2</v>
      </c>
      <c r="AI2021" s="2" t="str">
        <f>INDEX('ISO2-ISO3'!$D$1:$D$249, MATCH($N2021, 'ISO2-ISO3'!$C$1:$C$249, 0))</f>
        <v>CHN</v>
      </c>
      <c r="AJ2021" s="2" t="str">
        <f>INDEX('WB Country Groups'!$C$2:$C$219, MATCH($AI2021, 'WB Country Groups'!$B$2:$B$219, 0))</f>
        <v>East Asia &amp; Pacific</v>
      </c>
    </row>
    <row r="2022" spans="1:36">
      <c r="A2022" s="53">
        <v>45169</v>
      </c>
      <c r="B2022" s="53">
        <v>45169</v>
      </c>
      <c r="N2022" s="1" t="s">
        <v>948</v>
      </c>
      <c r="U2022" s="59">
        <v>1796752000.5100901</v>
      </c>
      <c r="V2022" s="60">
        <v>1796752000.5100901</v>
      </c>
      <c r="W2022" s="60">
        <v>18140972878.981899</v>
      </c>
      <c r="X2022" s="59">
        <v>2.8167120644999998E-3</v>
      </c>
      <c r="AI2022" s="2" t="str">
        <f>INDEX('ISO2-ISO3'!$D$1:$D$249, MATCH($N2022, 'ISO2-ISO3'!$C$1:$C$249, 0))</f>
        <v>CHN</v>
      </c>
      <c r="AJ2022" s="2" t="str">
        <f>INDEX('WB Country Groups'!$C$2:$C$219, MATCH($AI2022, 'WB Country Groups'!$B$2:$B$219, 0))</f>
        <v>East Asia &amp; Pacific</v>
      </c>
    </row>
    <row r="2023" spans="1:36">
      <c r="A2023" s="53">
        <v>45169</v>
      </c>
      <c r="B2023" s="53">
        <v>45169</v>
      </c>
      <c r="N2023" s="1" t="s">
        <v>948</v>
      </c>
      <c r="U2023" s="59">
        <v>970232025.82949805</v>
      </c>
      <c r="V2023" s="60">
        <v>970232025.82949805</v>
      </c>
      <c r="W2023" s="60">
        <v>18140972878.981899</v>
      </c>
      <c r="X2023" s="59">
        <v>1.5210024820999999E-3</v>
      </c>
      <c r="AI2023" s="2" t="str">
        <f>INDEX('ISO2-ISO3'!$D$1:$D$249, MATCH($N2023, 'ISO2-ISO3'!$C$1:$C$249, 0))</f>
        <v>CHN</v>
      </c>
      <c r="AJ2023" s="2" t="str">
        <f>INDEX('WB Country Groups'!$C$2:$C$219, MATCH($AI2023, 'WB Country Groups'!$B$2:$B$219, 0))</f>
        <v>East Asia &amp; Pacific</v>
      </c>
    </row>
    <row r="2024" spans="1:36">
      <c r="A2024" s="53">
        <v>45169</v>
      </c>
      <c r="B2024" s="53">
        <v>45169</v>
      </c>
      <c r="N2024" s="1" t="s">
        <v>948</v>
      </c>
      <c r="U2024" s="59">
        <v>234441254.13126299</v>
      </c>
      <c r="V2024" s="60">
        <v>234441254.13126299</v>
      </c>
      <c r="W2024" s="60">
        <v>3982856790.80864</v>
      </c>
      <c r="X2024" s="59">
        <v>3.6752624110000001E-4</v>
      </c>
      <c r="AI2024" s="2" t="str">
        <f>INDEX('ISO2-ISO3'!$D$1:$D$249, MATCH($N2024, 'ISO2-ISO3'!$C$1:$C$249, 0))</f>
        <v>CHN</v>
      </c>
      <c r="AJ2024" s="2" t="str">
        <f>INDEX('WB Country Groups'!$C$2:$C$219, MATCH($AI2024, 'WB Country Groups'!$B$2:$B$219, 0))</f>
        <v>East Asia &amp; Pacific</v>
      </c>
    </row>
    <row r="2025" spans="1:36">
      <c r="A2025" s="53">
        <v>45169</v>
      </c>
      <c r="B2025" s="53">
        <v>45169</v>
      </c>
      <c r="N2025" s="1" t="s">
        <v>1131</v>
      </c>
      <c r="U2025" s="59">
        <v>3875639181.13901</v>
      </c>
      <c r="V2025" s="60">
        <v>3875639181.13901</v>
      </c>
      <c r="W2025" s="60">
        <v>8612531513.6422405</v>
      </c>
      <c r="X2025" s="59">
        <v>6.0757186501999997E-3</v>
      </c>
      <c r="AI2025" s="2" t="str">
        <f>INDEX('ISO2-ISO3'!$D$1:$D$249, MATCH($N2025, 'ISO2-ISO3'!$C$1:$C$249, 0))</f>
        <v>MYS</v>
      </c>
      <c r="AJ2025" s="2" t="str">
        <f>INDEX('WB Country Groups'!$C$2:$C$219, MATCH($AI2025, 'WB Country Groups'!$B$2:$B$219, 0))</f>
        <v>East Asia &amp; Pacific</v>
      </c>
    </row>
    <row r="2026" spans="1:36">
      <c r="A2026" s="53">
        <v>45169</v>
      </c>
      <c r="B2026" s="53">
        <v>45169</v>
      </c>
      <c r="N2026" s="1" t="s">
        <v>1342</v>
      </c>
      <c r="U2026" s="59">
        <v>3431299228.7326498</v>
      </c>
      <c r="V2026" s="60">
        <v>3431299228.7326498</v>
      </c>
      <c r="W2026" s="60">
        <v>4575065638.3101997</v>
      </c>
      <c r="X2026" s="59">
        <v>5.3791407671999998E-3</v>
      </c>
      <c r="AI2026" s="2" t="str">
        <f>INDEX('ISO2-ISO3'!$D$1:$D$249, MATCH($N2026, 'ISO2-ISO3'!$C$1:$C$249, 0))</f>
        <v>GBR</v>
      </c>
      <c r="AJ2026" s="2" t="str">
        <f>INDEX('WB Country Groups'!$C$2:$C$219, MATCH($AI2026, 'WB Country Groups'!$B$2:$B$219, 0))</f>
        <v>Europe &amp; Central Asia</v>
      </c>
    </row>
    <row r="2027" spans="1:36">
      <c r="A2027" s="53">
        <v>45169</v>
      </c>
      <c r="B2027" s="53">
        <v>45169</v>
      </c>
      <c r="N2027" s="1" t="s">
        <v>1031</v>
      </c>
      <c r="U2027" s="59">
        <v>3995157069.75</v>
      </c>
      <c r="V2027" s="60">
        <v>3995157069.75</v>
      </c>
      <c r="W2027" s="60">
        <v>7990314139.5</v>
      </c>
      <c r="X2027" s="59">
        <v>6.2630831160000004E-3</v>
      </c>
      <c r="AI2027" s="2" t="str">
        <f>INDEX('ISO2-ISO3'!$D$1:$D$249, MATCH($N2027, 'ISO2-ISO3'!$C$1:$C$249, 0))</f>
        <v>DEU</v>
      </c>
      <c r="AJ2027" s="2" t="str">
        <f>INDEX('WB Country Groups'!$C$2:$C$219, MATCH($AI2027, 'WB Country Groups'!$B$2:$B$219, 0))</f>
        <v>Europe &amp; Central Asia</v>
      </c>
    </row>
    <row r="2028" spans="1:36">
      <c r="A2028" s="53">
        <v>45169</v>
      </c>
      <c r="B2028" s="53">
        <v>45169</v>
      </c>
      <c r="N2028" s="1" t="s">
        <v>1078</v>
      </c>
      <c r="U2028" s="59">
        <v>10949645189.6364</v>
      </c>
      <c r="V2028" s="60">
        <v>10949645189.6364</v>
      </c>
      <c r="W2028" s="60">
        <v>10949645189.6364</v>
      </c>
      <c r="X2028" s="59">
        <v>1.7165417207900002E-2</v>
      </c>
      <c r="AI2028" s="2" t="str">
        <f>INDEX('ISO2-ISO3'!$D$1:$D$249, MATCH($N2028, 'ISO2-ISO3'!$C$1:$C$249, 0))</f>
        <v>IRL</v>
      </c>
      <c r="AJ2028" s="2" t="str">
        <f>INDEX('WB Country Groups'!$C$2:$C$219, MATCH($AI2028, 'WB Country Groups'!$B$2:$B$219, 0))</f>
        <v>Europe &amp; Central Asia</v>
      </c>
    </row>
    <row r="2029" spans="1:36">
      <c r="A2029" s="53">
        <v>45169</v>
      </c>
      <c r="B2029" s="53">
        <v>45169</v>
      </c>
      <c r="N2029" s="1" t="s">
        <v>1084</v>
      </c>
      <c r="U2029" s="59">
        <v>10448135345.6987</v>
      </c>
      <c r="V2029" s="60">
        <v>10448135345.6987</v>
      </c>
      <c r="W2029" s="60">
        <v>10998037205.9986</v>
      </c>
      <c r="X2029" s="59">
        <v>1.6379215869399999E-2</v>
      </c>
      <c r="AI2029" s="2" t="str">
        <f>INDEX('ISO2-ISO3'!$D$1:$D$249, MATCH($N2029, 'ISO2-ISO3'!$C$1:$C$249, 0))</f>
        <v>ITA</v>
      </c>
      <c r="AJ2029" s="2" t="str">
        <f>INDEX('WB Country Groups'!$C$2:$C$219, MATCH($AI2029, 'WB Country Groups'!$B$2:$B$219, 0))</f>
        <v>Europe &amp; Central Asia</v>
      </c>
    </row>
    <row r="2030" spans="1:36">
      <c r="A2030" s="53">
        <v>45169</v>
      </c>
      <c r="B2030" s="53">
        <v>45169</v>
      </c>
      <c r="N2030" s="1" t="s">
        <v>1084</v>
      </c>
      <c r="U2030" s="59">
        <v>2665880495.1457801</v>
      </c>
      <c r="V2030" s="60">
        <v>2665880495.1457801</v>
      </c>
      <c r="W2030" s="60">
        <v>5924178878.1017199</v>
      </c>
      <c r="X2030" s="59">
        <v>4.1792176945999997E-3</v>
      </c>
      <c r="AI2030" s="2" t="str">
        <f>INDEX('ISO2-ISO3'!$D$1:$D$249, MATCH($N2030, 'ISO2-ISO3'!$C$1:$C$249, 0))</f>
        <v>ITA</v>
      </c>
      <c r="AJ2030" s="2" t="str">
        <f>INDEX('WB Country Groups'!$C$2:$C$219, MATCH($AI2030, 'WB Country Groups'!$B$2:$B$219, 0))</f>
        <v>Europe &amp; Central Asia</v>
      </c>
    </row>
    <row r="2031" spans="1:36">
      <c r="A2031" s="53">
        <v>45169</v>
      </c>
      <c r="B2031" s="53">
        <v>45169</v>
      </c>
      <c r="N2031" s="1" t="s">
        <v>918</v>
      </c>
      <c r="U2031" s="59">
        <v>2885238070.0269599</v>
      </c>
      <c r="V2031" s="60">
        <v>2885238070.0269599</v>
      </c>
      <c r="W2031" s="60">
        <v>8243537342.9341803</v>
      </c>
      <c r="X2031" s="59">
        <v>4.5230977221999997E-3</v>
      </c>
      <c r="AI2031" s="2" t="str">
        <f>INDEX('ISO2-ISO3'!$D$1:$D$249, MATCH($N2031, 'ISO2-ISO3'!$C$1:$C$249, 0))</f>
        <v>BRA</v>
      </c>
      <c r="AJ2031" s="2" t="str">
        <f>INDEX('WB Country Groups'!$C$2:$C$219, MATCH($AI2031, 'WB Country Groups'!$B$2:$B$219, 0))</f>
        <v>Latin America &amp; Caribbean</v>
      </c>
    </row>
    <row r="2032" spans="1:36">
      <c r="A2032" s="53">
        <v>45169</v>
      </c>
      <c r="B2032" s="53">
        <v>45169</v>
      </c>
      <c r="N2032" s="1" t="s">
        <v>918</v>
      </c>
      <c r="U2032" s="59">
        <v>2001205895.90483</v>
      </c>
      <c r="V2032" s="60">
        <v>2001205895.90483</v>
      </c>
      <c r="W2032" s="60">
        <v>4371924546.4708796</v>
      </c>
      <c r="X2032" s="59">
        <v>3.1372280586999999E-3</v>
      </c>
      <c r="AI2032" s="2" t="str">
        <f>INDEX('ISO2-ISO3'!$D$1:$D$249, MATCH($N2032, 'ISO2-ISO3'!$C$1:$C$249, 0))</f>
        <v>BRA</v>
      </c>
      <c r="AJ2032" s="2" t="str">
        <f>INDEX('WB Country Groups'!$C$2:$C$219, MATCH($AI2032, 'WB Country Groups'!$B$2:$B$219, 0))</f>
        <v>Latin America &amp; Caribbean</v>
      </c>
    </row>
    <row r="2033" spans="1:36">
      <c r="A2033" s="53">
        <v>45169</v>
      </c>
      <c r="B2033" s="53">
        <v>45169</v>
      </c>
      <c r="N2033" s="1" t="s">
        <v>948</v>
      </c>
      <c r="U2033" s="59">
        <v>256919327.08580101</v>
      </c>
      <c r="V2033" s="60">
        <v>256919327.08580101</v>
      </c>
      <c r="W2033" s="60">
        <v>4275116645.6201501</v>
      </c>
      <c r="X2033" s="59">
        <v>4.027644149E-4</v>
      </c>
      <c r="AI2033" s="2" t="str">
        <f>INDEX('ISO2-ISO3'!$D$1:$D$249, MATCH($N2033, 'ISO2-ISO3'!$C$1:$C$249, 0))</f>
        <v>CHN</v>
      </c>
      <c r="AJ2033" s="2" t="str">
        <f>INDEX('WB Country Groups'!$C$2:$C$219, MATCH($AI2033, 'WB Country Groups'!$B$2:$B$219, 0))</f>
        <v>East Asia &amp; Pacific</v>
      </c>
    </row>
    <row r="2034" spans="1:36">
      <c r="A2034" s="53">
        <v>45169</v>
      </c>
      <c r="B2034" s="53">
        <v>45169</v>
      </c>
      <c r="N2034" s="1" t="s">
        <v>1339</v>
      </c>
      <c r="U2034" s="59">
        <v>8435200836.0803699</v>
      </c>
      <c r="V2034" s="60">
        <v>8435200836.0803699</v>
      </c>
      <c r="W2034" s="60">
        <v>28117336120.267899</v>
      </c>
      <c r="X2034" s="59">
        <v>1.32236012287E-2</v>
      </c>
      <c r="AI2034" s="2" t="str">
        <f>INDEX('ISO2-ISO3'!$D$1:$D$249, MATCH($N2034, 'ISO2-ISO3'!$C$1:$C$249, 0))</f>
        <v>ARE</v>
      </c>
      <c r="AJ2034" s="2" t="str">
        <f>INDEX('WB Country Groups'!$C$2:$C$219, MATCH($AI2034, 'WB Country Groups'!$B$2:$B$219, 0))</f>
        <v>Middle East &amp; North Africa</v>
      </c>
    </row>
    <row r="2035" spans="1:36">
      <c r="A2035" s="53">
        <v>45169</v>
      </c>
      <c r="B2035" s="53">
        <v>45169</v>
      </c>
      <c r="N2035" s="1" t="s">
        <v>1131</v>
      </c>
      <c r="U2035" s="59">
        <v>1351368485.09483</v>
      </c>
      <c r="V2035" s="60">
        <v>1351368485.09483</v>
      </c>
      <c r="W2035" s="60">
        <v>3378421212.7370701</v>
      </c>
      <c r="X2035" s="59">
        <v>2.1184982203999998E-3</v>
      </c>
      <c r="AI2035" s="2" t="str">
        <f>INDEX('ISO2-ISO3'!$D$1:$D$249, MATCH($N2035, 'ISO2-ISO3'!$C$1:$C$249, 0))</f>
        <v>MYS</v>
      </c>
      <c r="AJ2035" s="2" t="str">
        <f>INDEX('WB Country Groups'!$C$2:$C$219, MATCH($AI2035, 'WB Country Groups'!$B$2:$B$219, 0))</f>
        <v>East Asia &amp; Pacific</v>
      </c>
    </row>
    <row r="2036" spans="1:36">
      <c r="A2036" s="53">
        <v>45169</v>
      </c>
      <c r="B2036" s="53">
        <v>45169</v>
      </c>
      <c r="N2036" s="1" t="s">
        <v>1284</v>
      </c>
      <c r="U2036" s="59">
        <v>16722126055.6423</v>
      </c>
      <c r="V2036" s="60">
        <v>16722126055.6423</v>
      </c>
      <c r="W2036" s="60">
        <v>30403865555.713299</v>
      </c>
      <c r="X2036" s="59">
        <v>2.6214755398699999E-2</v>
      </c>
      <c r="AI2036" s="2" t="str">
        <f>INDEX('ISO2-ISO3'!$D$1:$D$249, MATCH($N2036, 'ISO2-ISO3'!$C$1:$C$249, 0))</f>
        <v>ESP</v>
      </c>
      <c r="AJ2036" s="2" t="str">
        <f>INDEX('WB Country Groups'!$C$2:$C$219, MATCH($AI2036, 'WB Country Groups'!$B$2:$B$219, 0))</f>
        <v>Europe &amp; Central Asia</v>
      </c>
    </row>
    <row r="2037" spans="1:36">
      <c r="A2037" s="53">
        <v>45169</v>
      </c>
      <c r="B2037" s="53">
        <v>45169</v>
      </c>
      <c r="N2037" s="1" t="s">
        <v>1348</v>
      </c>
      <c r="U2037" s="59">
        <v>5474914467</v>
      </c>
      <c r="V2037" s="60">
        <v>5474914467</v>
      </c>
      <c r="W2037" s="60">
        <v>7299885956</v>
      </c>
      <c r="X2037" s="59">
        <v>8.5828526290999997E-3</v>
      </c>
      <c r="AI2037" s="2" t="str">
        <f>INDEX('ISO2-ISO3'!$D$1:$D$249, MATCH($N2037, 'ISO2-ISO3'!$C$1:$C$249, 0))</f>
        <v>USA</v>
      </c>
      <c r="AJ2037" s="2" t="str">
        <f>INDEX('WB Country Groups'!$C$2:$C$219, MATCH($AI2037, 'WB Country Groups'!$B$2:$B$219, 0))</f>
        <v>North America</v>
      </c>
    </row>
    <row r="2038" spans="1:36">
      <c r="A2038" s="53">
        <v>45169</v>
      </c>
      <c r="B2038" s="53">
        <v>45169</v>
      </c>
      <c r="N2038" s="1" t="s">
        <v>918</v>
      </c>
      <c r="U2038" s="59">
        <v>15197016734.1621</v>
      </c>
      <c r="V2038" s="60">
        <v>15197016734.1621</v>
      </c>
      <c r="W2038" s="60">
        <v>15197016734.1621</v>
      </c>
      <c r="X2038" s="59">
        <v>2.38238890886E-2</v>
      </c>
      <c r="AI2038" s="2" t="str">
        <f>INDEX('ISO2-ISO3'!$D$1:$D$249, MATCH($N2038, 'ISO2-ISO3'!$C$1:$C$249, 0))</f>
        <v>BRA</v>
      </c>
      <c r="AJ2038" s="2" t="str">
        <f>INDEX('WB Country Groups'!$C$2:$C$219, MATCH($AI2038, 'WB Country Groups'!$B$2:$B$219, 0))</f>
        <v>Latin America &amp; Caribbean</v>
      </c>
    </row>
    <row r="2039" spans="1:36">
      <c r="A2039" s="53">
        <v>45169</v>
      </c>
      <c r="B2039" s="53">
        <v>45169</v>
      </c>
      <c r="N2039" s="1" t="s">
        <v>948</v>
      </c>
      <c r="U2039" s="59">
        <v>2226629068.7665401</v>
      </c>
      <c r="V2039" s="60">
        <v>2226629068.7665401</v>
      </c>
      <c r="W2039" s="60">
        <v>21108168681.6852</v>
      </c>
      <c r="X2039" s="59">
        <v>3.4906169350999998E-3</v>
      </c>
      <c r="AI2039" s="2" t="str">
        <f>INDEX('ISO2-ISO3'!$D$1:$D$249, MATCH($N2039, 'ISO2-ISO3'!$C$1:$C$249, 0))</f>
        <v>CHN</v>
      </c>
      <c r="AJ2039" s="2" t="str">
        <f>INDEX('WB Country Groups'!$C$2:$C$219, MATCH($AI2039, 'WB Country Groups'!$B$2:$B$219, 0))</f>
        <v>East Asia &amp; Pacific</v>
      </c>
    </row>
    <row r="2040" spans="1:36">
      <c r="A2040" s="53">
        <v>45169</v>
      </c>
      <c r="B2040" s="53">
        <v>45169</v>
      </c>
      <c r="N2040" s="1" t="s">
        <v>948</v>
      </c>
      <c r="U2040" s="59">
        <v>1134713471.89201</v>
      </c>
      <c r="V2040" s="60">
        <v>1134713471.89201</v>
      </c>
      <c r="W2040" s="60">
        <v>21108168681.6852</v>
      </c>
      <c r="X2040" s="59">
        <v>1.7788549144E-3</v>
      </c>
      <c r="AI2040" s="2" t="str">
        <f>INDEX('ISO2-ISO3'!$D$1:$D$249, MATCH($N2040, 'ISO2-ISO3'!$C$1:$C$249, 0))</f>
        <v>CHN</v>
      </c>
      <c r="AJ2040" s="2" t="str">
        <f>INDEX('WB Country Groups'!$C$2:$C$219, MATCH($AI2040, 'WB Country Groups'!$B$2:$B$219, 0))</f>
        <v>East Asia &amp; Pacific</v>
      </c>
    </row>
    <row r="2041" spans="1:36">
      <c r="A2041" s="53">
        <v>45169</v>
      </c>
      <c r="B2041" s="53">
        <v>45169</v>
      </c>
      <c r="N2041" s="1" t="s">
        <v>1348</v>
      </c>
      <c r="U2041" s="59">
        <v>5109647539.1339998</v>
      </c>
      <c r="V2041" s="60">
        <v>5109647539.1339998</v>
      </c>
      <c r="W2041" s="60">
        <v>6011350046.04</v>
      </c>
      <c r="X2041" s="59">
        <v>8.0102350602000005E-3</v>
      </c>
      <c r="AI2041" s="2" t="str">
        <f>INDEX('ISO2-ISO3'!$D$1:$D$249, MATCH($N2041, 'ISO2-ISO3'!$C$1:$C$249, 0))</f>
        <v>USA</v>
      </c>
      <c r="AJ2041" s="2" t="str">
        <f>INDEX('WB Country Groups'!$C$2:$C$219, MATCH($AI2041, 'WB Country Groups'!$B$2:$B$219, 0))</f>
        <v>North America</v>
      </c>
    </row>
    <row r="2042" spans="1:36">
      <c r="A2042" s="53">
        <v>45169</v>
      </c>
      <c r="B2042" s="53">
        <v>45169</v>
      </c>
      <c r="N2042" s="1" t="s">
        <v>1348</v>
      </c>
      <c r="U2042" s="59">
        <v>62074554446.124001</v>
      </c>
      <c r="V2042" s="60">
        <v>62074554446.124001</v>
      </c>
      <c r="W2042" s="60">
        <v>68971727162.360001</v>
      </c>
      <c r="X2042" s="59">
        <v>9.7312342693299997E-2</v>
      </c>
      <c r="AI2042" s="2" t="str">
        <f>INDEX('ISO2-ISO3'!$D$1:$D$249, MATCH($N2042, 'ISO2-ISO3'!$C$1:$C$249, 0))</f>
        <v>USA</v>
      </c>
      <c r="AJ2042" s="2" t="str">
        <f>INDEX('WB Country Groups'!$C$2:$C$219, MATCH($AI2042, 'WB Country Groups'!$B$2:$B$219, 0))</f>
        <v>North America</v>
      </c>
    </row>
    <row r="2043" spans="1:36">
      <c r="A2043" s="53">
        <v>45169</v>
      </c>
      <c r="B2043" s="53">
        <v>45169</v>
      </c>
      <c r="N2043" s="1" t="s">
        <v>1348</v>
      </c>
      <c r="U2043" s="59">
        <v>20832467787.669998</v>
      </c>
      <c r="V2043" s="60">
        <v>20832467787.669998</v>
      </c>
      <c r="W2043" s="60">
        <v>20832467787.669998</v>
      </c>
      <c r="X2043" s="59">
        <v>3.2658409916800003E-2</v>
      </c>
      <c r="AI2043" s="2" t="str">
        <f>INDEX('ISO2-ISO3'!$D$1:$D$249, MATCH($N2043, 'ISO2-ISO3'!$C$1:$C$249, 0))</f>
        <v>USA</v>
      </c>
      <c r="AJ2043" s="2" t="str">
        <f>INDEX('WB Country Groups'!$C$2:$C$219, MATCH($AI2043, 'WB Country Groups'!$B$2:$B$219, 0))</f>
        <v>North America</v>
      </c>
    </row>
    <row r="2044" spans="1:36">
      <c r="A2044" s="53">
        <v>45169</v>
      </c>
      <c r="B2044" s="53">
        <v>45169</v>
      </c>
      <c r="N2044" s="1" t="s">
        <v>1348</v>
      </c>
      <c r="U2044" s="59">
        <v>39775683496.362</v>
      </c>
      <c r="V2044" s="60">
        <v>39775683496.362</v>
      </c>
      <c r="W2044" s="60">
        <v>72319424538.839996</v>
      </c>
      <c r="X2044" s="59">
        <v>6.2355098281399998E-2</v>
      </c>
      <c r="AI2044" s="2" t="str">
        <f>INDEX('ISO2-ISO3'!$D$1:$D$249, MATCH($N2044, 'ISO2-ISO3'!$C$1:$C$249, 0))</f>
        <v>USA</v>
      </c>
      <c r="AJ2044" s="2" t="str">
        <f>INDEX('WB Country Groups'!$C$2:$C$219, MATCH($AI2044, 'WB Country Groups'!$B$2:$B$219, 0))</f>
        <v>North America</v>
      </c>
    </row>
    <row r="2045" spans="1:36">
      <c r="A2045" s="53">
        <v>45169</v>
      </c>
      <c r="B2045" s="53">
        <v>45169</v>
      </c>
      <c r="N2045" s="1" t="s">
        <v>948</v>
      </c>
      <c r="U2045" s="59">
        <v>270296392.30061102</v>
      </c>
      <c r="V2045" s="60">
        <v>270296392.30061102</v>
      </c>
      <c r="W2045" s="60">
        <v>4904139388.5504398</v>
      </c>
      <c r="X2045" s="59">
        <v>4.2373522279999997E-4</v>
      </c>
      <c r="AI2045" s="2" t="str">
        <f>INDEX('ISO2-ISO3'!$D$1:$D$249, MATCH($N2045, 'ISO2-ISO3'!$C$1:$C$249, 0))</f>
        <v>CHN</v>
      </c>
      <c r="AJ2045" s="2" t="str">
        <f>INDEX('WB Country Groups'!$C$2:$C$219, MATCH($AI2045, 'WB Country Groups'!$B$2:$B$219, 0))</f>
        <v>East Asia &amp; Pacific</v>
      </c>
    </row>
    <row r="2046" spans="1:36">
      <c r="A2046" s="53">
        <v>45169</v>
      </c>
      <c r="B2046" s="53">
        <v>45169</v>
      </c>
      <c r="N2046" s="1" t="s">
        <v>948</v>
      </c>
      <c r="U2046" s="59">
        <v>779082006.00090694</v>
      </c>
      <c r="V2046" s="60">
        <v>779082006.00090694</v>
      </c>
      <c r="W2046" s="60">
        <v>12963861029.5959</v>
      </c>
      <c r="X2046" s="59">
        <v>1.2213425586000001E-3</v>
      </c>
      <c r="AI2046" s="2" t="str">
        <f>INDEX('ISO2-ISO3'!$D$1:$D$249, MATCH($N2046, 'ISO2-ISO3'!$C$1:$C$249, 0))</f>
        <v>CHN</v>
      </c>
      <c r="AJ2046" s="2" t="str">
        <f>INDEX('WB Country Groups'!$C$2:$C$219, MATCH($AI2046, 'WB Country Groups'!$B$2:$B$219, 0))</f>
        <v>East Asia &amp; Pacific</v>
      </c>
    </row>
    <row r="2047" spans="1:36">
      <c r="A2047" s="53">
        <v>45169</v>
      </c>
      <c r="B2047" s="53">
        <v>45169</v>
      </c>
      <c r="N2047" s="1" t="s">
        <v>948</v>
      </c>
      <c r="U2047" s="59">
        <v>6038469550.8017998</v>
      </c>
      <c r="V2047" s="60">
        <v>6038469550.8017998</v>
      </c>
      <c r="W2047" s="60">
        <v>32364849799.453999</v>
      </c>
      <c r="X2047" s="59">
        <v>9.4663203548000004E-3</v>
      </c>
      <c r="AI2047" s="2" t="str">
        <f>INDEX('ISO2-ISO3'!$D$1:$D$249, MATCH($N2047, 'ISO2-ISO3'!$C$1:$C$249, 0))</f>
        <v>CHN</v>
      </c>
      <c r="AJ2047" s="2" t="str">
        <f>INDEX('WB Country Groups'!$C$2:$C$219, MATCH($AI2047, 'WB Country Groups'!$B$2:$B$219, 0))</f>
        <v>East Asia &amp; Pacific</v>
      </c>
    </row>
    <row r="2048" spans="1:36">
      <c r="A2048" s="53">
        <v>45169</v>
      </c>
      <c r="B2048" s="53">
        <v>45169</v>
      </c>
      <c r="N2048" s="1" t="s">
        <v>948</v>
      </c>
      <c r="U2048" s="59">
        <v>1563022449.4346399</v>
      </c>
      <c r="V2048" s="60">
        <v>1563022449.4346399</v>
      </c>
      <c r="W2048" s="60">
        <v>32364849799.453999</v>
      </c>
      <c r="X2048" s="59">
        <v>2.4503015381000001E-3</v>
      </c>
      <c r="AI2048" s="2" t="str">
        <f>INDEX('ISO2-ISO3'!$D$1:$D$249, MATCH($N2048, 'ISO2-ISO3'!$C$1:$C$249, 0))</f>
        <v>CHN</v>
      </c>
      <c r="AJ2048" s="2" t="str">
        <f>INDEX('WB Country Groups'!$C$2:$C$219, MATCH($AI2048, 'WB Country Groups'!$B$2:$B$219, 0))</f>
        <v>East Asia &amp; Pacific</v>
      </c>
    </row>
    <row r="2049" spans="1:36">
      <c r="A2049" s="53">
        <v>45169</v>
      </c>
      <c r="B2049" s="53">
        <v>45169</v>
      </c>
      <c r="N2049" s="1" t="s">
        <v>1070</v>
      </c>
      <c r="U2049" s="59">
        <v>5053442065.5785198</v>
      </c>
      <c r="V2049" s="60">
        <v>5053442065.5785198</v>
      </c>
      <c r="W2049" s="60">
        <v>20213768262.314098</v>
      </c>
      <c r="X2049" s="59">
        <v>7.9221234925000005E-3</v>
      </c>
      <c r="AI2049" s="2" t="str">
        <f>INDEX('ISO2-ISO3'!$D$1:$D$249, MATCH($N2049, 'ISO2-ISO3'!$C$1:$C$249, 0))</f>
        <v>IND</v>
      </c>
      <c r="AJ2049" s="2" t="str">
        <f>INDEX('WB Country Groups'!$C$2:$C$219, MATCH($AI2049, 'WB Country Groups'!$B$2:$B$219, 0))</f>
        <v>South Asia</v>
      </c>
    </row>
    <row r="2050" spans="1:36">
      <c r="A2050" s="53">
        <v>45169</v>
      </c>
      <c r="B2050" s="53">
        <v>45169</v>
      </c>
      <c r="N2050" s="1" t="s">
        <v>1070</v>
      </c>
      <c r="U2050" s="59">
        <v>10302719339.813101</v>
      </c>
      <c r="V2050" s="60">
        <v>10302719339.813101</v>
      </c>
      <c r="W2050" s="60">
        <v>20605438679.626099</v>
      </c>
      <c r="X2050" s="59">
        <v>1.61512517329E-2</v>
      </c>
      <c r="AI2050" s="2" t="str">
        <f>INDEX('ISO2-ISO3'!$D$1:$D$249, MATCH($N2050, 'ISO2-ISO3'!$C$1:$C$249, 0))</f>
        <v>IND</v>
      </c>
      <c r="AJ2050" s="2" t="str">
        <f>INDEX('WB Country Groups'!$C$2:$C$219, MATCH($AI2050, 'WB Country Groups'!$B$2:$B$219, 0))</f>
        <v>South Asia</v>
      </c>
    </row>
    <row r="2051" spans="1:36">
      <c r="A2051" s="53">
        <v>45169</v>
      </c>
      <c r="B2051" s="53">
        <v>45169</v>
      </c>
      <c r="N2051" s="1" t="s">
        <v>1102</v>
      </c>
      <c r="U2051" s="59">
        <v>901902274.71912205</v>
      </c>
      <c r="V2051" s="60">
        <v>901902274.71912205</v>
      </c>
      <c r="W2051" s="60">
        <v>1803804549.4382401</v>
      </c>
      <c r="X2051" s="59">
        <v>1.4138840626999999E-3</v>
      </c>
      <c r="AI2051" s="2" t="str">
        <f>INDEX('ISO2-ISO3'!$D$1:$D$249, MATCH($N2051, 'ISO2-ISO3'!$C$1:$C$249, 0))</f>
        <v>KOR</v>
      </c>
      <c r="AJ2051" s="2" t="str">
        <f>INDEX('WB Country Groups'!$C$2:$C$219, MATCH($AI2051, 'WB Country Groups'!$B$2:$B$219, 0))</f>
        <v>East Asia &amp; Pacific</v>
      </c>
    </row>
    <row r="2052" spans="1:36">
      <c r="A2052" s="53">
        <v>45169</v>
      </c>
      <c r="B2052" s="53">
        <v>45169</v>
      </c>
      <c r="N2052" s="1" t="s">
        <v>1015</v>
      </c>
      <c r="U2052" s="59">
        <v>7894716137.6533604</v>
      </c>
      <c r="V2052" s="60">
        <v>7894716137.6533604</v>
      </c>
      <c r="W2052" s="60">
        <v>12145717134.851299</v>
      </c>
      <c r="X2052" s="59">
        <v>1.2376300226500001E-2</v>
      </c>
      <c r="AI2052" s="2" t="str">
        <f>INDEX('ISO2-ISO3'!$D$1:$D$249, MATCH($N2052, 'ISO2-ISO3'!$C$1:$C$249, 0))</f>
        <v>FRA</v>
      </c>
      <c r="AJ2052" s="2" t="str">
        <f>INDEX('WB Country Groups'!$C$2:$C$219, MATCH($AI2052, 'WB Country Groups'!$B$2:$B$219, 0))</f>
        <v>Europe &amp; Central Asia</v>
      </c>
    </row>
    <row r="2053" spans="1:36">
      <c r="A2053" s="53">
        <v>45169</v>
      </c>
      <c r="B2053" s="53">
        <v>45169</v>
      </c>
      <c r="N2053" s="1" t="s">
        <v>1348</v>
      </c>
      <c r="U2053" s="59">
        <v>6783809243.1120005</v>
      </c>
      <c r="V2053" s="60">
        <v>6783809243.1120005</v>
      </c>
      <c r="W2053" s="60">
        <v>11679828150.059999</v>
      </c>
      <c r="X2053" s="59">
        <v>1.06347661408E-2</v>
      </c>
      <c r="AI2053" s="2" t="str">
        <f>INDEX('ISO2-ISO3'!$D$1:$D$249, MATCH($N2053, 'ISO2-ISO3'!$C$1:$C$249, 0))</f>
        <v>USA</v>
      </c>
      <c r="AJ2053" s="2" t="str">
        <f>INDEX('WB Country Groups'!$C$2:$C$219, MATCH($AI2053, 'WB Country Groups'!$B$2:$B$219, 0))</f>
        <v>North America</v>
      </c>
    </row>
    <row r="2054" spans="1:36">
      <c r="A2054" s="53">
        <v>45169</v>
      </c>
      <c r="B2054" s="53">
        <v>45169</v>
      </c>
      <c r="N2054" s="1" t="s">
        <v>1256</v>
      </c>
      <c r="U2054" s="59">
        <v>2258808473.1979799</v>
      </c>
      <c r="V2054" s="60">
        <v>2258808473.1979799</v>
      </c>
      <c r="W2054" s="60">
        <v>11294042365.989901</v>
      </c>
      <c r="X2054" s="59">
        <v>3.5410635836999999E-3</v>
      </c>
      <c r="AI2054" s="2" t="str">
        <f>INDEX('ISO2-ISO3'!$D$1:$D$249, MATCH($N2054, 'ISO2-ISO3'!$C$1:$C$249, 0))</f>
        <v>SAU</v>
      </c>
      <c r="AJ2054" s="2" t="str">
        <f>INDEX('WB Country Groups'!$C$2:$C$219, MATCH($AI2054, 'WB Country Groups'!$B$2:$B$219, 0))</f>
        <v>Middle East &amp; North Africa</v>
      </c>
    </row>
    <row r="2055" spans="1:36">
      <c r="A2055" s="53">
        <v>45169</v>
      </c>
      <c r="B2055" s="53">
        <v>45169</v>
      </c>
      <c r="N2055" s="1" t="s">
        <v>1342</v>
      </c>
      <c r="U2055" s="59">
        <v>3794373193.21452</v>
      </c>
      <c r="V2055" s="60">
        <v>3794373193.21452</v>
      </c>
      <c r="W2055" s="60">
        <v>5059164257.61936</v>
      </c>
      <c r="X2055" s="59">
        <v>5.9483204958999999E-3</v>
      </c>
      <c r="AI2055" s="2" t="str">
        <f>INDEX('ISO2-ISO3'!$D$1:$D$249, MATCH($N2055, 'ISO2-ISO3'!$C$1:$C$249, 0))</f>
        <v>GBR</v>
      </c>
      <c r="AJ2055" s="2" t="str">
        <f>INDEX('WB Country Groups'!$C$2:$C$219, MATCH($AI2055, 'WB Country Groups'!$B$2:$B$219, 0))</f>
        <v>Europe &amp; Central Asia</v>
      </c>
    </row>
    <row r="2056" spans="1:36">
      <c r="A2056" s="53">
        <v>45169</v>
      </c>
      <c r="B2056" s="53">
        <v>45169</v>
      </c>
      <c r="N2056" s="1" t="s">
        <v>1102</v>
      </c>
      <c r="U2056" s="59">
        <v>3378953091.0081301</v>
      </c>
      <c r="V2056" s="60">
        <v>3378953091.0081301</v>
      </c>
      <c r="W2056" s="60">
        <v>4827075844.2973299</v>
      </c>
      <c r="X2056" s="59">
        <v>5.29707936E-3</v>
      </c>
      <c r="AI2056" s="2" t="str">
        <f>INDEX('ISO2-ISO3'!$D$1:$D$249, MATCH($N2056, 'ISO2-ISO3'!$C$1:$C$249, 0))</f>
        <v>KOR</v>
      </c>
      <c r="AJ2056" s="2" t="str">
        <f>INDEX('WB Country Groups'!$C$2:$C$219, MATCH($AI2056, 'WB Country Groups'!$B$2:$B$219, 0))</f>
        <v>East Asia &amp; Pacific</v>
      </c>
    </row>
    <row r="2057" spans="1:36">
      <c r="A2057" s="53">
        <v>45169</v>
      </c>
      <c r="B2057" s="53">
        <v>45169</v>
      </c>
      <c r="N2057" s="1" t="s">
        <v>1256</v>
      </c>
      <c r="U2057" s="59">
        <v>4138281963.57165</v>
      </c>
      <c r="V2057" s="60">
        <v>4138281963.57165</v>
      </c>
      <c r="W2057" s="60">
        <v>37620745123.378601</v>
      </c>
      <c r="X2057" s="59">
        <v>6.4874555474999998E-3</v>
      </c>
      <c r="AI2057" s="2" t="str">
        <f>INDEX('ISO2-ISO3'!$D$1:$D$249, MATCH($N2057, 'ISO2-ISO3'!$C$1:$C$249, 0))</f>
        <v>SAU</v>
      </c>
      <c r="AJ2057" s="2" t="str">
        <f>INDEX('WB Country Groups'!$C$2:$C$219, MATCH($AI2057, 'WB Country Groups'!$B$2:$B$219, 0))</f>
        <v>Middle East &amp; North Africa</v>
      </c>
    </row>
    <row r="2058" spans="1:36">
      <c r="A2058" s="53">
        <v>45169</v>
      </c>
      <c r="B2058" s="53">
        <v>45169</v>
      </c>
      <c r="N2058" s="1" t="s">
        <v>1295</v>
      </c>
      <c r="U2058" s="59">
        <v>2270445369.3253798</v>
      </c>
      <c r="V2058" s="60">
        <v>2270445369.3253798</v>
      </c>
      <c r="W2058" s="60">
        <v>11352226846.6269</v>
      </c>
      <c r="X2058" s="59">
        <v>3.5593063827000001E-3</v>
      </c>
      <c r="AI2058" s="2" t="str">
        <f>INDEX('ISO2-ISO3'!$D$1:$D$249, MATCH($N2058, 'ISO2-ISO3'!$C$1:$C$249, 0))</f>
        <v>SWE</v>
      </c>
      <c r="AJ2058" s="2" t="str">
        <f>INDEX('WB Country Groups'!$C$2:$C$219, MATCH($AI2058, 'WB Country Groups'!$B$2:$B$219, 0))</f>
        <v>Europe &amp; Central Asia</v>
      </c>
    </row>
    <row r="2059" spans="1:36">
      <c r="A2059" s="53">
        <v>45169</v>
      </c>
      <c r="B2059" s="53">
        <v>45169</v>
      </c>
      <c r="N2059" s="1" t="s">
        <v>1102</v>
      </c>
      <c r="U2059" s="59">
        <v>916845068.62114596</v>
      </c>
      <c r="V2059" s="60">
        <v>916845068.62114596</v>
      </c>
      <c r="W2059" s="60">
        <v>4584225343.1057301</v>
      </c>
      <c r="X2059" s="59">
        <v>1.4373094146000001E-3</v>
      </c>
      <c r="AI2059" s="2" t="str">
        <f>INDEX('ISO2-ISO3'!$D$1:$D$249, MATCH($N2059, 'ISO2-ISO3'!$C$1:$C$249, 0))</f>
        <v>KOR</v>
      </c>
      <c r="AJ2059" s="2" t="str">
        <f>INDEX('WB Country Groups'!$C$2:$C$219, MATCH($AI2059, 'WB Country Groups'!$B$2:$B$219, 0))</f>
        <v>East Asia &amp; Pacific</v>
      </c>
    </row>
    <row r="2060" spans="1:36">
      <c r="A2060" s="53">
        <v>45169</v>
      </c>
      <c r="B2060" s="53">
        <v>45169</v>
      </c>
      <c r="N2060" s="1" t="s">
        <v>1348</v>
      </c>
      <c r="U2060" s="59">
        <v>14626425621.843</v>
      </c>
      <c r="V2060" s="60">
        <v>14626425621.843</v>
      </c>
      <c r="W2060" s="60">
        <v>21072755995.490002</v>
      </c>
      <c r="X2060" s="59">
        <v>2.2929391200499999E-2</v>
      </c>
      <c r="AI2060" s="2" t="str">
        <f>INDEX('ISO2-ISO3'!$D$1:$D$249, MATCH($N2060, 'ISO2-ISO3'!$C$1:$C$249, 0))</f>
        <v>USA</v>
      </c>
      <c r="AJ2060" s="2" t="str">
        <f>INDEX('WB Country Groups'!$C$2:$C$219, MATCH($AI2060, 'WB Country Groups'!$B$2:$B$219, 0))</f>
        <v>North America</v>
      </c>
    </row>
    <row r="2061" spans="1:36">
      <c r="A2061" s="53">
        <v>45169</v>
      </c>
      <c r="B2061" s="53">
        <v>45169</v>
      </c>
      <c r="N2061" s="1" t="s">
        <v>1031</v>
      </c>
      <c r="U2061" s="59">
        <v>17411861945.058899</v>
      </c>
      <c r="V2061" s="60">
        <v>17411861945.058899</v>
      </c>
      <c r="W2061" s="60">
        <v>29019769908.431499</v>
      </c>
      <c r="X2061" s="59">
        <v>2.7296032837400001E-2</v>
      </c>
      <c r="AI2061" s="2" t="str">
        <f>INDEX('ISO2-ISO3'!$D$1:$D$249, MATCH($N2061, 'ISO2-ISO3'!$C$1:$C$249, 0))</f>
        <v>DEU</v>
      </c>
      <c r="AJ2061" s="2" t="str">
        <f>INDEX('WB Country Groups'!$C$2:$C$219, MATCH($AI2061, 'WB Country Groups'!$B$2:$B$219, 0))</f>
        <v>Europe &amp; Central Asia</v>
      </c>
    </row>
    <row r="2062" spans="1:36">
      <c r="A2062" s="53">
        <v>45169</v>
      </c>
      <c r="B2062" s="53">
        <v>45169</v>
      </c>
      <c r="N2062" s="1" t="s">
        <v>1256</v>
      </c>
      <c r="U2062" s="59">
        <v>2533960780.1314402</v>
      </c>
      <c r="V2062" s="60">
        <v>2533960780.1314402</v>
      </c>
      <c r="W2062" s="60">
        <v>6334901950.3286104</v>
      </c>
      <c r="X2062" s="59">
        <v>3.9724112722999997E-3</v>
      </c>
      <c r="AI2062" s="2" t="str">
        <f>INDEX('ISO2-ISO3'!$D$1:$D$249, MATCH($N2062, 'ISO2-ISO3'!$C$1:$C$249, 0))</f>
        <v>SAU</v>
      </c>
      <c r="AJ2062" s="2" t="str">
        <f>INDEX('WB Country Groups'!$C$2:$C$219, MATCH($AI2062, 'WB Country Groups'!$B$2:$B$219, 0))</f>
        <v>Middle East &amp; North Africa</v>
      </c>
    </row>
    <row r="2063" spans="1:36">
      <c r="A2063" s="53">
        <v>45169</v>
      </c>
      <c r="B2063" s="53">
        <v>45169</v>
      </c>
      <c r="N2063" s="1" t="s">
        <v>1339</v>
      </c>
      <c r="U2063" s="59">
        <v>4066157552.9872999</v>
      </c>
      <c r="V2063" s="60">
        <v>4066157552.9872999</v>
      </c>
      <c r="W2063" s="60">
        <v>11617593008.535101</v>
      </c>
      <c r="X2063" s="59">
        <v>6.3743883588000001E-3</v>
      </c>
      <c r="AI2063" s="2" t="str">
        <f>INDEX('ISO2-ISO3'!$D$1:$D$249, MATCH($N2063, 'ISO2-ISO3'!$C$1:$C$249, 0))</f>
        <v>ARE</v>
      </c>
      <c r="AJ2063" s="2" t="str">
        <f>INDEX('WB Country Groups'!$C$2:$C$219, MATCH($AI2063, 'WB Country Groups'!$B$2:$B$219, 0))</f>
        <v>Middle East &amp; North Africa</v>
      </c>
    </row>
    <row r="2064" spans="1:36">
      <c r="A2064" s="53">
        <v>45169</v>
      </c>
      <c r="B2064" s="53">
        <v>45169</v>
      </c>
      <c r="N2064" s="1" t="s">
        <v>948</v>
      </c>
      <c r="U2064" s="59">
        <v>183294012.777358</v>
      </c>
      <c r="V2064" s="60">
        <v>183294012.777358</v>
      </c>
      <c r="W2064" s="60">
        <v>3049997421.19558</v>
      </c>
      <c r="X2064" s="59">
        <v>2.8734430629999999E-4</v>
      </c>
      <c r="AI2064" s="2" t="str">
        <f>INDEX('ISO2-ISO3'!$D$1:$D$249, MATCH($N2064, 'ISO2-ISO3'!$C$1:$C$249, 0))</f>
        <v>CHN</v>
      </c>
      <c r="AJ2064" s="2" t="str">
        <f>INDEX('WB Country Groups'!$C$2:$C$219, MATCH($AI2064, 'WB Country Groups'!$B$2:$B$219, 0))</f>
        <v>East Asia &amp; Pacific</v>
      </c>
    </row>
    <row r="2065" spans="1:36">
      <c r="A2065" s="53">
        <v>45169</v>
      </c>
      <c r="B2065" s="53">
        <v>45169</v>
      </c>
      <c r="N2065" s="1" t="s">
        <v>1266</v>
      </c>
      <c r="U2065" s="59">
        <v>7042360000</v>
      </c>
      <c r="V2065" s="60">
        <v>7042360000</v>
      </c>
      <c r="W2065" s="60">
        <v>14476800000</v>
      </c>
      <c r="X2065" s="59">
        <v>1.10400880974E-2</v>
      </c>
      <c r="AI2065" s="2" t="str">
        <f>INDEX('ISO2-ISO3'!$D$1:$D$249, MATCH($N2065, 'ISO2-ISO3'!$C$1:$C$249, 0))</f>
        <v>SGP</v>
      </c>
      <c r="AJ2065" s="2" t="str">
        <f>INDEX('WB Country Groups'!$C$2:$C$219, MATCH($AI2065, 'WB Country Groups'!$B$2:$B$219, 0))</f>
        <v>East Asia &amp; Pacific</v>
      </c>
    </row>
    <row r="2066" spans="1:36">
      <c r="A2066" s="53">
        <v>45169</v>
      </c>
      <c r="B2066" s="53">
        <v>45169</v>
      </c>
      <c r="N2066" s="1" t="s">
        <v>948</v>
      </c>
      <c r="U2066" s="59">
        <v>241515100.080181</v>
      </c>
      <c r="V2066" s="60">
        <v>241515100.080181</v>
      </c>
      <c r="W2066" s="60">
        <v>4018791564.7801199</v>
      </c>
      <c r="X2066" s="59">
        <v>3.7861568869999998E-4</v>
      </c>
      <c r="AI2066" s="2" t="str">
        <f>INDEX('ISO2-ISO3'!$D$1:$D$249, MATCH($N2066, 'ISO2-ISO3'!$C$1:$C$249, 0))</f>
        <v>CHN</v>
      </c>
      <c r="AJ2066" s="2" t="str">
        <f>INDEX('WB Country Groups'!$C$2:$C$219, MATCH($AI2066, 'WB Country Groups'!$B$2:$B$219, 0))</f>
        <v>East Asia &amp; Pacific</v>
      </c>
    </row>
    <row r="2067" spans="1:36">
      <c r="A2067" s="53">
        <v>45169</v>
      </c>
      <c r="B2067" s="53">
        <v>45169</v>
      </c>
      <c r="N2067" s="1" t="s">
        <v>1348</v>
      </c>
      <c r="U2067" s="59">
        <v>34116222255.360001</v>
      </c>
      <c r="V2067" s="60">
        <v>34116222255.360001</v>
      </c>
      <c r="W2067" s="60">
        <v>34116222255.360001</v>
      </c>
      <c r="X2067" s="59">
        <v>5.3482937431299997E-2</v>
      </c>
      <c r="AI2067" s="2" t="str">
        <f>INDEX('ISO2-ISO3'!$D$1:$D$249, MATCH($N2067, 'ISO2-ISO3'!$C$1:$C$249, 0))</f>
        <v>USA</v>
      </c>
      <c r="AJ2067" s="2" t="str">
        <f>INDEX('WB Country Groups'!$C$2:$C$219, MATCH($AI2067, 'WB Country Groups'!$B$2:$B$219, 0))</f>
        <v>North America</v>
      </c>
    </row>
    <row r="2068" spans="1:36">
      <c r="A2068" s="53">
        <v>45169</v>
      </c>
      <c r="B2068" s="53">
        <v>45169</v>
      </c>
      <c r="N2068" s="1" t="s">
        <v>948</v>
      </c>
      <c r="U2068" s="59">
        <v>591330631.31139696</v>
      </c>
      <c r="V2068" s="60">
        <v>591330631.31139696</v>
      </c>
      <c r="W2068" s="60">
        <v>14759540204.6583</v>
      </c>
      <c r="X2068" s="59">
        <v>9.2701058509999995E-4</v>
      </c>
      <c r="AI2068" s="2" t="str">
        <f>INDEX('ISO2-ISO3'!$D$1:$D$249, MATCH($N2068, 'ISO2-ISO3'!$C$1:$C$249, 0))</f>
        <v>CHN</v>
      </c>
      <c r="AJ2068" s="2" t="str">
        <f>INDEX('WB Country Groups'!$C$2:$C$219, MATCH($AI2068, 'WB Country Groups'!$B$2:$B$219, 0))</f>
        <v>East Asia &amp; Pacific</v>
      </c>
    </row>
    <row r="2069" spans="1:36">
      <c r="A2069" s="53">
        <v>45169</v>
      </c>
      <c r="B2069" s="53">
        <v>45169</v>
      </c>
      <c r="N2069" s="1" t="s">
        <v>1102</v>
      </c>
      <c r="U2069" s="59">
        <v>14446302250.8039</v>
      </c>
      <c r="V2069" s="60">
        <v>14446302250.8039</v>
      </c>
      <c r="W2069" s="60">
        <v>96308681672.025696</v>
      </c>
      <c r="X2069" s="59">
        <v>2.2647017410400001E-2</v>
      </c>
      <c r="AI2069" s="2" t="str">
        <f>INDEX('ISO2-ISO3'!$D$1:$D$249, MATCH($N2069, 'ISO2-ISO3'!$C$1:$C$249, 0))</f>
        <v>KOR</v>
      </c>
      <c r="AJ2069" s="2" t="str">
        <f>INDEX('WB Country Groups'!$C$2:$C$219, MATCH($AI2069, 'WB Country Groups'!$B$2:$B$219, 0))</f>
        <v>East Asia &amp; Pacific</v>
      </c>
    </row>
    <row r="2070" spans="1:36">
      <c r="A2070" s="53">
        <v>45169</v>
      </c>
      <c r="B2070" s="53">
        <v>45169</v>
      </c>
      <c r="N2070" s="1" t="s">
        <v>1256</v>
      </c>
      <c r="U2070" s="59">
        <v>5439057230.0801201</v>
      </c>
      <c r="V2070" s="60">
        <v>5439057230.0801201</v>
      </c>
      <c r="W2070" s="60">
        <v>18130190766.933701</v>
      </c>
      <c r="X2070" s="59">
        <v>8.5266403573000006E-3</v>
      </c>
      <c r="AI2070" s="2" t="str">
        <f>INDEX('ISO2-ISO3'!$D$1:$D$249, MATCH($N2070, 'ISO2-ISO3'!$C$1:$C$249, 0))</f>
        <v>SAU</v>
      </c>
      <c r="AJ2070" s="2" t="str">
        <f>INDEX('WB Country Groups'!$C$2:$C$219, MATCH($AI2070, 'WB Country Groups'!$B$2:$B$219, 0))</f>
        <v>Middle East &amp; North Africa</v>
      </c>
    </row>
    <row r="2071" spans="1:36">
      <c r="A2071" s="53">
        <v>45169</v>
      </c>
      <c r="B2071" s="53">
        <v>45169</v>
      </c>
      <c r="N2071" s="1" t="s">
        <v>1303</v>
      </c>
      <c r="U2071" s="59">
        <v>2626063676.3635702</v>
      </c>
      <c r="V2071" s="60">
        <v>2626063676.3635702</v>
      </c>
      <c r="W2071" s="60">
        <v>3501418235.1514301</v>
      </c>
      <c r="X2071" s="59">
        <v>4.1167981098000003E-3</v>
      </c>
      <c r="AI2071" s="2" t="str">
        <f>INDEX('ISO2-ISO3'!$D$1:$D$249, MATCH($N2071, 'ISO2-ISO3'!$C$1:$C$249, 0))</f>
        <v>TWN</v>
      </c>
      <c r="AJ2071" s="2" t="str">
        <f>INDEX('WB Country Groups'!$C$2:$C$219, MATCH($AI2071, 'WB Country Groups'!$B$2:$B$219, 0))</f>
        <v>East Asia &amp; Pacific</v>
      </c>
    </row>
    <row r="2072" spans="1:36">
      <c r="A2072" s="53">
        <v>45169</v>
      </c>
      <c r="B2072" s="53">
        <v>45169</v>
      </c>
      <c r="N2072" s="1" t="s">
        <v>948</v>
      </c>
      <c r="U2072" s="59">
        <v>162138126.48166499</v>
      </c>
      <c r="V2072" s="60">
        <v>162138126.48166499</v>
      </c>
      <c r="W2072" s="60">
        <v>2697965198.9355602</v>
      </c>
      <c r="X2072" s="59">
        <v>2.5417888330000002E-4</v>
      </c>
      <c r="AI2072" s="2" t="str">
        <f>INDEX('ISO2-ISO3'!$D$1:$D$249, MATCH($N2072, 'ISO2-ISO3'!$C$1:$C$249, 0))</f>
        <v>CHN</v>
      </c>
      <c r="AJ2072" s="2" t="str">
        <f>INDEX('WB Country Groups'!$C$2:$C$219, MATCH($AI2072, 'WB Country Groups'!$B$2:$B$219, 0))</f>
        <v>East Asia &amp; Pacific</v>
      </c>
    </row>
    <row r="2073" spans="1:36">
      <c r="A2073" s="53">
        <v>45169</v>
      </c>
      <c r="B2073" s="53">
        <v>45169</v>
      </c>
      <c r="N2073" s="1" t="s">
        <v>1256</v>
      </c>
      <c r="U2073" s="59">
        <v>1578446402.6235499</v>
      </c>
      <c r="V2073" s="60">
        <v>1578446402.6235499</v>
      </c>
      <c r="W2073" s="60">
        <v>5261488008.7451496</v>
      </c>
      <c r="X2073" s="59">
        <v>2.4744811884000002E-3</v>
      </c>
      <c r="AI2073" s="2" t="str">
        <f>INDEX('ISO2-ISO3'!$D$1:$D$249, MATCH($N2073, 'ISO2-ISO3'!$C$1:$C$249, 0))</f>
        <v>SAU</v>
      </c>
      <c r="AJ2073" s="2" t="str">
        <f>INDEX('WB Country Groups'!$C$2:$C$219, MATCH($AI2073, 'WB Country Groups'!$B$2:$B$219, 0))</f>
        <v>Middle East &amp; North Africa</v>
      </c>
    </row>
    <row r="2074" spans="1:36">
      <c r="A2074" s="53">
        <v>45169</v>
      </c>
      <c r="B2074" s="53">
        <v>45169</v>
      </c>
      <c r="N2074" s="1" t="s">
        <v>1072</v>
      </c>
      <c r="U2074" s="59">
        <v>5225821146.5879402</v>
      </c>
      <c r="V2074" s="60">
        <v>5225821146.5879402</v>
      </c>
      <c r="W2074" s="60">
        <v>7465458780.83992</v>
      </c>
      <c r="X2074" s="59">
        <v>8.1923568008000006E-3</v>
      </c>
      <c r="AI2074" s="2" t="str">
        <f>INDEX('ISO2-ISO3'!$D$1:$D$249, MATCH($N2074, 'ISO2-ISO3'!$C$1:$C$249, 0))</f>
        <v>IDN</v>
      </c>
      <c r="AJ2074" s="2" t="str">
        <f>INDEX('WB Country Groups'!$C$2:$C$219, MATCH($AI2074, 'WB Country Groups'!$B$2:$B$219, 0))</f>
        <v>East Asia &amp; Pacific</v>
      </c>
    </row>
    <row r="2075" spans="1:36">
      <c r="A2075" s="53">
        <v>45169</v>
      </c>
      <c r="B2075" s="53">
        <v>45169</v>
      </c>
      <c r="N2075" s="1" t="s">
        <v>1342</v>
      </c>
      <c r="U2075" s="59">
        <v>20755695670.376701</v>
      </c>
      <c r="V2075" s="60">
        <v>20755695670.376701</v>
      </c>
      <c r="W2075" s="60">
        <v>37737628491.594101</v>
      </c>
      <c r="X2075" s="59">
        <v>3.2538056663300001E-2</v>
      </c>
      <c r="AI2075" s="2" t="str">
        <f>INDEX('ISO2-ISO3'!$D$1:$D$249, MATCH($N2075, 'ISO2-ISO3'!$C$1:$C$249, 0))</f>
        <v>GBR</v>
      </c>
      <c r="AJ2075" s="2" t="str">
        <f>INDEX('WB Country Groups'!$C$2:$C$219, MATCH($AI2075, 'WB Country Groups'!$B$2:$B$219, 0))</f>
        <v>Europe &amp; Central Asia</v>
      </c>
    </row>
    <row r="2076" spans="1:36">
      <c r="A2076" s="53">
        <v>45169</v>
      </c>
      <c r="B2076" s="53">
        <v>45169</v>
      </c>
      <c r="N2076" s="1" t="s">
        <v>1031</v>
      </c>
      <c r="U2076" s="59">
        <v>12588072452.8125</v>
      </c>
      <c r="V2076" s="60">
        <v>12588072452.8125</v>
      </c>
      <c r="W2076" s="60">
        <v>100704579622.5</v>
      </c>
      <c r="X2076" s="59">
        <v>1.9733928520399999E-2</v>
      </c>
      <c r="AI2076" s="2" t="str">
        <f>INDEX('ISO2-ISO3'!$D$1:$D$249, MATCH($N2076, 'ISO2-ISO3'!$C$1:$C$249, 0))</f>
        <v>DEU</v>
      </c>
      <c r="AJ2076" s="2" t="str">
        <f>INDEX('WB Country Groups'!$C$2:$C$219, MATCH($AI2076, 'WB Country Groups'!$B$2:$B$219, 0))</f>
        <v>Europe &amp; Central Asia</v>
      </c>
    </row>
    <row r="2077" spans="1:36">
      <c r="A2077" s="53">
        <v>45169</v>
      </c>
      <c r="B2077" s="53">
        <v>45169</v>
      </c>
      <c r="N2077" s="1" t="s">
        <v>948</v>
      </c>
      <c r="U2077" s="59">
        <v>3035036822.1379199</v>
      </c>
      <c r="V2077" s="60">
        <v>3035036822.1379199</v>
      </c>
      <c r="W2077" s="60">
        <v>15175184110.6896</v>
      </c>
      <c r="X2077" s="59">
        <v>4.7579325532E-3</v>
      </c>
      <c r="AI2077" s="2" t="str">
        <f>INDEX('ISO2-ISO3'!$D$1:$D$249, MATCH($N2077, 'ISO2-ISO3'!$C$1:$C$249, 0))</f>
        <v>CHN</v>
      </c>
      <c r="AJ2077" s="2" t="str">
        <f>INDEX('WB Country Groups'!$C$2:$C$219, MATCH($AI2077, 'WB Country Groups'!$B$2:$B$219, 0))</f>
        <v>East Asia &amp; Pacific</v>
      </c>
    </row>
    <row r="2078" spans="1:36">
      <c r="A2078" s="53">
        <v>45169</v>
      </c>
      <c r="B2078" s="53">
        <v>45169</v>
      </c>
      <c r="N2078" s="1" t="s">
        <v>1216</v>
      </c>
      <c r="U2078" s="59">
        <v>1354467697.9071901</v>
      </c>
      <c r="V2078" s="60">
        <v>1354467697.9071901</v>
      </c>
      <c r="W2078" s="60">
        <v>4514892326.3572903</v>
      </c>
      <c r="X2078" s="59">
        <v>2.1233567596999998E-3</v>
      </c>
      <c r="AI2078" s="2" t="str">
        <f>INDEX('ISO2-ISO3'!$D$1:$D$249, MATCH($N2078, 'ISO2-ISO3'!$C$1:$C$249, 0))</f>
        <v>POL</v>
      </c>
      <c r="AJ2078" s="2" t="str">
        <f>INDEX('WB Country Groups'!$C$2:$C$219, MATCH($AI2078, 'WB Country Groups'!$B$2:$B$219, 0))</f>
        <v>Europe &amp; Central Asia</v>
      </c>
    </row>
    <row r="2079" spans="1:36">
      <c r="A2079" s="53">
        <v>45169</v>
      </c>
      <c r="B2079" s="53">
        <v>45169</v>
      </c>
      <c r="N2079" s="1" t="s">
        <v>1348</v>
      </c>
      <c r="U2079" s="59">
        <v>33153329354.599998</v>
      </c>
      <c r="V2079" s="60">
        <v>33153329354.599998</v>
      </c>
      <c r="W2079" s="60">
        <v>33153329354.599998</v>
      </c>
      <c r="X2079" s="59">
        <v>5.1973440266600002E-2</v>
      </c>
      <c r="AI2079" s="2" t="str">
        <f>INDEX('ISO2-ISO3'!$D$1:$D$249, MATCH($N2079, 'ISO2-ISO3'!$C$1:$C$249, 0))</f>
        <v>USA</v>
      </c>
      <c r="AJ2079" s="2" t="str">
        <f>INDEX('WB Country Groups'!$C$2:$C$219, MATCH($AI2079, 'WB Country Groups'!$B$2:$B$219, 0))</f>
        <v>North America</v>
      </c>
    </row>
    <row r="2080" spans="1:36">
      <c r="A2080" s="53">
        <v>45169</v>
      </c>
      <c r="B2080" s="53">
        <v>45169</v>
      </c>
      <c r="N2080" s="1" t="s">
        <v>1348</v>
      </c>
      <c r="U2080" s="59">
        <v>30630998688.299999</v>
      </c>
      <c r="V2080" s="60">
        <v>30630998688.299999</v>
      </c>
      <c r="W2080" s="60">
        <v>52297999089.720001</v>
      </c>
      <c r="X2080" s="59">
        <v>4.8019261160900002E-2</v>
      </c>
      <c r="AI2080" s="2" t="str">
        <f>INDEX('ISO2-ISO3'!$D$1:$D$249, MATCH($N2080, 'ISO2-ISO3'!$C$1:$C$249, 0))</f>
        <v>USA</v>
      </c>
      <c r="AJ2080" s="2" t="str">
        <f>INDEX('WB Country Groups'!$C$2:$C$219, MATCH($AI2080, 'WB Country Groups'!$B$2:$B$219, 0))</f>
        <v>North America</v>
      </c>
    </row>
    <row r="2081" spans="1:36">
      <c r="A2081" s="53">
        <v>45169</v>
      </c>
      <c r="B2081" s="53">
        <v>45169</v>
      </c>
      <c r="N2081" s="1" t="s">
        <v>936</v>
      </c>
      <c r="U2081" s="59">
        <v>12091247924.365299</v>
      </c>
      <c r="V2081" s="60">
        <v>12091247924.365299</v>
      </c>
      <c r="W2081" s="60">
        <v>14225731926.0874</v>
      </c>
      <c r="X2081" s="59">
        <v>1.89550722048E-2</v>
      </c>
      <c r="AI2081" s="2" t="str">
        <f>INDEX('ISO2-ISO3'!$D$1:$D$249, MATCH($N2081, 'ISO2-ISO3'!$C$1:$C$249, 0))</f>
        <v>CAN</v>
      </c>
      <c r="AJ2081" s="2" t="str">
        <f>INDEX('WB Country Groups'!$C$2:$C$219, MATCH($AI2081, 'WB Country Groups'!$B$2:$B$219, 0))</f>
        <v>North America</v>
      </c>
    </row>
    <row r="2082" spans="1:36">
      <c r="A2082" s="53">
        <v>45169</v>
      </c>
      <c r="B2082" s="53">
        <v>45169</v>
      </c>
      <c r="N2082" s="1" t="s">
        <v>1339</v>
      </c>
      <c r="U2082" s="59">
        <v>3034117856.0869002</v>
      </c>
      <c r="V2082" s="60">
        <v>3034117856.0869002</v>
      </c>
      <c r="W2082" s="60">
        <v>10113726186.956301</v>
      </c>
      <c r="X2082" s="59">
        <v>4.7564919188000003E-3</v>
      </c>
      <c r="AI2082" s="2" t="str">
        <f>INDEX('ISO2-ISO3'!$D$1:$D$249, MATCH($N2082, 'ISO2-ISO3'!$C$1:$C$249, 0))</f>
        <v>ARE</v>
      </c>
      <c r="AJ2082" s="2" t="str">
        <f>INDEX('WB Country Groups'!$C$2:$C$219, MATCH($AI2082, 'WB Country Groups'!$B$2:$B$219, 0))</f>
        <v>Middle East &amp; North Africa</v>
      </c>
    </row>
    <row r="2083" spans="1:36">
      <c r="A2083" s="53">
        <v>45169</v>
      </c>
      <c r="B2083" s="53">
        <v>45169</v>
      </c>
      <c r="N2083" s="1" t="s">
        <v>1348</v>
      </c>
      <c r="U2083" s="59">
        <v>28824447757.77</v>
      </c>
      <c r="V2083" s="60">
        <v>28824447757.77</v>
      </c>
      <c r="W2083" s="60">
        <v>32027164175.299999</v>
      </c>
      <c r="X2083" s="59">
        <v>4.51871876194E-2</v>
      </c>
      <c r="AI2083" s="2" t="str">
        <f>INDEX('ISO2-ISO3'!$D$1:$D$249, MATCH($N2083, 'ISO2-ISO3'!$C$1:$C$249, 0))</f>
        <v>USA</v>
      </c>
      <c r="AJ2083" s="2" t="str">
        <f>INDEX('WB Country Groups'!$C$2:$C$219, MATCH($AI2083, 'WB Country Groups'!$B$2:$B$219, 0))</f>
        <v>North America</v>
      </c>
    </row>
    <row r="2084" spans="1:36">
      <c r="A2084" s="53">
        <v>45169</v>
      </c>
      <c r="B2084" s="53">
        <v>45169</v>
      </c>
      <c r="N2084" s="1" t="s">
        <v>1256</v>
      </c>
      <c r="U2084" s="59">
        <v>1976057483.36955</v>
      </c>
      <c r="V2084" s="60">
        <v>1976057483.36955</v>
      </c>
      <c r="W2084" s="60">
        <v>6586858277.8985004</v>
      </c>
      <c r="X2084" s="59">
        <v>3.0978036769000001E-3</v>
      </c>
      <c r="AI2084" s="2" t="str">
        <f>INDEX('ISO2-ISO3'!$D$1:$D$249, MATCH($N2084, 'ISO2-ISO3'!$C$1:$C$249, 0))</f>
        <v>SAU</v>
      </c>
      <c r="AJ2084" s="2" t="str">
        <f>INDEX('WB Country Groups'!$C$2:$C$219, MATCH($AI2084, 'WB Country Groups'!$B$2:$B$219, 0))</f>
        <v>Middle East &amp; North Africa</v>
      </c>
    </row>
    <row r="2085" spans="1:36">
      <c r="A2085" s="53">
        <v>45169</v>
      </c>
      <c r="B2085" s="53">
        <v>45169</v>
      </c>
      <c r="N2085" s="1" t="s">
        <v>1222</v>
      </c>
      <c r="U2085" s="59">
        <v>2103705576.92308</v>
      </c>
      <c r="V2085" s="60">
        <v>2103705576.92308</v>
      </c>
      <c r="W2085" s="60">
        <v>6010587362.6373596</v>
      </c>
      <c r="X2085" s="59">
        <v>3.2979136114E-3</v>
      </c>
      <c r="AI2085" s="2" t="str">
        <f>INDEX('ISO2-ISO3'!$D$1:$D$249, MATCH($N2085, 'ISO2-ISO3'!$C$1:$C$249, 0))</f>
        <v>QAT</v>
      </c>
      <c r="AJ2085" s="2" t="str">
        <f>INDEX('WB Country Groups'!$C$2:$C$219, MATCH($AI2085, 'WB Country Groups'!$B$2:$B$219, 0))</f>
        <v>Middle East &amp; North Africa</v>
      </c>
    </row>
    <row r="2086" spans="1:36">
      <c r="A2086" s="53">
        <v>45169</v>
      </c>
      <c r="B2086" s="53">
        <v>45169</v>
      </c>
      <c r="N2086" s="1" t="s">
        <v>1348</v>
      </c>
      <c r="U2086" s="59">
        <v>35310653547.360001</v>
      </c>
      <c r="V2086" s="60">
        <v>35310653547.360001</v>
      </c>
      <c r="W2086" s="60">
        <v>44138316934.199997</v>
      </c>
      <c r="X2086" s="59">
        <v>5.5355410109399997E-2</v>
      </c>
      <c r="AI2086" s="2" t="str">
        <f>INDEX('ISO2-ISO3'!$D$1:$D$249, MATCH($N2086, 'ISO2-ISO3'!$C$1:$C$249, 0))</f>
        <v>USA</v>
      </c>
      <c r="AJ2086" s="2" t="str">
        <f>INDEX('WB Country Groups'!$C$2:$C$219, MATCH($AI2086, 'WB Country Groups'!$B$2:$B$219, 0))</f>
        <v>North America</v>
      </c>
    </row>
    <row r="2087" spans="1:36">
      <c r="A2087" s="53">
        <v>45169</v>
      </c>
      <c r="B2087" s="53">
        <v>45169</v>
      </c>
      <c r="N2087" s="1" t="s">
        <v>1070</v>
      </c>
      <c r="U2087" s="59">
        <v>8587105701.8632298</v>
      </c>
      <c r="V2087" s="60">
        <v>8587105701.8632298</v>
      </c>
      <c r="W2087" s="60">
        <v>19082457115.251598</v>
      </c>
      <c r="X2087" s="59">
        <v>1.34617377484E-2</v>
      </c>
      <c r="AI2087" s="2" t="str">
        <f>INDEX('ISO2-ISO3'!$D$1:$D$249, MATCH($N2087, 'ISO2-ISO3'!$C$1:$C$249, 0))</f>
        <v>IND</v>
      </c>
      <c r="AJ2087" s="2" t="str">
        <f>INDEX('WB Country Groups'!$C$2:$C$219, MATCH($AI2087, 'WB Country Groups'!$B$2:$B$219, 0))</f>
        <v>South Asia</v>
      </c>
    </row>
    <row r="2088" spans="1:36">
      <c r="A2088" s="53">
        <v>45169</v>
      </c>
      <c r="B2088" s="53">
        <v>45169</v>
      </c>
      <c r="N2088" s="1" t="s">
        <v>1348</v>
      </c>
      <c r="U2088" s="59">
        <v>43523858932.400002</v>
      </c>
      <c r="V2088" s="60">
        <v>43523858932.400002</v>
      </c>
      <c r="W2088" s="60">
        <v>43523858932.400002</v>
      </c>
      <c r="X2088" s="59">
        <v>6.8230995994399996E-2</v>
      </c>
      <c r="AI2088" s="2" t="str">
        <f>INDEX('ISO2-ISO3'!$D$1:$D$249, MATCH($N2088, 'ISO2-ISO3'!$C$1:$C$249, 0))</f>
        <v>USA</v>
      </c>
      <c r="AJ2088" s="2" t="str">
        <f>INDEX('WB Country Groups'!$C$2:$C$219, MATCH($AI2088, 'WB Country Groups'!$B$2:$B$219, 0))</f>
        <v>North America</v>
      </c>
    </row>
    <row r="2089" spans="1:36">
      <c r="A2089" s="53">
        <v>45169</v>
      </c>
      <c r="B2089" s="53">
        <v>45169</v>
      </c>
      <c r="N2089" s="1" t="s">
        <v>1348</v>
      </c>
      <c r="U2089" s="59">
        <v>149099324104.01999</v>
      </c>
      <c r="V2089" s="60">
        <v>149099324104.01999</v>
      </c>
      <c r="W2089" s="60">
        <v>149099324104.01999</v>
      </c>
      <c r="X2089" s="59">
        <v>0.23373835949390001</v>
      </c>
      <c r="AI2089" s="2" t="str">
        <f>INDEX('ISO2-ISO3'!$D$1:$D$249, MATCH($N2089, 'ISO2-ISO3'!$C$1:$C$249, 0))</f>
        <v>USA</v>
      </c>
      <c r="AJ2089" s="2" t="str">
        <f>INDEX('WB Country Groups'!$C$2:$C$219, MATCH($AI2089, 'WB Country Groups'!$B$2:$B$219, 0))</f>
        <v>North America</v>
      </c>
    </row>
    <row r="2090" spans="1:36">
      <c r="A2090" s="53">
        <v>45169</v>
      </c>
      <c r="B2090" s="53">
        <v>45169</v>
      </c>
      <c r="N2090" s="1" t="s">
        <v>1348</v>
      </c>
      <c r="U2090" s="59">
        <v>399218714443.52002</v>
      </c>
      <c r="V2090" s="60">
        <v>399218714443.52002</v>
      </c>
      <c r="W2090" s="60">
        <v>512824824236.26801</v>
      </c>
      <c r="X2090" s="59">
        <v>0.62584272567330002</v>
      </c>
      <c r="AI2090" s="2" t="str">
        <f>INDEX('ISO2-ISO3'!$D$1:$D$249, MATCH($N2090, 'ISO2-ISO3'!$C$1:$C$249, 0))</f>
        <v>USA</v>
      </c>
      <c r="AJ2090" s="2" t="str">
        <f>INDEX('WB Country Groups'!$C$2:$C$219, MATCH($AI2090, 'WB Country Groups'!$B$2:$B$219, 0))</f>
        <v>North America</v>
      </c>
    </row>
    <row r="2091" spans="1:36">
      <c r="A2091" s="53">
        <v>45169</v>
      </c>
      <c r="B2091" s="53">
        <v>45169</v>
      </c>
      <c r="N2091" s="1" t="s">
        <v>1070</v>
      </c>
      <c r="U2091" s="59">
        <v>3784711567.4607301</v>
      </c>
      <c r="V2091" s="60">
        <v>3784711567.4607301</v>
      </c>
      <c r="W2091" s="60">
        <v>15769631531.086399</v>
      </c>
      <c r="X2091" s="59">
        <v>5.9331742666000001E-3</v>
      </c>
      <c r="AI2091" s="2" t="str">
        <f>INDEX('ISO2-ISO3'!$D$1:$D$249, MATCH($N2091, 'ISO2-ISO3'!$C$1:$C$249, 0))</f>
        <v>IND</v>
      </c>
      <c r="AJ2091" s="2" t="str">
        <f>INDEX('WB Country Groups'!$C$2:$C$219, MATCH($AI2091, 'WB Country Groups'!$B$2:$B$219, 0))</f>
        <v>South Asia</v>
      </c>
    </row>
    <row r="2092" spans="1:36">
      <c r="A2092" s="53">
        <v>45169</v>
      </c>
      <c r="B2092" s="53">
        <v>45169</v>
      </c>
      <c r="N2092" s="1" t="s">
        <v>1070</v>
      </c>
      <c r="U2092" s="59">
        <v>6865328660.1682796</v>
      </c>
      <c r="V2092" s="60">
        <v>6865328660.1682796</v>
      </c>
      <c r="W2092" s="60">
        <v>28605536084.0345</v>
      </c>
      <c r="X2092" s="59">
        <v>1.07625615881E-2</v>
      </c>
      <c r="AI2092" s="2" t="str">
        <f>INDEX('ISO2-ISO3'!$D$1:$D$249, MATCH($N2092, 'ISO2-ISO3'!$C$1:$C$249, 0))</f>
        <v>IND</v>
      </c>
      <c r="AJ2092" s="2" t="str">
        <f>INDEX('WB Country Groups'!$C$2:$C$219, MATCH($AI2092, 'WB Country Groups'!$B$2:$B$219, 0))</f>
        <v>South Asia</v>
      </c>
    </row>
    <row r="2093" spans="1:36">
      <c r="A2093" s="53">
        <v>45169</v>
      </c>
      <c r="B2093" s="53">
        <v>45169</v>
      </c>
      <c r="N2093" s="1" t="s">
        <v>1088</v>
      </c>
      <c r="U2093" s="59">
        <v>2491270521.5715899</v>
      </c>
      <c r="V2093" s="60">
        <v>2491270521.5715899</v>
      </c>
      <c r="W2093" s="60">
        <v>6228176303.9289799</v>
      </c>
      <c r="X2093" s="59">
        <v>3.9054870857000001E-3</v>
      </c>
      <c r="AI2093" s="2" t="str">
        <f>INDEX('ISO2-ISO3'!$D$1:$D$249, MATCH($N2093, 'ISO2-ISO3'!$C$1:$C$249, 0))</f>
        <v>JPN</v>
      </c>
      <c r="AJ2093" s="2" t="str">
        <f>INDEX('WB Country Groups'!$C$2:$C$219, MATCH($AI2093, 'WB Country Groups'!$B$2:$B$219, 0))</f>
        <v>East Asia &amp; Pacific</v>
      </c>
    </row>
    <row r="2094" spans="1:36">
      <c r="A2094" s="53">
        <v>45169</v>
      </c>
      <c r="B2094" s="53">
        <v>45169</v>
      </c>
      <c r="N2094" s="1" t="s">
        <v>1036</v>
      </c>
      <c r="U2094" s="59">
        <v>939302614.82830501</v>
      </c>
      <c r="V2094" s="60">
        <v>939302614.82830501</v>
      </c>
      <c r="W2094" s="60">
        <v>2087339144.0629001</v>
      </c>
      <c r="X2094" s="59">
        <v>1.4725154092999999E-3</v>
      </c>
      <c r="AI2094" s="2" t="str">
        <f>INDEX('ISO2-ISO3'!$D$1:$D$249, MATCH($N2094, 'ISO2-ISO3'!$C$1:$C$249, 0))</f>
        <v>GRC</v>
      </c>
      <c r="AJ2094" s="2" t="str">
        <f>INDEX('WB Country Groups'!$C$2:$C$219, MATCH($AI2094, 'WB Country Groups'!$B$2:$B$219, 0))</f>
        <v>Europe &amp; Central Asia</v>
      </c>
    </row>
    <row r="2095" spans="1:36">
      <c r="A2095" s="53">
        <v>45169</v>
      </c>
      <c r="B2095" s="53">
        <v>45169</v>
      </c>
      <c r="N2095" s="1" t="s">
        <v>948</v>
      </c>
      <c r="U2095" s="59">
        <v>848131980.68594396</v>
      </c>
      <c r="V2095" s="60">
        <v>848131980.68594396</v>
      </c>
      <c r="W2095" s="60">
        <v>1884737734.85765</v>
      </c>
      <c r="X2095" s="59">
        <v>1.3295900501E-3</v>
      </c>
      <c r="AI2095" s="2" t="str">
        <f>INDEX('ISO2-ISO3'!$D$1:$D$249, MATCH($N2095, 'ISO2-ISO3'!$C$1:$C$249, 0))</f>
        <v>CHN</v>
      </c>
      <c r="AJ2095" s="2" t="str">
        <f>INDEX('WB Country Groups'!$C$2:$C$219, MATCH($AI2095, 'WB Country Groups'!$B$2:$B$219, 0))</f>
        <v>East Asia &amp; Pacific</v>
      </c>
    </row>
    <row r="2096" spans="1:36">
      <c r="A2096" s="53">
        <v>45169</v>
      </c>
      <c r="B2096" s="53">
        <v>45169</v>
      </c>
      <c r="N2096" s="1" t="s">
        <v>936</v>
      </c>
      <c r="U2096" s="59">
        <v>27576365633.290199</v>
      </c>
      <c r="V2096" s="60">
        <v>27576365633.290199</v>
      </c>
      <c r="W2096" s="60">
        <v>27576365633.290199</v>
      </c>
      <c r="X2096" s="59">
        <v>4.3230608204699997E-2</v>
      </c>
      <c r="AI2096" s="2" t="str">
        <f>INDEX('ISO2-ISO3'!$D$1:$D$249, MATCH($N2096, 'ISO2-ISO3'!$C$1:$C$249, 0))</f>
        <v>CAN</v>
      </c>
      <c r="AJ2096" s="2" t="str">
        <f>INDEX('WB Country Groups'!$C$2:$C$219, MATCH($AI2096, 'WB Country Groups'!$B$2:$B$219, 0))</f>
        <v>North America</v>
      </c>
    </row>
    <row r="2097" spans="1:36">
      <c r="A2097" s="53">
        <v>45169</v>
      </c>
      <c r="B2097" s="53">
        <v>45169</v>
      </c>
      <c r="N2097" s="1" t="s">
        <v>936</v>
      </c>
      <c r="U2097" s="59">
        <v>17422646668.4356</v>
      </c>
      <c r="V2097" s="60">
        <v>17422646668.4356</v>
      </c>
      <c r="W2097" s="60">
        <v>17422646668.4356</v>
      </c>
      <c r="X2097" s="59">
        <v>2.7312939711799999E-2</v>
      </c>
      <c r="AI2097" s="2" t="str">
        <f>INDEX('ISO2-ISO3'!$D$1:$D$249, MATCH($N2097, 'ISO2-ISO3'!$C$1:$C$249, 0))</f>
        <v>CAN</v>
      </c>
      <c r="AJ2097" s="2" t="str">
        <f>INDEX('WB Country Groups'!$C$2:$C$219, MATCH($AI2097, 'WB Country Groups'!$B$2:$B$219, 0))</f>
        <v>North America</v>
      </c>
    </row>
    <row r="2098" spans="1:36">
      <c r="A2098" s="53">
        <v>45169</v>
      </c>
      <c r="B2098" s="53">
        <v>45169</v>
      </c>
      <c r="N2098" s="1" t="s">
        <v>881</v>
      </c>
      <c r="U2098" s="59">
        <v>8043277317.8491697</v>
      </c>
      <c r="V2098" s="60">
        <v>8043277317.8491697</v>
      </c>
      <c r="W2098" s="60">
        <v>8936974797.6101894</v>
      </c>
      <c r="X2098" s="59">
        <v>1.26091949546E-2</v>
      </c>
      <c r="AI2098" s="2" t="str">
        <f>INDEX('ISO2-ISO3'!$D$1:$D$249, MATCH($N2098, 'ISO2-ISO3'!$C$1:$C$249, 0))</f>
        <v>AUS</v>
      </c>
      <c r="AJ2098" s="2" t="str">
        <f>INDEX('WB Country Groups'!$C$2:$C$219, MATCH($AI2098, 'WB Country Groups'!$B$2:$B$219, 0))</f>
        <v>East Asia &amp; Pacific</v>
      </c>
    </row>
    <row r="2099" spans="1:36">
      <c r="A2099" s="53">
        <v>45169</v>
      </c>
      <c r="B2099" s="53">
        <v>45169</v>
      </c>
      <c r="N2099" s="1" t="s">
        <v>1278</v>
      </c>
      <c r="U2099" s="59">
        <v>2139825468.6802199</v>
      </c>
      <c r="V2099" s="60">
        <v>2139825468.6802199</v>
      </c>
      <c r="W2099" s="60">
        <v>2139825468.6802199</v>
      </c>
      <c r="X2099" s="59">
        <v>3.3545376389999999E-3</v>
      </c>
      <c r="AI2099" s="2" t="str">
        <f>INDEX('ISO2-ISO3'!$D$1:$D$249, MATCH($N2099, 'ISO2-ISO3'!$C$1:$C$249, 0))</f>
        <v>ZAF</v>
      </c>
      <c r="AJ2099" s="2" t="str">
        <f>INDEX('WB Country Groups'!$C$2:$C$219, MATCH($AI2099, 'WB Country Groups'!$B$2:$B$219, 0))</f>
        <v>Sub-Saharan Africa</v>
      </c>
    </row>
    <row r="2100" spans="1:36">
      <c r="A2100" s="53">
        <v>45169</v>
      </c>
      <c r="B2100" s="53">
        <v>45169</v>
      </c>
      <c r="N2100" s="1" t="s">
        <v>1256</v>
      </c>
      <c r="U2100" s="59">
        <v>1149448762.21455</v>
      </c>
      <c r="V2100" s="60">
        <v>1149448762.21455</v>
      </c>
      <c r="W2100" s="60">
        <v>4597795048.8582001</v>
      </c>
      <c r="X2100" s="59">
        <v>1.8019549694000001E-3</v>
      </c>
      <c r="AI2100" s="2" t="str">
        <f>INDEX('ISO2-ISO3'!$D$1:$D$249, MATCH($N2100, 'ISO2-ISO3'!$C$1:$C$249, 0))</f>
        <v>SAU</v>
      </c>
      <c r="AJ2100" s="2" t="str">
        <f>INDEX('WB Country Groups'!$C$2:$C$219, MATCH($AI2100, 'WB Country Groups'!$B$2:$B$219, 0))</f>
        <v>Middle East &amp; North Africa</v>
      </c>
    </row>
    <row r="2101" spans="1:36">
      <c r="A2101" s="53">
        <v>45169</v>
      </c>
      <c r="B2101" s="53">
        <v>45169</v>
      </c>
      <c r="N2101" s="1" t="s">
        <v>1256</v>
      </c>
      <c r="U2101" s="59">
        <v>2627199018.83673</v>
      </c>
      <c r="V2101" s="60">
        <v>2627199018.83673</v>
      </c>
      <c r="W2101" s="60">
        <v>5361630650.6872101</v>
      </c>
      <c r="X2101" s="59">
        <v>4.1185779508000004E-3</v>
      </c>
      <c r="AI2101" s="2" t="str">
        <f>INDEX('ISO2-ISO3'!$D$1:$D$249, MATCH($N2101, 'ISO2-ISO3'!$C$1:$C$249, 0))</f>
        <v>SAU</v>
      </c>
      <c r="AJ2101" s="2" t="str">
        <f>INDEX('WB Country Groups'!$C$2:$C$219, MATCH($AI2101, 'WB Country Groups'!$B$2:$B$219, 0))</f>
        <v>Middle East &amp; North Africa</v>
      </c>
    </row>
    <row r="2102" spans="1:36">
      <c r="A2102" s="53">
        <v>45169</v>
      </c>
      <c r="B2102" s="53">
        <v>45169</v>
      </c>
      <c r="N2102" s="1" t="s">
        <v>948</v>
      </c>
      <c r="U2102" s="59">
        <v>3655611853.38094</v>
      </c>
      <c r="V2102" s="60">
        <v>3655611853.38094</v>
      </c>
      <c r="W2102" s="60">
        <v>10444605295.3741</v>
      </c>
      <c r="X2102" s="59">
        <v>5.7307886718999997E-3</v>
      </c>
      <c r="AI2102" s="2" t="str">
        <f>INDEX('ISO2-ISO3'!$D$1:$D$249, MATCH($N2102, 'ISO2-ISO3'!$C$1:$C$249, 0))</f>
        <v>CHN</v>
      </c>
      <c r="AJ2102" s="2" t="str">
        <f>INDEX('WB Country Groups'!$C$2:$C$219, MATCH($AI2102, 'WB Country Groups'!$B$2:$B$219, 0))</f>
        <v>East Asia &amp; Pacific</v>
      </c>
    </row>
    <row r="2103" spans="1:36">
      <c r="A2103" s="53">
        <v>45169</v>
      </c>
      <c r="B2103" s="53">
        <v>45169</v>
      </c>
      <c r="N2103" s="1" t="s">
        <v>948</v>
      </c>
      <c r="U2103" s="59">
        <v>1355935454.29145</v>
      </c>
      <c r="V2103" s="60">
        <v>1355935454.29145</v>
      </c>
      <c r="W2103" s="60">
        <v>1937050648.9877901</v>
      </c>
      <c r="X2103" s="59">
        <v>2.1256577155999998E-3</v>
      </c>
      <c r="AI2103" s="2" t="str">
        <f>INDEX('ISO2-ISO3'!$D$1:$D$249, MATCH($N2103, 'ISO2-ISO3'!$C$1:$C$249, 0))</f>
        <v>CHN</v>
      </c>
      <c r="AJ2103" s="2" t="str">
        <f>INDEX('WB Country Groups'!$C$2:$C$219, MATCH($AI2103, 'WB Country Groups'!$B$2:$B$219, 0))</f>
        <v>East Asia &amp; Pacific</v>
      </c>
    </row>
    <row r="2104" spans="1:36">
      <c r="A2104" s="53">
        <v>45169</v>
      </c>
      <c r="B2104" s="53">
        <v>45169</v>
      </c>
      <c r="N2104" s="1" t="s">
        <v>948</v>
      </c>
      <c r="U2104" s="59">
        <v>3521970278.63168</v>
      </c>
      <c r="V2104" s="60">
        <v>3521970278.63168</v>
      </c>
      <c r="W2104" s="60">
        <v>4695960371.5089102</v>
      </c>
      <c r="X2104" s="59">
        <v>5.5212829437999997E-3</v>
      </c>
      <c r="AI2104" s="2" t="str">
        <f>INDEX('ISO2-ISO3'!$D$1:$D$249, MATCH($N2104, 'ISO2-ISO3'!$C$1:$C$249, 0))</f>
        <v>CHN</v>
      </c>
      <c r="AJ2104" s="2" t="str">
        <f>INDEX('WB Country Groups'!$C$2:$C$219, MATCH($AI2104, 'WB Country Groups'!$B$2:$B$219, 0))</f>
        <v>East Asia &amp; Pacific</v>
      </c>
    </row>
    <row r="2105" spans="1:36">
      <c r="A2105" s="53">
        <v>45169</v>
      </c>
      <c r="B2105" s="53">
        <v>45169</v>
      </c>
      <c r="N2105" s="1" t="s">
        <v>948</v>
      </c>
      <c r="U2105" s="59">
        <v>3807956790.1896901</v>
      </c>
      <c r="V2105" s="60">
        <v>3807956790.1896901</v>
      </c>
      <c r="W2105" s="60">
        <v>5439938271.6995602</v>
      </c>
      <c r="X2105" s="59">
        <v>5.9696150771000002E-3</v>
      </c>
      <c r="AI2105" s="2" t="str">
        <f>INDEX('ISO2-ISO3'!$D$1:$D$249, MATCH($N2105, 'ISO2-ISO3'!$C$1:$C$249, 0))</f>
        <v>CHN</v>
      </c>
      <c r="AJ2105" s="2" t="str">
        <f>INDEX('WB Country Groups'!$C$2:$C$219, MATCH($AI2105, 'WB Country Groups'!$B$2:$B$219, 0))</f>
        <v>East Asia &amp; Pacific</v>
      </c>
    </row>
    <row r="2106" spans="1:36">
      <c r="A2106" s="53">
        <v>45169</v>
      </c>
      <c r="B2106" s="53">
        <v>45169</v>
      </c>
      <c r="N2106" s="1" t="s">
        <v>948</v>
      </c>
      <c r="U2106" s="59">
        <v>1498867171.87235</v>
      </c>
      <c r="V2106" s="60">
        <v>1498867171.87235</v>
      </c>
      <c r="W2106" s="60">
        <v>4282477633.921</v>
      </c>
      <c r="X2106" s="59">
        <v>2.3497273106999998E-3</v>
      </c>
      <c r="AI2106" s="2" t="str">
        <f>INDEX('ISO2-ISO3'!$D$1:$D$249, MATCH($N2106, 'ISO2-ISO3'!$C$1:$C$249, 0))</f>
        <v>CHN</v>
      </c>
      <c r="AJ2106" s="2" t="str">
        <f>INDEX('WB Country Groups'!$C$2:$C$219, MATCH($AI2106, 'WB Country Groups'!$B$2:$B$219, 0))</f>
        <v>East Asia &amp; Pacific</v>
      </c>
    </row>
    <row r="2107" spans="1:36">
      <c r="A2107" s="53">
        <v>45169</v>
      </c>
      <c r="B2107" s="53">
        <v>45169</v>
      </c>
      <c r="N2107" s="1" t="s">
        <v>881</v>
      </c>
      <c r="U2107" s="59">
        <v>5650075331.8421803</v>
      </c>
      <c r="V2107" s="60">
        <v>5650075331.8421803</v>
      </c>
      <c r="W2107" s="60">
        <v>14125188329.605499</v>
      </c>
      <c r="X2107" s="59">
        <v>8.8574468531000001E-3</v>
      </c>
      <c r="AI2107" s="2" t="str">
        <f>INDEX('ISO2-ISO3'!$D$1:$D$249, MATCH($N2107, 'ISO2-ISO3'!$C$1:$C$249, 0))</f>
        <v>AUS</v>
      </c>
      <c r="AJ2107" s="2" t="str">
        <f>INDEX('WB Country Groups'!$C$2:$C$219, MATCH($AI2107, 'WB Country Groups'!$B$2:$B$219, 0))</f>
        <v>East Asia &amp; Pacific</v>
      </c>
    </row>
    <row r="2108" spans="1:36">
      <c r="A2108" s="53">
        <v>45169</v>
      </c>
      <c r="B2108" s="53">
        <v>45169</v>
      </c>
      <c r="N2108" s="1" t="s">
        <v>1256</v>
      </c>
      <c r="U2108" s="59">
        <v>2313966912.4018502</v>
      </c>
      <c r="V2108" s="60">
        <v>2313966912.4018502</v>
      </c>
      <c r="W2108" s="60">
        <v>4722381453.8813295</v>
      </c>
      <c r="X2108" s="59">
        <v>3.6275337481999998E-3</v>
      </c>
      <c r="AI2108" s="2" t="str">
        <f>INDEX('ISO2-ISO3'!$D$1:$D$249, MATCH($N2108, 'ISO2-ISO3'!$C$1:$C$249, 0))</f>
        <v>SAU</v>
      </c>
      <c r="AJ2108" s="2" t="str">
        <f>INDEX('WB Country Groups'!$C$2:$C$219, MATCH($AI2108, 'WB Country Groups'!$B$2:$B$219, 0))</f>
        <v>Middle East &amp; North Africa</v>
      </c>
    </row>
    <row r="2109" spans="1:36">
      <c r="A2109" s="53">
        <v>45169</v>
      </c>
      <c r="B2109" s="53">
        <v>45169</v>
      </c>
      <c r="N2109" s="1" t="s">
        <v>1088</v>
      </c>
      <c r="U2109" s="59">
        <v>5193824843.5367699</v>
      </c>
      <c r="V2109" s="60">
        <v>5193824843.5367699</v>
      </c>
      <c r="W2109" s="60">
        <v>5770916492.8186302</v>
      </c>
      <c r="X2109" s="59">
        <v>8.1421971944999998E-3</v>
      </c>
      <c r="AI2109" s="2" t="str">
        <f>INDEX('ISO2-ISO3'!$D$1:$D$249, MATCH($N2109, 'ISO2-ISO3'!$C$1:$C$249, 0))</f>
        <v>JPN</v>
      </c>
      <c r="AJ2109" s="2" t="str">
        <f>INDEX('WB Country Groups'!$C$2:$C$219, MATCH($AI2109, 'WB Country Groups'!$B$2:$B$219, 0))</f>
        <v>East Asia &amp; Pacific</v>
      </c>
    </row>
    <row r="2110" spans="1:36">
      <c r="A2110" s="53">
        <v>45169</v>
      </c>
      <c r="B2110" s="53">
        <v>45169</v>
      </c>
      <c r="N2110" s="1" t="s">
        <v>948</v>
      </c>
      <c r="U2110" s="59">
        <v>3145624967.41926</v>
      </c>
      <c r="V2110" s="60">
        <v>3145624967.41926</v>
      </c>
      <c r="W2110" s="60">
        <v>7864062418.5481596</v>
      </c>
      <c r="X2110" s="59">
        <v>4.9312981388999998E-3</v>
      </c>
      <c r="AI2110" s="2" t="str">
        <f>INDEX('ISO2-ISO3'!$D$1:$D$249, MATCH($N2110, 'ISO2-ISO3'!$C$1:$C$249, 0))</f>
        <v>CHN</v>
      </c>
      <c r="AJ2110" s="2" t="str">
        <f>INDEX('WB Country Groups'!$C$2:$C$219, MATCH($AI2110, 'WB Country Groups'!$B$2:$B$219, 0))</f>
        <v>East Asia &amp; Pacific</v>
      </c>
    </row>
    <row r="2111" spans="1:36">
      <c r="A2111" s="53">
        <v>45169</v>
      </c>
      <c r="B2111" s="53">
        <v>45169</v>
      </c>
      <c r="N2111" s="1" t="s">
        <v>1256</v>
      </c>
      <c r="U2111" s="59">
        <v>1585083516.8904099</v>
      </c>
      <c r="V2111" s="60">
        <v>1585083516.8904099</v>
      </c>
      <c r="W2111" s="60">
        <v>3234864320.1845002</v>
      </c>
      <c r="X2111" s="59">
        <v>2.4848859853999999E-3</v>
      </c>
      <c r="AI2111" s="2" t="str">
        <f>INDEX('ISO2-ISO3'!$D$1:$D$249, MATCH($N2111, 'ISO2-ISO3'!$C$1:$C$249, 0))</f>
        <v>SAU</v>
      </c>
      <c r="AJ2111" s="2" t="str">
        <f>INDEX('WB Country Groups'!$C$2:$C$219, MATCH($AI2111, 'WB Country Groups'!$B$2:$B$219, 0))</f>
        <v>Middle East &amp; North Africa</v>
      </c>
    </row>
    <row r="2112" spans="1:36">
      <c r="A2112" s="53">
        <v>45169</v>
      </c>
      <c r="B2112" s="53">
        <v>45169</v>
      </c>
      <c r="N2112" s="1" t="s">
        <v>948</v>
      </c>
      <c r="U2112" s="59">
        <v>1190542636.2209799</v>
      </c>
      <c r="V2112" s="60">
        <v>1190542636.2209799</v>
      </c>
      <c r="W2112" s="60">
        <v>19810532353.329102</v>
      </c>
      <c r="X2112" s="59">
        <v>1.8663765538000001E-3</v>
      </c>
      <c r="AI2112" s="2" t="str">
        <f>INDEX('ISO2-ISO3'!$D$1:$D$249, MATCH($N2112, 'ISO2-ISO3'!$C$1:$C$249, 0))</f>
        <v>CHN</v>
      </c>
      <c r="AJ2112" s="2" t="str">
        <f>INDEX('WB Country Groups'!$C$2:$C$219, MATCH($AI2112, 'WB Country Groups'!$B$2:$B$219, 0))</f>
        <v>East Asia &amp; Pacific</v>
      </c>
    </row>
    <row r="2113" spans="1:36">
      <c r="A2113" s="53">
        <v>45169</v>
      </c>
      <c r="B2113" s="53">
        <v>45169</v>
      </c>
      <c r="N2113" s="1" t="s">
        <v>948</v>
      </c>
      <c r="U2113" s="59">
        <v>257821287894.12399</v>
      </c>
      <c r="V2113" s="60">
        <v>257821287894.12399</v>
      </c>
      <c r="W2113" s="60">
        <v>396648135221.72998</v>
      </c>
      <c r="X2113" s="59">
        <v>0.40417839072790002</v>
      </c>
      <c r="AI2113" s="2" t="str">
        <f>INDEX('ISO2-ISO3'!$D$1:$D$249, MATCH($N2113, 'ISO2-ISO3'!$C$1:$C$249, 0))</f>
        <v>CHN</v>
      </c>
      <c r="AJ2113" s="2" t="str">
        <f>INDEX('WB Country Groups'!$C$2:$C$219, MATCH($AI2113, 'WB Country Groups'!$B$2:$B$219, 0))</f>
        <v>East Asia &amp; Pacific</v>
      </c>
    </row>
    <row r="2114" spans="1:36">
      <c r="A2114" s="53">
        <v>45169</v>
      </c>
      <c r="B2114" s="53">
        <v>45169</v>
      </c>
      <c r="N2114" s="1" t="s">
        <v>948</v>
      </c>
      <c r="U2114" s="59">
        <v>2896923607.5518899</v>
      </c>
      <c r="V2114" s="60">
        <v>2896923607.5518899</v>
      </c>
      <c r="W2114" s="60">
        <v>8276924593.0053902</v>
      </c>
      <c r="X2114" s="59">
        <v>4.5414167748999996E-3</v>
      </c>
      <c r="AI2114" s="2" t="str">
        <f>INDEX('ISO2-ISO3'!$D$1:$D$249, MATCH($N2114, 'ISO2-ISO3'!$C$1:$C$249, 0))</f>
        <v>CHN</v>
      </c>
      <c r="AJ2114" s="2" t="str">
        <f>INDEX('WB Country Groups'!$C$2:$C$219, MATCH($AI2114, 'WB Country Groups'!$B$2:$B$219, 0))</f>
        <v>East Asia &amp; Pacific</v>
      </c>
    </row>
    <row r="2115" spans="1:36">
      <c r="A2115" s="53">
        <v>45169</v>
      </c>
      <c r="B2115" s="53">
        <v>45169</v>
      </c>
      <c r="N2115" s="1" t="s">
        <v>948</v>
      </c>
      <c r="U2115" s="59">
        <v>1544090223.82147</v>
      </c>
      <c r="V2115" s="60">
        <v>1544090223.82147</v>
      </c>
      <c r="W2115" s="60">
        <v>5146967412.7382298</v>
      </c>
      <c r="X2115" s="59">
        <v>2.4206220786000001E-3</v>
      </c>
      <c r="AI2115" s="2" t="str">
        <f>INDEX('ISO2-ISO3'!$D$1:$D$249, MATCH($N2115, 'ISO2-ISO3'!$C$1:$C$249, 0))</f>
        <v>CHN</v>
      </c>
      <c r="AJ2115" s="2" t="str">
        <f>INDEX('WB Country Groups'!$C$2:$C$219, MATCH($AI2115, 'WB Country Groups'!$B$2:$B$219, 0))</f>
        <v>East Asia &amp; Pacific</v>
      </c>
    </row>
    <row r="2116" spans="1:36">
      <c r="A2116" s="53">
        <v>45169</v>
      </c>
      <c r="B2116" s="53">
        <v>45169</v>
      </c>
      <c r="N2116" s="1" t="s">
        <v>948</v>
      </c>
      <c r="U2116" s="59">
        <v>835973948.68543398</v>
      </c>
      <c r="V2116" s="60">
        <v>835973948.68543398</v>
      </c>
      <c r="W2116" s="60">
        <v>2786579828.9514499</v>
      </c>
      <c r="X2116" s="59">
        <v>1.3105302825E-3</v>
      </c>
      <c r="AI2116" s="2" t="str">
        <f>INDEX('ISO2-ISO3'!$D$1:$D$249, MATCH($N2116, 'ISO2-ISO3'!$C$1:$C$249, 0))</f>
        <v>CHN</v>
      </c>
      <c r="AJ2116" s="2" t="str">
        <f>INDEX('WB Country Groups'!$C$2:$C$219, MATCH($AI2116, 'WB Country Groups'!$B$2:$B$219, 0))</f>
        <v>East Asia &amp; Pacific</v>
      </c>
    </row>
    <row r="2117" spans="1:36">
      <c r="A2117" s="53">
        <v>45169</v>
      </c>
      <c r="B2117" s="53">
        <v>45169</v>
      </c>
      <c r="N2117" s="1" t="s">
        <v>948</v>
      </c>
      <c r="U2117" s="59">
        <v>778234450.218382</v>
      </c>
      <c r="V2117" s="60">
        <v>778234450.218382</v>
      </c>
      <c r="W2117" s="60">
        <v>2594114834.0612702</v>
      </c>
      <c r="X2117" s="59">
        <v>1.2200138718999999E-3</v>
      </c>
      <c r="AI2117" s="2" t="str">
        <f>INDEX('ISO2-ISO3'!$D$1:$D$249, MATCH($N2117, 'ISO2-ISO3'!$C$1:$C$249, 0))</f>
        <v>CHN</v>
      </c>
      <c r="AJ2117" s="2" t="str">
        <f>INDEX('WB Country Groups'!$C$2:$C$219, MATCH($AI2117, 'WB Country Groups'!$B$2:$B$219, 0))</f>
        <v>East Asia &amp; Pacific</v>
      </c>
    </row>
    <row r="2118" spans="1:36">
      <c r="A2118" s="53">
        <v>45169</v>
      </c>
      <c r="B2118" s="53">
        <v>45169</v>
      </c>
      <c r="N2118" s="1" t="s">
        <v>1348</v>
      </c>
      <c r="U2118" s="59">
        <v>30762515310.247501</v>
      </c>
      <c r="V2118" s="60">
        <v>30762515310.247501</v>
      </c>
      <c r="W2118" s="60">
        <v>47326946631.150002</v>
      </c>
      <c r="X2118" s="59">
        <v>4.8225435666699998E-2</v>
      </c>
      <c r="AI2118" s="2" t="str">
        <f>INDEX('ISO2-ISO3'!$D$1:$D$249, MATCH($N2118, 'ISO2-ISO3'!$C$1:$C$249, 0))</f>
        <v>USA</v>
      </c>
      <c r="AJ2118" s="2" t="str">
        <f>INDEX('WB Country Groups'!$C$2:$C$219, MATCH($AI2118, 'WB Country Groups'!$B$2:$B$219, 0))</f>
        <v>North America</v>
      </c>
    </row>
    <row r="2119" spans="1:36">
      <c r="A2119" s="53">
        <v>45169</v>
      </c>
      <c r="B2119" s="53">
        <v>45169</v>
      </c>
      <c r="N2119" s="1" t="s">
        <v>1131</v>
      </c>
      <c r="U2119" s="59">
        <v>1400581435.70172</v>
      </c>
      <c r="V2119" s="60">
        <v>1400581435.70172</v>
      </c>
      <c r="W2119" s="60">
        <v>4668604785.67241</v>
      </c>
      <c r="X2119" s="59">
        <v>2.195647828E-3</v>
      </c>
      <c r="AI2119" s="2" t="str">
        <f>INDEX('ISO2-ISO3'!$D$1:$D$249, MATCH($N2119, 'ISO2-ISO3'!$C$1:$C$249, 0))</f>
        <v>MYS</v>
      </c>
      <c r="AJ2119" s="2" t="str">
        <f>INDEX('WB Country Groups'!$C$2:$C$219, MATCH($AI2119, 'WB Country Groups'!$B$2:$B$219, 0))</f>
        <v>East Asia &amp; Pacific</v>
      </c>
    </row>
    <row r="2120" spans="1:36">
      <c r="A2120" s="53">
        <v>45169</v>
      </c>
      <c r="B2120" s="53">
        <v>45169</v>
      </c>
      <c r="N2120" s="1" t="s">
        <v>1256</v>
      </c>
      <c r="U2120" s="59">
        <v>9641528801.6743698</v>
      </c>
      <c r="V2120" s="60">
        <v>9641528801.6743698</v>
      </c>
      <c r="W2120" s="60">
        <v>19676589391.172199</v>
      </c>
      <c r="X2120" s="59">
        <v>1.5114723950999999E-2</v>
      </c>
      <c r="AI2120" s="2" t="str">
        <f>INDEX('ISO2-ISO3'!$D$1:$D$249, MATCH($N2120, 'ISO2-ISO3'!$C$1:$C$249, 0))</f>
        <v>SAU</v>
      </c>
      <c r="AJ2120" s="2" t="str">
        <f>INDEX('WB Country Groups'!$C$2:$C$219, MATCH($AI2120, 'WB Country Groups'!$B$2:$B$219, 0))</f>
        <v>Middle East &amp; North Africa</v>
      </c>
    </row>
    <row r="2121" spans="1:36">
      <c r="A2121" s="53">
        <v>45169</v>
      </c>
      <c r="B2121" s="53">
        <v>45169</v>
      </c>
      <c r="N2121" s="1" t="s">
        <v>1218</v>
      </c>
      <c r="U2121" s="59">
        <v>4701696753.1211205</v>
      </c>
      <c r="V2121" s="60">
        <v>4701696753.1211205</v>
      </c>
      <c r="W2121" s="60">
        <v>18806787012.484501</v>
      </c>
      <c r="X2121" s="59">
        <v>7.3707033383000001E-3</v>
      </c>
      <c r="AI2121" s="2" t="str">
        <f>INDEX('ISO2-ISO3'!$D$1:$D$249, MATCH($N2121, 'ISO2-ISO3'!$C$1:$C$249, 0))</f>
        <v>PRT</v>
      </c>
      <c r="AJ2121" s="2" t="str">
        <f>INDEX('WB Country Groups'!$C$2:$C$219, MATCH($AI2121, 'WB Country Groups'!$B$2:$B$219, 0))</f>
        <v>Europe &amp; Central Asia</v>
      </c>
    </row>
    <row r="2122" spans="1:36">
      <c r="A2122" s="53">
        <v>45169</v>
      </c>
      <c r="B2122" s="53">
        <v>45169</v>
      </c>
      <c r="N2122" s="1" t="s">
        <v>1216</v>
      </c>
      <c r="U2122" s="59">
        <v>841710061.45805299</v>
      </c>
      <c r="V2122" s="60">
        <v>841710061.45805299</v>
      </c>
      <c r="W2122" s="60">
        <v>2104275153.6451299</v>
      </c>
      <c r="X2122" s="59">
        <v>1.3195226076000001E-3</v>
      </c>
      <c r="AI2122" s="2" t="str">
        <f>INDEX('ISO2-ISO3'!$D$1:$D$249, MATCH($N2122, 'ISO2-ISO3'!$C$1:$C$249, 0))</f>
        <v>POL</v>
      </c>
      <c r="AJ2122" s="2" t="str">
        <f>INDEX('WB Country Groups'!$C$2:$C$219, MATCH($AI2122, 'WB Country Groups'!$B$2:$B$219, 0))</f>
        <v>Europe &amp; Central Asia</v>
      </c>
    </row>
    <row r="2123" spans="1:36">
      <c r="A2123" s="53">
        <v>45169</v>
      </c>
      <c r="B2123" s="53">
        <v>45169</v>
      </c>
      <c r="N2123" s="1" t="s">
        <v>948</v>
      </c>
      <c r="U2123" s="59">
        <v>1436925401.9116299</v>
      </c>
      <c r="V2123" s="60">
        <v>1436925401.9116299</v>
      </c>
      <c r="W2123" s="60">
        <v>2612591639.8393202</v>
      </c>
      <c r="X2123" s="59">
        <v>2.2526231300999998E-3</v>
      </c>
      <c r="AI2123" s="2" t="str">
        <f>INDEX('ISO2-ISO3'!$D$1:$D$249, MATCH($N2123, 'ISO2-ISO3'!$C$1:$C$249, 0))</f>
        <v>CHN</v>
      </c>
      <c r="AJ2123" s="2" t="str">
        <f>INDEX('WB Country Groups'!$C$2:$C$219, MATCH($AI2123, 'WB Country Groups'!$B$2:$B$219, 0))</f>
        <v>East Asia &amp; Pacific</v>
      </c>
    </row>
    <row r="2124" spans="1:36">
      <c r="A2124" s="53">
        <v>45169</v>
      </c>
      <c r="B2124" s="53">
        <v>45169</v>
      </c>
      <c r="N2124" s="1" t="s">
        <v>948</v>
      </c>
      <c r="U2124" s="59">
        <v>958413767.33509696</v>
      </c>
      <c r="V2124" s="60">
        <v>958413767.33509696</v>
      </c>
      <c r="W2124" s="60">
        <v>3194712557.7836599</v>
      </c>
      <c r="X2124" s="59">
        <v>1.5024753669E-3</v>
      </c>
      <c r="AI2124" s="2" t="str">
        <f>INDEX('ISO2-ISO3'!$D$1:$D$249, MATCH($N2124, 'ISO2-ISO3'!$C$1:$C$249, 0))</f>
        <v>CHN</v>
      </c>
      <c r="AJ2124" s="2" t="str">
        <f>INDEX('WB Country Groups'!$C$2:$C$219, MATCH($AI2124, 'WB Country Groups'!$B$2:$B$219, 0))</f>
        <v>East Asia &amp; Pacific</v>
      </c>
    </row>
    <row r="2125" spans="1:36">
      <c r="A2125" s="53">
        <v>45169</v>
      </c>
      <c r="B2125" s="53">
        <v>45169</v>
      </c>
      <c r="N2125" s="1" t="s">
        <v>948</v>
      </c>
      <c r="U2125" s="59">
        <v>289124323.649104</v>
      </c>
      <c r="V2125" s="60">
        <v>289124323.649104</v>
      </c>
      <c r="W2125" s="60">
        <v>4811005161.4496202</v>
      </c>
      <c r="X2125" s="59">
        <v>4.5325118339999999E-4</v>
      </c>
      <c r="AI2125" s="2" t="str">
        <f>INDEX('ISO2-ISO3'!$D$1:$D$249, MATCH($N2125, 'ISO2-ISO3'!$C$1:$C$249, 0))</f>
        <v>CHN</v>
      </c>
      <c r="AJ2125" s="2" t="str">
        <f>INDEX('WB Country Groups'!$C$2:$C$219, MATCH($AI2125, 'WB Country Groups'!$B$2:$B$219, 0))</f>
        <v>East Asia &amp; Pacific</v>
      </c>
    </row>
    <row r="2126" spans="1:36">
      <c r="A2126" s="53">
        <v>45169</v>
      </c>
      <c r="B2126" s="53">
        <v>45169</v>
      </c>
      <c r="N2126" s="1" t="s">
        <v>1102</v>
      </c>
      <c r="U2126" s="59">
        <v>4101196563.6466799</v>
      </c>
      <c r="V2126" s="60">
        <v>4101196563.6466799</v>
      </c>
      <c r="W2126" s="60">
        <v>5858852233.7809696</v>
      </c>
      <c r="X2126" s="59">
        <v>6.4293179228999998E-3</v>
      </c>
      <c r="AI2126" s="2" t="str">
        <f>INDEX('ISO2-ISO3'!$D$1:$D$249, MATCH($N2126, 'ISO2-ISO3'!$C$1:$C$249, 0))</f>
        <v>KOR</v>
      </c>
      <c r="AJ2126" s="2" t="str">
        <f>INDEX('WB Country Groups'!$C$2:$C$219, MATCH($AI2126, 'WB Country Groups'!$B$2:$B$219, 0))</f>
        <v>East Asia &amp; Pacific</v>
      </c>
    </row>
    <row r="2127" spans="1:36">
      <c r="A2127" s="53">
        <v>45169</v>
      </c>
      <c r="B2127" s="53">
        <v>45169</v>
      </c>
      <c r="N2127" s="1" t="s">
        <v>1256</v>
      </c>
      <c r="U2127" s="59">
        <v>4031301241.1182098</v>
      </c>
      <c r="V2127" s="60">
        <v>4031301241.1182098</v>
      </c>
      <c r="W2127" s="60">
        <v>8062602482.2364101</v>
      </c>
      <c r="X2127" s="59">
        <v>6.3197452059999999E-3</v>
      </c>
      <c r="AI2127" s="2" t="str">
        <f>INDEX('ISO2-ISO3'!$D$1:$D$249, MATCH($N2127, 'ISO2-ISO3'!$C$1:$C$249, 0))</f>
        <v>SAU</v>
      </c>
      <c r="AJ2127" s="2" t="str">
        <f>INDEX('WB Country Groups'!$C$2:$C$219, MATCH($AI2127, 'WB Country Groups'!$B$2:$B$219, 0))</f>
        <v>Middle East &amp; North Africa</v>
      </c>
    </row>
    <row r="2128" spans="1:36">
      <c r="A2128" s="53">
        <v>45169</v>
      </c>
      <c r="B2128" s="53">
        <v>45169</v>
      </c>
      <c r="N2128" s="1" t="s">
        <v>918</v>
      </c>
      <c r="U2128" s="59">
        <v>7151784686.17134</v>
      </c>
      <c r="V2128" s="60">
        <v>7151784686.17134</v>
      </c>
      <c r="W2128" s="60">
        <v>9535712914.8951206</v>
      </c>
      <c r="X2128" s="59">
        <v>1.12116297646E-2</v>
      </c>
      <c r="AI2128" s="2" t="str">
        <f>INDEX('ISO2-ISO3'!$D$1:$D$249, MATCH($N2128, 'ISO2-ISO3'!$C$1:$C$249, 0))</f>
        <v>BRA</v>
      </c>
      <c r="AJ2128" s="2" t="str">
        <f>INDEX('WB Country Groups'!$C$2:$C$219, MATCH($AI2128, 'WB Country Groups'!$B$2:$B$219, 0))</f>
        <v>Latin America &amp; Caribbean</v>
      </c>
    </row>
    <row r="2129" spans="1:36">
      <c r="A2129" s="53">
        <v>45169</v>
      </c>
      <c r="B2129" s="53">
        <v>45169</v>
      </c>
      <c r="N2129" s="1" t="s">
        <v>918</v>
      </c>
      <c r="U2129" s="59">
        <v>3242428347.6303501</v>
      </c>
      <c r="V2129" s="60">
        <v>3242428347.6303501</v>
      </c>
      <c r="W2129" s="60">
        <v>4988351304.0466995</v>
      </c>
      <c r="X2129" s="59">
        <v>5.0830537785000003E-3</v>
      </c>
      <c r="AI2129" s="2" t="str">
        <f>INDEX('ISO2-ISO3'!$D$1:$D$249, MATCH($N2129, 'ISO2-ISO3'!$C$1:$C$249, 0))</f>
        <v>BRA</v>
      </c>
      <c r="AJ2129" s="2" t="str">
        <f>INDEX('WB Country Groups'!$C$2:$C$219, MATCH($AI2129, 'WB Country Groups'!$B$2:$B$219, 0))</f>
        <v>Latin America &amp; Caribbean</v>
      </c>
    </row>
    <row r="2130" spans="1:36">
      <c r="A2130" s="53">
        <v>45169</v>
      </c>
      <c r="B2130" s="53">
        <v>45169</v>
      </c>
      <c r="N2130" s="1" t="s">
        <v>1149</v>
      </c>
      <c r="U2130" s="59">
        <v>2265940855.82307</v>
      </c>
      <c r="V2130" s="60">
        <v>2265940855.82307</v>
      </c>
      <c r="W2130" s="60">
        <v>4531881711.6461401</v>
      </c>
      <c r="X2130" s="59">
        <v>3.5522447974000002E-3</v>
      </c>
      <c r="AI2130" s="2" t="str">
        <f>INDEX('ISO2-ISO3'!$D$1:$D$249, MATCH($N2130, 'ISO2-ISO3'!$C$1:$C$249, 0))</f>
        <v>MEX</v>
      </c>
      <c r="AJ2130" s="2" t="str">
        <f>INDEX('WB Country Groups'!$C$2:$C$219, MATCH($AI2130, 'WB Country Groups'!$B$2:$B$219, 0))</f>
        <v>Latin America &amp; Caribbean</v>
      </c>
    </row>
    <row r="2131" spans="1:36">
      <c r="A2131" s="53">
        <v>45169</v>
      </c>
      <c r="B2131" s="53">
        <v>45169</v>
      </c>
      <c r="N2131" s="1" t="s">
        <v>1088</v>
      </c>
      <c r="U2131" s="59">
        <v>1735106700.3503101</v>
      </c>
      <c r="V2131" s="60">
        <v>1735106700.3503101</v>
      </c>
      <c r="W2131" s="60">
        <v>3855792667.4451399</v>
      </c>
      <c r="X2131" s="59">
        <v>2.7200726503999999E-3</v>
      </c>
      <c r="AI2131" s="2" t="str">
        <f>INDEX('ISO2-ISO3'!$D$1:$D$249, MATCH($N2131, 'ISO2-ISO3'!$C$1:$C$249, 0))</f>
        <v>JPN</v>
      </c>
      <c r="AJ2131" s="2" t="str">
        <f>INDEX('WB Country Groups'!$C$2:$C$219, MATCH($AI2131, 'WB Country Groups'!$B$2:$B$219, 0))</f>
        <v>East Asia &amp; Pacific</v>
      </c>
    </row>
    <row r="2132" spans="1:36">
      <c r="A2132" s="53">
        <v>45169</v>
      </c>
      <c r="B2132" s="53">
        <v>45169</v>
      </c>
      <c r="N2132" s="1" t="s">
        <v>1256</v>
      </c>
      <c r="U2132" s="59">
        <v>13952485164.878099</v>
      </c>
      <c r="V2132" s="60">
        <v>13952485164.878099</v>
      </c>
      <c r="W2132" s="60">
        <v>39864243328.223099</v>
      </c>
      <c r="X2132" s="59">
        <v>2.18728757685E-2</v>
      </c>
      <c r="AI2132" s="2" t="str">
        <f>INDEX('ISO2-ISO3'!$D$1:$D$249, MATCH($N2132, 'ISO2-ISO3'!$C$1:$C$249, 0))</f>
        <v>SAU</v>
      </c>
      <c r="AJ2132" s="2" t="str">
        <f>INDEX('WB Country Groups'!$C$2:$C$219, MATCH($AI2132, 'WB Country Groups'!$B$2:$B$219, 0))</f>
        <v>Middle East &amp; North Africa</v>
      </c>
    </row>
    <row r="2133" spans="1:36">
      <c r="A2133" s="53">
        <v>45169</v>
      </c>
      <c r="B2133" s="53">
        <v>45169</v>
      </c>
      <c r="N2133" s="1" t="s">
        <v>1218</v>
      </c>
      <c r="U2133" s="59">
        <v>6785347493.2650204</v>
      </c>
      <c r="V2133" s="60">
        <v>6785347493.2650204</v>
      </c>
      <c r="W2133" s="60">
        <v>11239875946.249399</v>
      </c>
      <c r="X2133" s="59">
        <v>1.0637177607599999E-2</v>
      </c>
      <c r="AI2133" s="2" t="str">
        <f>INDEX('ISO2-ISO3'!$D$1:$D$249, MATCH($N2133, 'ISO2-ISO3'!$C$1:$C$249, 0))</f>
        <v>PRT</v>
      </c>
      <c r="AJ2133" s="2" t="str">
        <f>INDEX('WB Country Groups'!$C$2:$C$219, MATCH($AI2133, 'WB Country Groups'!$B$2:$B$219, 0))</f>
        <v>Europe &amp; Central Asia</v>
      </c>
    </row>
    <row r="2134" spans="1:36">
      <c r="A2134" s="53">
        <v>45169</v>
      </c>
      <c r="B2134" s="53">
        <v>45169</v>
      </c>
      <c r="N2134" s="1" t="s">
        <v>1348</v>
      </c>
      <c r="U2134" s="59">
        <v>27004748731.52</v>
      </c>
      <c r="V2134" s="60">
        <v>27004748731.52</v>
      </c>
      <c r="W2134" s="60">
        <v>27004748731.52</v>
      </c>
      <c r="X2134" s="59">
        <v>4.2334502218499999E-2</v>
      </c>
      <c r="AI2134" s="2" t="str">
        <f>INDEX('ISO2-ISO3'!$D$1:$D$249, MATCH($N2134, 'ISO2-ISO3'!$C$1:$C$249, 0))</f>
        <v>USA</v>
      </c>
      <c r="AJ2134" s="2" t="str">
        <f>INDEX('WB Country Groups'!$C$2:$C$219, MATCH($AI2134, 'WB Country Groups'!$B$2:$B$219, 0))</f>
        <v>North America</v>
      </c>
    </row>
    <row r="2135" spans="1:36">
      <c r="A2135" s="53">
        <v>45169</v>
      </c>
      <c r="B2135" s="53">
        <v>45169</v>
      </c>
      <c r="N2135" s="1" t="s">
        <v>948</v>
      </c>
      <c r="U2135" s="59">
        <v>250009669.649928</v>
      </c>
      <c r="V2135" s="60">
        <v>250009669.649928</v>
      </c>
      <c r="W2135" s="60">
        <v>4160140509.5127702</v>
      </c>
      <c r="X2135" s="59">
        <v>3.9193236050000002E-4</v>
      </c>
      <c r="AI2135" s="2" t="str">
        <f>INDEX('ISO2-ISO3'!$D$1:$D$249, MATCH($N2135, 'ISO2-ISO3'!$C$1:$C$249, 0))</f>
        <v>CHN</v>
      </c>
      <c r="AJ2135" s="2" t="str">
        <f>INDEX('WB Country Groups'!$C$2:$C$219, MATCH($AI2135, 'WB Country Groups'!$B$2:$B$219, 0))</f>
        <v>East Asia &amp; Pacific</v>
      </c>
    </row>
    <row r="2136" spans="1:36">
      <c r="A2136" s="53">
        <v>45169</v>
      </c>
      <c r="B2136" s="53">
        <v>45169</v>
      </c>
      <c r="N2136" s="1" t="s">
        <v>948</v>
      </c>
      <c r="U2136" s="59">
        <v>288287976.26626402</v>
      </c>
      <c r="V2136" s="60">
        <v>288287976.26626402</v>
      </c>
      <c r="W2136" s="60">
        <v>4797088409.2206001</v>
      </c>
      <c r="X2136" s="59">
        <v>4.5194006770000002E-4</v>
      </c>
      <c r="AI2136" s="2" t="str">
        <f>INDEX('ISO2-ISO3'!$D$1:$D$249, MATCH($N2136, 'ISO2-ISO3'!$C$1:$C$249, 0))</f>
        <v>CHN</v>
      </c>
      <c r="AJ2136" s="2" t="str">
        <f>INDEX('WB Country Groups'!$C$2:$C$219, MATCH($AI2136, 'WB Country Groups'!$B$2:$B$219, 0))</f>
        <v>East Asia &amp; Pacific</v>
      </c>
    </row>
    <row r="2137" spans="1:36">
      <c r="A2137" s="53">
        <v>45169</v>
      </c>
      <c r="B2137" s="53">
        <v>45169</v>
      </c>
      <c r="N2137" s="1" t="s">
        <v>948</v>
      </c>
      <c r="U2137" s="59">
        <v>244837662.55890599</v>
      </c>
      <c r="V2137" s="60">
        <v>244837662.55890599</v>
      </c>
      <c r="W2137" s="60">
        <v>4074078733.40238</v>
      </c>
      <c r="X2137" s="59">
        <v>3.8382436629999999E-4</v>
      </c>
      <c r="AI2137" s="2" t="str">
        <f>INDEX('ISO2-ISO3'!$D$1:$D$249, MATCH($N2137, 'ISO2-ISO3'!$C$1:$C$249, 0))</f>
        <v>CHN</v>
      </c>
      <c r="AJ2137" s="2" t="str">
        <f>INDEX('WB Country Groups'!$C$2:$C$219, MATCH($AI2137, 'WB Country Groups'!$B$2:$B$219, 0))</f>
        <v>East Asia &amp; Pacific</v>
      </c>
    </row>
    <row r="2138" spans="1:36">
      <c r="A2138" s="53">
        <v>45169</v>
      </c>
      <c r="B2138" s="53">
        <v>45169</v>
      </c>
      <c r="N2138" s="1" t="s">
        <v>948</v>
      </c>
      <c r="U2138" s="59">
        <v>414810511.14114201</v>
      </c>
      <c r="V2138" s="60">
        <v>414810511.14114201</v>
      </c>
      <c r="W2138" s="60">
        <v>6902413069.0077105</v>
      </c>
      <c r="X2138" s="59">
        <v>6.5028549899999997E-4</v>
      </c>
      <c r="AI2138" s="2" t="str">
        <f>INDEX('ISO2-ISO3'!$D$1:$D$249, MATCH($N2138, 'ISO2-ISO3'!$C$1:$C$249, 0))</f>
        <v>CHN</v>
      </c>
      <c r="AJ2138" s="2" t="str">
        <f>INDEX('WB Country Groups'!$C$2:$C$219, MATCH($AI2138, 'WB Country Groups'!$B$2:$B$219, 0))</f>
        <v>East Asia &amp; Pacific</v>
      </c>
    </row>
    <row r="2139" spans="1:36">
      <c r="A2139" s="53">
        <v>45169</v>
      </c>
      <c r="B2139" s="53">
        <v>45169</v>
      </c>
      <c r="N2139" s="1" t="s">
        <v>948</v>
      </c>
      <c r="U2139" s="59">
        <v>579365737.17304397</v>
      </c>
      <c r="V2139" s="60">
        <v>579365737.17304397</v>
      </c>
      <c r="W2139" s="60">
        <v>9640598607.2947197</v>
      </c>
      <c r="X2139" s="59">
        <v>9.0825359379999998E-4</v>
      </c>
      <c r="AI2139" s="2" t="str">
        <f>INDEX('ISO2-ISO3'!$D$1:$D$249, MATCH($N2139, 'ISO2-ISO3'!$C$1:$C$249, 0))</f>
        <v>CHN</v>
      </c>
      <c r="AJ2139" s="2" t="str">
        <f>INDEX('WB Country Groups'!$C$2:$C$219, MATCH($AI2139, 'WB Country Groups'!$B$2:$B$219, 0))</f>
        <v>East Asia &amp; Pacific</v>
      </c>
    </row>
    <row r="2140" spans="1:36">
      <c r="A2140" s="53">
        <v>45169</v>
      </c>
      <c r="B2140" s="53">
        <v>45169</v>
      </c>
      <c r="N2140" s="1" t="s">
        <v>1088</v>
      </c>
      <c r="U2140" s="59">
        <v>3042442361.1378198</v>
      </c>
      <c r="V2140" s="60">
        <v>3042442361.1378198</v>
      </c>
      <c r="W2140" s="60">
        <v>4056589814.85043</v>
      </c>
      <c r="X2140" s="59">
        <v>4.7695419857000003E-3</v>
      </c>
      <c r="AI2140" s="2" t="str">
        <f>INDEX('ISO2-ISO3'!$D$1:$D$249, MATCH($N2140, 'ISO2-ISO3'!$C$1:$C$249, 0))</f>
        <v>JPN</v>
      </c>
      <c r="AJ2140" s="2" t="str">
        <f>INDEX('WB Country Groups'!$C$2:$C$219, MATCH($AI2140, 'WB Country Groups'!$B$2:$B$219, 0))</f>
        <v>East Asia &amp; Pacific</v>
      </c>
    </row>
    <row r="2141" spans="1:36">
      <c r="A2141" s="53">
        <v>45169</v>
      </c>
      <c r="B2141" s="53">
        <v>45169</v>
      </c>
      <c r="N2141" s="1" t="s">
        <v>1084</v>
      </c>
      <c r="U2141" s="59">
        <v>7564770597.7368002</v>
      </c>
      <c r="V2141" s="60">
        <v>7564770597.7368002</v>
      </c>
      <c r="W2141" s="60">
        <v>18911926494.341999</v>
      </c>
      <c r="X2141" s="59">
        <v>1.1859054895699999E-2</v>
      </c>
      <c r="AI2141" s="2" t="str">
        <f>INDEX('ISO2-ISO3'!$D$1:$D$249, MATCH($N2141, 'ISO2-ISO3'!$C$1:$C$249, 0))</f>
        <v>ITA</v>
      </c>
      <c r="AJ2141" s="2" t="str">
        <f>INDEX('WB Country Groups'!$C$2:$C$219, MATCH($AI2141, 'WB Country Groups'!$B$2:$B$219, 0))</f>
        <v>Europe &amp; Central Asia</v>
      </c>
    </row>
    <row r="2142" spans="1:36">
      <c r="A2142" s="53">
        <v>45169</v>
      </c>
      <c r="B2142" s="53">
        <v>45169</v>
      </c>
      <c r="N2142" s="1" t="s">
        <v>1278</v>
      </c>
      <c r="U2142" s="59">
        <v>2929195461.4669099</v>
      </c>
      <c r="V2142" s="60">
        <v>2929195461.4669099</v>
      </c>
      <c r="W2142" s="60">
        <v>4184586301.17138</v>
      </c>
      <c r="X2142" s="59">
        <v>4.5920083535999998E-3</v>
      </c>
      <c r="AI2142" s="2" t="str">
        <f>INDEX('ISO2-ISO3'!$D$1:$D$249, MATCH($N2142, 'ISO2-ISO3'!$C$1:$C$249, 0))</f>
        <v>ZAF</v>
      </c>
      <c r="AJ2142" s="2" t="str">
        <f>INDEX('WB Country Groups'!$C$2:$C$219, MATCH($AI2142, 'WB Country Groups'!$B$2:$B$219, 0))</f>
        <v>Sub-Saharan Africa</v>
      </c>
    </row>
    <row r="2143" spans="1:36">
      <c r="A2143" s="53">
        <v>45169</v>
      </c>
      <c r="B2143" s="53">
        <v>45169</v>
      </c>
      <c r="N2143" s="1" t="s">
        <v>1088</v>
      </c>
      <c r="U2143" s="59">
        <v>4174722066.1469202</v>
      </c>
      <c r="V2143" s="60">
        <v>4174722066.1469202</v>
      </c>
      <c r="W2143" s="60">
        <v>5566296088.1959</v>
      </c>
      <c r="X2143" s="59">
        <v>6.5445815595999999E-3</v>
      </c>
      <c r="AI2143" s="2" t="str">
        <f>INDEX('ISO2-ISO3'!$D$1:$D$249, MATCH($N2143, 'ISO2-ISO3'!$C$1:$C$249, 0))</f>
        <v>JPN</v>
      </c>
      <c r="AJ2143" s="2" t="str">
        <f>INDEX('WB Country Groups'!$C$2:$C$219, MATCH($AI2143, 'WB Country Groups'!$B$2:$B$219, 0))</f>
        <v>East Asia &amp; Pacific</v>
      </c>
    </row>
    <row r="2144" spans="1:36">
      <c r="A2144" s="53">
        <v>45169</v>
      </c>
      <c r="B2144" s="53">
        <v>45169</v>
      </c>
      <c r="N2144" s="1" t="s">
        <v>936</v>
      </c>
      <c r="U2144" s="59">
        <v>28489401009.5126</v>
      </c>
      <c r="V2144" s="60">
        <v>28489401009.5126</v>
      </c>
      <c r="W2144" s="60">
        <v>37985868012.683403</v>
      </c>
      <c r="X2144" s="59">
        <v>4.4661945283399999E-2</v>
      </c>
      <c r="AI2144" s="2" t="str">
        <f>INDEX('ISO2-ISO3'!$D$1:$D$249, MATCH($N2144, 'ISO2-ISO3'!$C$1:$C$249, 0))</f>
        <v>CAN</v>
      </c>
      <c r="AJ2144" s="2" t="str">
        <f>INDEX('WB Country Groups'!$C$2:$C$219, MATCH($AI2144, 'WB Country Groups'!$B$2:$B$219, 0))</f>
        <v>North America</v>
      </c>
    </row>
    <row r="2145" spans="1:36">
      <c r="A2145" s="53">
        <v>45169</v>
      </c>
      <c r="B2145" s="53">
        <v>45169</v>
      </c>
      <c r="N2145" s="1" t="s">
        <v>1072</v>
      </c>
      <c r="U2145" s="59">
        <v>2523383515.4300699</v>
      </c>
      <c r="V2145" s="60">
        <v>2523383515.4300699</v>
      </c>
      <c r="W2145" s="60">
        <v>5607518923.1779404</v>
      </c>
      <c r="X2145" s="59">
        <v>3.9558296243999997E-3</v>
      </c>
      <c r="AI2145" s="2" t="str">
        <f>INDEX('ISO2-ISO3'!$D$1:$D$249, MATCH($N2145, 'ISO2-ISO3'!$C$1:$C$249, 0))</f>
        <v>IDN</v>
      </c>
      <c r="AJ2145" s="2" t="str">
        <f>INDEX('WB Country Groups'!$C$2:$C$219, MATCH($AI2145, 'WB Country Groups'!$B$2:$B$219, 0))</f>
        <v>East Asia &amp; Pacific</v>
      </c>
    </row>
    <row r="2146" spans="1:36">
      <c r="A2146" s="53">
        <v>45169</v>
      </c>
      <c r="B2146" s="53">
        <v>45169</v>
      </c>
      <c r="N2146" s="1" t="s">
        <v>1193</v>
      </c>
      <c r="U2146" s="59">
        <v>8573800773.9855099</v>
      </c>
      <c r="V2146" s="60">
        <v>8573800773.9855099</v>
      </c>
      <c r="W2146" s="60">
        <v>17147601547.971001</v>
      </c>
      <c r="X2146" s="59">
        <v>1.3440880028E-2</v>
      </c>
      <c r="AI2146" s="2" t="str">
        <f>INDEX('ISO2-ISO3'!$D$1:$D$249, MATCH($N2146, 'ISO2-ISO3'!$C$1:$C$249, 0))</f>
        <v>NOR</v>
      </c>
      <c r="AJ2146" s="2" t="str">
        <f>INDEX('WB Country Groups'!$C$2:$C$219, MATCH($AI2146, 'WB Country Groups'!$B$2:$B$219, 0))</f>
        <v>Europe &amp; Central Asia</v>
      </c>
    </row>
    <row r="2147" spans="1:36">
      <c r="A2147" s="53">
        <v>45169</v>
      </c>
      <c r="B2147" s="53">
        <v>45169</v>
      </c>
      <c r="N2147" s="1" t="s">
        <v>1303</v>
      </c>
      <c r="U2147" s="59">
        <v>3069630937.4436798</v>
      </c>
      <c r="V2147" s="60">
        <v>3069630937.4436798</v>
      </c>
      <c r="W2147" s="60">
        <v>4385187053.4909601</v>
      </c>
      <c r="X2147" s="59">
        <v>4.8121646685999999E-3</v>
      </c>
      <c r="AI2147" s="2" t="str">
        <f>INDEX('ISO2-ISO3'!$D$1:$D$249, MATCH($N2147, 'ISO2-ISO3'!$C$1:$C$249, 0))</f>
        <v>TWN</v>
      </c>
      <c r="AJ2147" s="2" t="str">
        <f>INDEX('WB Country Groups'!$C$2:$C$219, MATCH($AI2147, 'WB Country Groups'!$B$2:$B$219, 0))</f>
        <v>East Asia &amp; Pacific</v>
      </c>
    </row>
    <row r="2148" spans="1:36">
      <c r="A2148" s="53">
        <v>45169</v>
      </c>
      <c r="B2148" s="53">
        <v>45169</v>
      </c>
      <c r="N2148" s="1" t="s">
        <v>948</v>
      </c>
      <c r="U2148" s="59">
        <v>2151600715.9626398</v>
      </c>
      <c r="V2148" s="60">
        <v>2151600715.9626398</v>
      </c>
      <c r="W2148" s="60">
        <v>21973707160.932598</v>
      </c>
      <c r="X2148" s="59">
        <v>3.3729973267999998E-3</v>
      </c>
      <c r="AI2148" s="2" t="str">
        <f>INDEX('ISO2-ISO3'!$D$1:$D$249, MATCH($N2148, 'ISO2-ISO3'!$C$1:$C$249, 0))</f>
        <v>CHN</v>
      </c>
      <c r="AJ2148" s="2" t="str">
        <f>INDEX('WB Country Groups'!$C$2:$C$219, MATCH($AI2148, 'WB Country Groups'!$B$2:$B$219, 0))</f>
        <v>East Asia &amp; Pacific</v>
      </c>
    </row>
    <row r="2149" spans="1:36">
      <c r="A2149" s="53">
        <v>45169</v>
      </c>
      <c r="B2149" s="53">
        <v>45169</v>
      </c>
      <c r="N2149" s="1" t="s">
        <v>948</v>
      </c>
      <c r="U2149" s="59">
        <v>1191238198.0225599</v>
      </c>
      <c r="V2149" s="60">
        <v>1191238198.0225599</v>
      </c>
      <c r="W2149" s="60">
        <v>21973707160.932598</v>
      </c>
      <c r="X2149" s="59">
        <v>1.8674669644000001E-3</v>
      </c>
      <c r="AI2149" s="2" t="str">
        <f>INDEX('ISO2-ISO3'!$D$1:$D$249, MATCH($N2149, 'ISO2-ISO3'!$C$1:$C$249, 0))</f>
        <v>CHN</v>
      </c>
      <c r="AJ2149" s="2" t="str">
        <f>INDEX('WB Country Groups'!$C$2:$C$219, MATCH($AI2149, 'WB Country Groups'!$B$2:$B$219, 0))</f>
        <v>East Asia &amp; Pacific</v>
      </c>
    </row>
    <row r="2150" spans="1:36">
      <c r="A2150" s="53">
        <v>45169</v>
      </c>
      <c r="B2150" s="53">
        <v>45169</v>
      </c>
      <c r="N2150" s="1" t="s">
        <v>948</v>
      </c>
      <c r="U2150" s="59">
        <v>269058567.61228299</v>
      </c>
      <c r="V2150" s="60">
        <v>269058567.61228299</v>
      </c>
      <c r="W2150" s="60">
        <v>4477112617.7745504</v>
      </c>
      <c r="X2150" s="59">
        <v>4.2179472359999998E-4</v>
      </c>
      <c r="AI2150" s="2" t="str">
        <f>INDEX('ISO2-ISO3'!$D$1:$D$249, MATCH($N2150, 'ISO2-ISO3'!$C$1:$C$249, 0))</f>
        <v>CHN</v>
      </c>
      <c r="AJ2150" s="2" t="str">
        <f>INDEX('WB Country Groups'!$C$2:$C$219, MATCH($AI2150, 'WB Country Groups'!$B$2:$B$219, 0))</f>
        <v>East Asia &amp; Pacific</v>
      </c>
    </row>
    <row r="2151" spans="1:36">
      <c r="A2151" s="53">
        <v>45169</v>
      </c>
      <c r="B2151" s="53">
        <v>45169</v>
      </c>
      <c r="N2151" s="1" t="s">
        <v>948</v>
      </c>
      <c r="U2151" s="59">
        <v>202451652.82599401</v>
      </c>
      <c r="V2151" s="60">
        <v>202451652.82599401</v>
      </c>
      <c r="W2151" s="60">
        <v>3368778988.9029102</v>
      </c>
      <c r="X2151" s="59">
        <v>3.1737714100000001E-4</v>
      </c>
      <c r="AI2151" s="2" t="str">
        <f>INDEX('ISO2-ISO3'!$D$1:$D$249, MATCH($N2151, 'ISO2-ISO3'!$C$1:$C$249, 0))</f>
        <v>CHN</v>
      </c>
      <c r="AJ2151" s="2" t="str">
        <f>INDEX('WB Country Groups'!$C$2:$C$219, MATCH($AI2151, 'WB Country Groups'!$B$2:$B$219, 0))</f>
        <v>East Asia &amp; Pacific</v>
      </c>
    </row>
    <row r="2152" spans="1:36">
      <c r="A2152" s="53">
        <v>45169</v>
      </c>
      <c r="B2152" s="53">
        <v>45169</v>
      </c>
      <c r="N2152" s="1" t="s">
        <v>948</v>
      </c>
      <c r="U2152" s="59">
        <v>460675595.709665</v>
      </c>
      <c r="V2152" s="60">
        <v>460675595.709665</v>
      </c>
      <c r="W2152" s="60">
        <v>7665604334.9812098</v>
      </c>
      <c r="X2152" s="59">
        <v>7.221867614E-4</v>
      </c>
      <c r="AI2152" s="2" t="str">
        <f>INDEX('ISO2-ISO3'!$D$1:$D$249, MATCH($N2152, 'ISO2-ISO3'!$C$1:$C$249, 0))</f>
        <v>CHN</v>
      </c>
      <c r="AJ2152" s="2" t="str">
        <f>INDEX('WB Country Groups'!$C$2:$C$219, MATCH($AI2152, 'WB Country Groups'!$B$2:$B$219, 0))</f>
        <v>East Asia &amp; Pacific</v>
      </c>
    </row>
    <row r="2153" spans="1:36">
      <c r="A2153" s="53">
        <v>45169</v>
      </c>
      <c r="B2153" s="53">
        <v>45169</v>
      </c>
      <c r="N2153" s="1" t="s">
        <v>948</v>
      </c>
      <c r="U2153" s="59">
        <v>211092975.84540799</v>
      </c>
      <c r="V2153" s="60">
        <v>211092975.84540799</v>
      </c>
      <c r="W2153" s="60">
        <v>5268854848.6008596</v>
      </c>
      <c r="X2153" s="59">
        <v>3.3092387349999998E-4</v>
      </c>
      <c r="AI2153" s="2" t="str">
        <f>INDEX('ISO2-ISO3'!$D$1:$D$249, MATCH($N2153, 'ISO2-ISO3'!$C$1:$C$249, 0))</f>
        <v>CHN</v>
      </c>
      <c r="AJ2153" s="2" t="str">
        <f>INDEX('WB Country Groups'!$C$2:$C$219, MATCH($AI2153, 'WB Country Groups'!$B$2:$B$219, 0))</f>
        <v>East Asia &amp; Pacific</v>
      </c>
    </row>
    <row r="2154" spans="1:36">
      <c r="A2154" s="53">
        <v>45169</v>
      </c>
      <c r="B2154" s="53">
        <v>45169</v>
      </c>
      <c r="N2154" s="1" t="s">
        <v>948</v>
      </c>
      <c r="U2154" s="59">
        <v>254789752.69073299</v>
      </c>
      <c r="V2154" s="60">
        <v>254789752.69073299</v>
      </c>
      <c r="W2154" s="60">
        <v>5087616841.6765003</v>
      </c>
      <c r="X2154" s="59">
        <v>3.9942594760000001E-4</v>
      </c>
      <c r="AI2154" s="2" t="str">
        <f>INDEX('ISO2-ISO3'!$D$1:$D$249, MATCH($N2154, 'ISO2-ISO3'!$C$1:$C$249, 0))</f>
        <v>CHN</v>
      </c>
      <c r="AJ2154" s="2" t="str">
        <f>INDEX('WB Country Groups'!$C$2:$C$219, MATCH($AI2154, 'WB Country Groups'!$B$2:$B$219, 0))</f>
        <v>East Asia &amp; Pacific</v>
      </c>
    </row>
    <row r="2155" spans="1:36">
      <c r="A2155" s="53">
        <v>45169</v>
      </c>
      <c r="B2155" s="53">
        <v>45169</v>
      </c>
      <c r="N2155" s="1" t="s">
        <v>948</v>
      </c>
      <c r="U2155" s="59">
        <v>182912472.999437</v>
      </c>
      <c r="V2155" s="60">
        <v>182912472.999437</v>
      </c>
      <c r="W2155" s="60">
        <v>3043648630.4134302</v>
      </c>
      <c r="X2155" s="59">
        <v>2.8674617829999998E-4</v>
      </c>
      <c r="AI2155" s="2" t="str">
        <f>INDEX('ISO2-ISO3'!$D$1:$D$249, MATCH($N2155, 'ISO2-ISO3'!$C$1:$C$249, 0))</f>
        <v>CHN</v>
      </c>
      <c r="AJ2155" s="2" t="str">
        <f>INDEX('WB Country Groups'!$C$2:$C$219, MATCH($AI2155, 'WB Country Groups'!$B$2:$B$219, 0))</f>
        <v>East Asia &amp; Pacific</v>
      </c>
    </row>
    <row r="2156" spans="1:36">
      <c r="A2156" s="53">
        <v>45169</v>
      </c>
      <c r="B2156" s="53">
        <v>45169</v>
      </c>
      <c r="N2156" s="1" t="s">
        <v>948</v>
      </c>
      <c r="U2156" s="59">
        <v>549296832.62089705</v>
      </c>
      <c r="V2156" s="60">
        <v>549296832.62089705</v>
      </c>
      <c r="W2156" s="60">
        <v>9140254488.2883892</v>
      </c>
      <c r="X2156" s="59">
        <v>8.6111551009999997E-4</v>
      </c>
      <c r="AI2156" s="2" t="str">
        <f>INDEX('ISO2-ISO3'!$D$1:$D$249, MATCH($N2156, 'ISO2-ISO3'!$C$1:$C$249, 0))</f>
        <v>CHN</v>
      </c>
      <c r="AJ2156" s="2" t="str">
        <f>INDEX('WB Country Groups'!$C$2:$C$219, MATCH($AI2156, 'WB Country Groups'!$B$2:$B$219, 0))</f>
        <v>East Asia &amp; Pacific</v>
      </c>
    </row>
    <row r="2157" spans="1:36">
      <c r="A2157" s="53">
        <v>45169</v>
      </c>
      <c r="B2157" s="53">
        <v>45169</v>
      </c>
      <c r="N2157" s="1" t="s">
        <v>948</v>
      </c>
      <c r="U2157" s="59">
        <v>862248412.98992896</v>
      </c>
      <c r="V2157" s="60">
        <v>862248412.98992896</v>
      </c>
      <c r="W2157" s="60">
        <v>14347743257.951799</v>
      </c>
      <c r="X2157" s="59">
        <v>1.3517199405999999E-3</v>
      </c>
      <c r="AI2157" s="2" t="str">
        <f>INDEX('ISO2-ISO3'!$D$1:$D$249, MATCH($N2157, 'ISO2-ISO3'!$C$1:$C$249, 0))</f>
        <v>CHN</v>
      </c>
      <c r="AJ2157" s="2" t="str">
        <f>INDEX('WB Country Groups'!$C$2:$C$219, MATCH($AI2157, 'WB Country Groups'!$B$2:$B$219, 0))</f>
        <v>East Asia &amp; Pacific</v>
      </c>
    </row>
    <row r="2158" spans="1:36">
      <c r="A2158" s="53">
        <v>45169</v>
      </c>
      <c r="B2158" s="53">
        <v>45169</v>
      </c>
      <c r="N2158" s="1" t="s">
        <v>1088</v>
      </c>
      <c r="U2158" s="59">
        <v>5521064676.9928198</v>
      </c>
      <c r="V2158" s="60">
        <v>5521064676.9928198</v>
      </c>
      <c r="W2158" s="60">
        <v>7361419569.32376</v>
      </c>
      <c r="X2158" s="59">
        <v>8.6552008736999995E-3</v>
      </c>
      <c r="AI2158" s="2" t="str">
        <f>INDEX('ISO2-ISO3'!$D$1:$D$249, MATCH($N2158, 'ISO2-ISO3'!$C$1:$C$249, 0))</f>
        <v>JPN</v>
      </c>
      <c r="AJ2158" s="2" t="str">
        <f>INDEX('WB Country Groups'!$C$2:$C$219, MATCH($AI2158, 'WB Country Groups'!$B$2:$B$219, 0))</f>
        <v>East Asia &amp; Pacific</v>
      </c>
    </row>
    <row r="2159" spans="1:36">
      <c r="A2159" s="53">
        <v>45169</v>
      </c>
      <c r="B2159" s="53">
        <v>45169</v>
      </c>
      <c r="N2159" s="1" t="s">
        <v>1088</v>
      </c>
      <c r="U2159" s="59">
        <v>1828121303.2592599</v>
      </c>
      <c r="V2159" s="60">
        <v>1828121303.2592599</v>
      </c>
      <c r="W2159" s="60">
        <v>5223203723.5979004</v>
      </c>
      <c r="X2159" s="59">
        <v>2.8658887418999998E-3</v>
      </c>
      <c r="AI2159" s="2" t="str">
        <f>INDEX('ISO2-ISO3'!$D$1:$D$249, MATCH($N2159, 'ISO2-ISO3'!$C$1:$C$249, 0))</f>
        <v>JPN</v>
      </c>
      <c r="AJ2159" s="2" t="str">
        <f>INDEX('WB Country Groups'!$C$2:$C$219, MATCH($AI2159, 'WB Country Groups'!$B$2:$B$219, 0))</f>
        <v>East Asia &amp; Pacific</v>
      </c>
    </row>
    <row r="2160" spans="1:36">
      <c r="A2160" s="53">
        <v>45169</v>
      </c>
      <c r="B2160" s="53">
        <v>45169</v>
      </c>
      <c r="N2160" s="1" t="s">
        <v>1102</v>
      </c>
      <c r="U2160" s="59">
        <v>2900753799.12994</v>
      </c>
      <c r="V2160" s="60">
        <v>2900753799.12994</v>
      </c>
      <c r="W2160" s="60">
        <v>4834589665.2165699</v>
      </c>
      <c r="X2160" s="59">
        <v>4.5474212467000001E-3</v>
      </c>
      <c r="AI2160" s="2" t="str">
        <f>INDEX('ISO2-ISO3'!$D$1:$D$249, MATCH($N2160, 'ISO2-ISO3'!$C$1:$C$249, 0))</f>
        <v>KOR</v>
      </c>
      <c r="AJ2160" s="2" t="str">
        <f>INDEX('WB Country Groups'!$C$2:$C$219, MATCH($AI2160, 'WB Country Groups'!$B$2:$B$219, 0))</f>
        <v>East Asia &amp; Pacific</v>
      </c>
    </row>
    <row r="2161" spans="1:36">
      <c r="A2161" s="53">
        <v>45169</v>
      </c>
      <c r="B2161" s="53">
        <v>45169</v>
      </c>
      <c r="N2161" s="1" t="s">
        <v>1102</v>
      </c>
      <c r="U2161" s="59">
        <v>11948397612.370001</v>
      </c>
      <c r="V2161" s="60">
        <v>11948397612.370001</v>
      </c>
      <c r="W2161" s="60">
        <v>15931196816.493299</v>
      </c>
      <c r="X2161" s="59">
        <v>1.8731130226600001E-2</v>
      </c>
      <c r="AI2161" s="2" t="str">
        <f>INDEX('ISO2-ISO3'!$D$1:$D$249, MATCH($N2161, 'ISO2-ISO3'!$C$1:$C$249, 0))</f>
        <v>KOR</v>
      </c>
      <c r="AJ2161" s="2" t="str">
        <f>INDEX('WB Country Groups'!$C$2:$C$219, MATCH($AI2161, 'WB Country Groups'!$B$2:$B$219, 0))</f>
        <v>East Asia &amp; Pacific</v>
      </c>
    </row>
    <row r="2162" spans="1:36">
      <c r="A2162" s="53">
        <v>45169</v>
      </c>
      <c r="B2162" s="53">
        <v>45169</v>
      </c>
      <c r="N2162" s="1" t="s">
        <v>948</v>
      </c>
      <c r="U2162" s="59">
        <v>927566620.53801799</v>
      </c>
      <c r="V2162" s="60">
        <v>927566620.53801799</v>
      </c>
      <c r="W2162" s="60">
        <v>2318916551.3450398</v>
      </c>
      <c r="X2162" s="59">
        <v>1.4541172570999999E-3</v>
      </c>
      <c r="AI2162" s="2" t="str">
        <f>INDEX('ISO2-ISO3'!$D$1:$D$249, MATCH($N2162, 'ISO2-ISO3'!$C$1:$C$249, 0))</f>
        <v>CHN</v>
      </c>
      <c r="AJ2162" s="2" t="str">
        <f>INDEX('WB Country Groups'!$C$2:$C$219, MATCH($AI2162, 'WB Country Groups'!$B$2:$B$219, 0))</f>
        <v>East Asia &amp; Pacific</v>
      </c>
    </row>
    <row r="2163" spans="1:36">
      <c r="A2163" s="53">
        <v>45169</v>
      </c>
      <c r="B2163" s="53">
        <v>45169</v>
      </c>
      <c r="N2163" s="1" t="s">
        <v>948</v>
      </c>
      <c r="U2163" s="59">
        <v>177570995.89201099</v>
      </c>
      <c r="V2163" s="60">
        <v>177570995.89201099</v>
      </c>
      <c r="W2163" s="60">
        <v>2954766887.0538502</v>
      </c>
      <c r="X2163" s="59">
        <v>2.7837251120000001E-4</v>
      </c>
      <c r="AI2163" s="2" t="str">
        <f>INDEX('ISO2-ISO3'!$D$1:$D$249, MATCH($N2163, 'ISO2-ISO3'!$C$1:$C$249, 0))</f>
        <v>CHN</v>
      </c>
      <c r="AJ2163" s="2" t="str">
        <f>INDEX('WB Country Groups'!$C$2:$C$219, MATCH($AI2163, 'WB Country Groups'!$B$2:$B$219, 0))</f>
        <v>East Asia &amp; Pacific</v>
      </c>
    </row>
    <row r="2164" spans="1:36">
      <c r="A2164" s="53">
        <v>45169</v>
      </c>
      <c r="B2164" s="53">
        <v>45169</v>
      </c>
      <c r="N2164" s="1" t="s">
        <v>948</v>
      </c>
      <c r="U2164" s="59">
        <v>395084168.59602898</v>
      </c>
      <c r="V2164" s="60">
        <v>395084168.59602898</v>
      </c>
      <c r="W2164" s="60">
        <v>6574168338.1484699</v>
      </c>
      <c r="X2164" s="59">
        <v>6.1936112710000003E-4</v>
      </c>
      <c r="AI2164" s="2" t="str">
        <f>INDEX('ISO2-ISO3'!$D$1:$D$249, MATCH($N2164, 'ISO2-ISO3'!$C$1:$C$249, 0))</f>
        <v>CHN</v>
      </c>
      <c r="AJ2164" s="2" t="str">
        <f>INDEX('WB Country Groups'!$C$2:$C$219, MATCH($AI2164, 'WB Country Groups'!$B$2:$B$219, 0))</f>
        <v>East Asia &amp; Pacific</v>
      </c>
    </row>
    <row r="2165" spans="1:36">
      <c r="A2165" s="53">
        <v>45169</v>
      </c>
      <c r="B2165" s="53">
        <v>45169</v>
      </c>
      <c r="N2165" s="1" t="s">
        <v>948</v>
      </c>
      <c r="U2165" s="59">
        <v>163497198.77348399</v>
      </c>
      <c r="V2165" s="60">
        <v>163497198.77348399</v>
      </c>
      <c r="W2165" s="60">
        <v>2720580051.0109501</v>
      </c>
      <c r="X2165" s="59">
        <v>2.5630945849999999E-4</v>
      </c>
      <c r="AI2165" s="2" t="str">
        <f>INDEX('ISO2-ISO3'!$D$1:$D$249, MATCH($N2165, 'ISO2-ISO3'!$C$1:$C$249, 0))</f>
        <v>CHN</v>
      </c>
      <c r="AJ2165" s="2" t="str">
        <f>INDEX('WB Country Groups'!$C$2:$C$219, MATCH($AI2165, 'WB Country Groups'!$B$2:$B$219, 0))</f>
        <v>East Asia &amp; Pacific</v>
      </c>
    </row>
    <row r="2166" spans="1:36">
      <c r="A2166" s="53">
        <v>45169</v>
      </c>
      <c r="B2166" s="53">
        <v>45169</v>
      </c>
      <c r="N2166" s="1" t="s">
        <v>948</v>
      </c>
      <c r="U2166" s="59">
        <v>160937872.07696599</v>
      </c>
      <c r="V2166" s="60">
        <v>160937872.07696599</v>
      </c>
      <c r="W2166" s="60">
        <v>2677993063.5469499</v>
      </c>
      <c r="X2166" s="59">
        <v>2.5229728189999999E-4</v>
      </c>
      <c r="AI2166" s="2" t="str">
        <f>INDEX('ISO2-ISO3'!$D$1:$D$249, MATCH($N2166, 'ISO2-ISO3'!$C$1:$C$249, 0))</f>
        <v>CHN</v>
      </c>
      <c r="AJ2166" s="2" t="str">
        <f>INDEX('WB Country Groups'!$C$2:$C$219, MATCH($AI2166, 'WB Country Groups'!$B$2:$B$219, 0))</f>
        <v>East Asia &amp; Pacific</v>
      </c>
    </row>
    <row r="2167" spans="1:36">
      <c r="A2167" s="53">
        <v>45169</v>
      </c>
      <c r="B2167" s="53">
        <v>45169</v>
      </c>
      <c r="N2167" s="1" t="s">
        <v>948</v>
      </c>
      <c r="U2167" s="59">
        <v>264244227.61500299</v>
      </c>
      <c r="V2167" s="60">
        <v>264244227.61500299</v>
      </c>
      <c r="W2167" s="60">
        <v>4397002392.9288597</v>
      </c>
      <c r="X2167" s="59">
        <v>4.1424743300000002E-4</v>
      </c>
      <c r="AI2167" s="2" t="str">
        <f>INDEX('ISO2-ISO3'!$D$1:$D$249, MATCH($N2167, 'ISO2-ISO3'!$C$1:$C$249, 0))</f>
        <v>CHN</v>
      </c>
      <c r="AJ2167" s="2" t="str">
        <f>INDEX('WB Country Groups'!$C$2:$C$219, MATCH($AI2167, 'WB Country Groups'!$B$2:$B$219, 0))</f>
        <v>East Asia &amp; Pacific</v>
      </c>
    </row>
    <row r="2168" spans="1:36">
      <c r="A2168" s="53">
        <v>45169</v>
      </c>
      <c r="B2168" s="53">
        <v>45169</v>
      </c>
      <c r="N2168" s="1" t="s">
        <v>948</v>
      </c>
      <c r="U2168" s="59">
        <v>210782019.09954</v>
      </c>
      <c r="V2168" s="60">
        <v>210782019.09954</v>
      </c>
      <c r="W2168" s="60">
        <v>3507395604.1809502</v>
      </c>
      <c r="X2168" s="59">
        <v>3.3043639630000001E-4</v>
      </c>
      <c r="AI2168" s="2" t="str">
        <f>INDEX('ISO2-ISO3'!$D$1:$D$249, MATCH($N2168, 'ISO2-ISO3'!$C$1:$C$249, 0))</f>
        <v>CHN</v>
      </c>
      <c r="AJ2168" s="2" t="str">
        <f>INDEX('WB Country Groups'!$C$2:$C$219, MATCH($AI2168, 'WB Country Groups'!$B$2:$B$219, 0))</f>
        <v>East Asia &amp; Pacific</v>
      </c>
    </row>
    <row r="2169" spans="1:36">
      <c r="A2169" s="53">
        <v>45169</v>
      </c>
      <c r="B2169" s="53">
        <v>45169</v>
      </c>
      <c r="N2169" s="1" t="s">
        <v>948</v>
      </c>
      <c r="U2169" s="59">
        <v>144075074.43214899</v>
      </c>
      <c r="V2169" s="60">
        <v>144075074.43214899</v>
      </c>
      <c r="W2169" s="60">
        <v>2397397486.2472901</v>
      </c>
      <c r="X2169" s="59">
        <v>2.2586199999999999E-4</v>
      </c>
      <c r="AI2169" s="2" t="str">
        <f>INDEX('ISO2-ISO3'!$D$1:$D$249, MATCH($N2169, 'ISO2-ISO3'!$C$1:$C$249, 0))</f>
        <v>CHN</v>
      </c>
      <c r="AJ2169" s="2" t="str">
        <f>INDEX('WB Country Groups'!$C$2:$C$219, MATCH($AI2169, 'WB Country Groups'!$B$2:$B$219, 0))</f>
        <v>East Asia &amp; Pacific</v>
      </c>
    </row>
    <row r="2170" spans="1:36">
      <c r="A2170" s="53">
        <v>45169</v>
      </c>
      <c r="B2170" s="53">
        <v>45169</v>
      </c>
      <c r="N2170" s="1" t="s">
        <v>948</v>
      </c>
      <c r="U2170" s="59">
        <v>303646185.53891599</v>
      </c>
      <c r="V2170" s="60">
        <v>303646185.53891599</v>
      </c>
      <c r="W2170" s="60">
        <v>5052647758.7377596</v>
      </c>
      <c r="X2170" s="59">
        <v>4.7601665329999999E-4</v>
      </c>
      <c r="AI2170" s="2" t="str">
        <f>INDEX('ISO2-ISO3'!$D$1:$D$249, MATCH($N2170, 'ISO2-ISO3'!$C$1:$C$249, 0))</f>
        <v>CHN</v>
      </c>
      <c r="AJ2170" s="2" t="str">
        <f>INDEX('WB Country Groups'!$C$2:$C$219, MATCH($AI2170, 'WB Country Groups'!$B$2:$B$219, 0))</f>
        <v>East Asia &amp; Pacific</v>
      </c>
    </row>
    <row r="2171" spans="1:36">
      <c r="A2171" s="53">
        <v>45169</v>
      </c>
      <c r="B2171" s="53">
        <v>45169</v>
      </c>
      <c r="N2171" s="1" t="s">
        <v>948</v>
      </c>
      <c r="U2171" s="59">
        <v>563854353.88060701</v>
      </c>
      <c r="V2171" s="60">
        <v>563854353.88060701</v>
      </c>
      <c r="W2171" s="60">
        <v>9382490454.5828609</v>
      </c>
      <c r="X2171" s="59">
        <v>8.8393688210000002E-4</v>
      </c>
      <c r="AI2171" s="2" t="str">
        <f>INDEX('ISO2-ISO3'!$D$1:$D$249, MATCH($N2171, 'ISO2-ISO3'!$C$1:$C$249, 0))</f>
        <v>CHN</v>
      </c>
      <c r="AJ2171" s="2" t="str">
        <f>INDEX('WB Country Groups'!$C$2:$C$219, MATCH($AI2171, 'WB Country Groups'!$B$2:$B$219, 0))</f>
        <v>East Asia &amp; Pacific</v>
      </c>
    </row>
    <row r="2172" spans="1:36">
      <c r="A2172" s="53">
        <v>45169</v>
      </c>
      <c r="B2172" s="53">
        <v>45169</v>
      </c>
      <c r="N2172" s="1" t="s">
        <v>948</v>
      </c>
      <c r="U2172" s="59">
        <v>854709411.57230198</v>
      </c>
      <c r="V2172" s="60">
        <v>854709411.57230198</v>
      </c>
      <c r="W2172" s="60">
        <v>14222294889.323999</v>
      </c>
      <c r="X2172" s="59">
        <v>1.3399012833000001E-3</v>
      </c>
      <c r="AI2172" s="2" t="str">
        <f>INDEX('ISO2-ISO3'!$D$1:$D$249, MATCH($N2172, 'ISO2-ISO3'!$C$1:$C$249, 0))</f>
        <v>CHN</v>
      </c>
      <c r="AJ2172" s="2" t="str">
        <f>INDEX('WB Country Groups'!$C$2:$C$219, MATCH($AI2172, 'WB Country Groups'!$B$2:$B$219, 0))</f>
        <v>East Asia &amp; Pacific</v>
      </c>
    </row>
    <row r="2173" spans="1:36">
      <c r="A2173" s="53">
        <v>45169</v>
      </c>
      <c r="B2173" s="53">
        <v>45169</v>
      </c>
      <c r="N2173" s="1" t="s">
        <v>948</v>
      </c>
      <c r="U2173" s="59">
        <v>174849439.16933399</v>
      </c>
      <c r="V2173" s="60">
        <v>174849439.16933399</v>
      </c>
      <c r="W2173" s="60">
        <v>2909480405.1877899</v>
      </c>
      <c r="X2173" s="59">
        <v>2.741060117E-4</v>
      </c>
      <c r="AI2173" s="2" t="str">
        <f>INDEX('ISO2-ISO3'!$D$1:$D$249, MATCH($N2173, 'ISO2-ISO3'!$C$1:$C$249, 0))</f>
        <v>CHN</v>
      </c>
      <c r="AJ2173" s="2" t="str">
        <f>INDEX('WB Country Groups'!$C$2:$C$219, MATCH($AI2173, 'WB Country Groups'!$B$2:$B$219, 0))</f>
        <v>East Asia &amp; Pacific</v>
      </c>
    </row>
    <row r="2174" spans="1:36">
      <c r="A2174" s="53">
        <v>45169</v>
      </c>
      <c r="B2174" s="53">
        <v>45169</v>
      </c>
      <c r="N2174" s="1" t="s">
        <v>948</v>
      </c>
      <c r="U2174" s="59">
        <v>212280219.02600801</v>
      </c>
      <c r="V2174" s="60">
        <v>212280219.02600801</v>
      </c>
      <c r="W2174" s="60">
        <v>3532325528.7481799</v>
      </c>
      <c r="X2174" s="59">
        <v>3.3278507759999999E-4</v>
      </c>
      <c r="AI2174" s="2" t="str">
        <f>INDEX('ISO2-ISO3'!$D$1:$D$249, MATCH($N2174, 'ISO2-ISO3'!$C$1:$C$249, 0))</f>
        <v>CHN</v>
      </c>
      <c r="AJ2174" s="2" t="str">
        <f>INDEX('WB Country Groups'!$C$2:$C$219, MATCH($AI2174, 'WB Country Groups'!$B$2:$B$219, 0))</f>
        <v>East Asia &amp; Pacific</v>
      </c>
    </row>
    <row r="2175" spans="1:36">
      <c r="A2175" s="53">
        <v>45169</v>
      </c>
      <c r="B2175" s="53">
        <v>45169</v>
      </c>
      <c r="N2175" s="1" t="s">
        <v>948</v>
      </c>
      <c r="U2175" s="59">
        <v>199130219.02315</v>
      </c>
      <c r="V2175" s="60">
        <v>199130219.02315</v>
      </c>
      <c r="W2175" s="60">
        <v>3313510601.3552399</v>
      </c>
      <c r="X2175" s="59">
        <v>3.121702328E-4</v>
      </c>
      <c r="AI2175" s="2" t="str">
        <f>INDEX('ISO2-ISO3'!$D$1:$D$249, MATCH($N2175, 'ISO2-ISO3'!$C$1:$C$249, 0))</f>
        <v>CHN</v>
      </c>
      <c r="AJ2175" s="2" t="str">
        <f>INDEX('WB Country Groups'!$C$2:$C$219, MATCH($AI2175, 'WB Country Groups'!$B$2:$B$219, 0))</f>
        <v>East Asia &amp; Pacific</v>
      </c>
    </row>
    <row r="2176" spans="1:36">
      <c r="A2176" s="53">
        <v>45169</v>
      </c>
      <c r="B2176" s="53">
        <v>45169</v>
      </c>
      <c r="N2176" s="1" t="s">
        <v>948</v>
      </c>
      <c r="U2176" s="59">
        <v>431509230.57201302</v>
      </c>
      <c r="V2176" s="60">
        <v>431509230.57201302</v>
      </c>
      <c r="W2176" s="60">
        <v>7180278398.2112999</v>
      </c>
      <c r="X2176" s="59">
        <v>6.7646356059999999E-4</v>
      </c>
      <c r="AI2176" s="2" t="str">
        <f>INDEX('ISO2-ISO3'!$D$1:$D$249, MATCH($N2176, 'ISO2-ISO3'!$C$1:$C$249, 0))</f>
        <v>CHN</v>
      </c>
      <c r="AJ2176" s="2" t="str">
        <f>INDEX('WB Country Groups'!$C$2:$C$219, MATCH($AI2176, 'WB Country Groups'!$B$2:$B$219, 0))</f>
        <v>East Asia &amp; Pacific</v>
      </c>
    </row>
    <row r="2177" spans="1:36">
      <c r="A2177" s="53">
        <v>45169</v>
      </c>
      <c r="B2177" s="53">
        <v>45169</v>
      </c>
      <c r="N2177" s="1" t="s">
        <v>948</v>
      </c>
      <c r="U2177" s="59">
        <v>168945535.71092901</v>
      </c>
      <c r="V2177" s="60">
        <v>168945535.71092901</v>
      </c>
      <c r="W2177" s="60">
        <v>2811239933.22543</v>
      </c>
      <c r="X2177" s="59">
        <v>2.648506464E-4</v>
      </c>
      <c r="AI2177" s="2" t="str">
        <f>INDEX('ISO2-ISO3'!$D$1:$D$249, MATCH($N2177, 'ISO2-ISO3'!$C$1:$C$249, 0))</f>
        <v>CHN</v>
      </c>
      <c r="AJ2177" s="2" t="str">
        <f>INDEX('WB Country Groups'!$C$2:$C$219, MATCH($AI2177, 'WB Country Groups'!$B$2:$B$219, 0))</f>
        <v>East Asia &amp; Pacific</v>
      </c>
    </row>
    <row r="2178" spans="1:36">
      <c r="A2178" s="53">
        <v>45169</v>
      </c>
      <c r="B2178" s="53">
        <v>45169</v>
      </c>
      <c r="N2178" s="1" t="s">
        <v>1278</v>
      </c>
      <c r="U2178" s="59">
        <v>3550820474.2028999</v>
      </c>
      <c r="V2178" s="60">
        <v>3550820474.2028999</v>
      </c>
      <c r="W2178" s="60">
        <v>11836068247.343</v>
      </c>
      <c r="X2178" s="59">
        <v>5.5665104954999997E-3</v>
      </c>
      <c r="AI2178" s="2" t="str">
        <f>INDEX('ISO2-ISO3'!$D$1:$D$249, MATCH($N2178, 'ISO2-ISO3'!$C$1:$C$249, 0))</f>
        <v>ZAF</v>
      </c>
      <c r="AJ2178" s="2" t="str">
        <f>INDEX('WB Country Groups'!$C$2:$C$219, MATCH($AI2178, 'WB Country Groups'!$B$2:$B$219, 0))</f>
        <v>Sub-Saharan Africa</v>
      </c>
    </row>
    <row r="2179" spans="1:36">
      <c r="A2179" s="53">
        <v>45169</v>
      </c>
      <c r="B2179" s="53">
        <v>45169</v>
      </c>
      <c r="N2179" s="1" t="s">
        <v>948</v>
      </c>
      <c r="U2179" s="59">
        <v>1510108807.4065101</v>
      </c>
      <c r="V2179" s="60">
        <v>1510108807.4065101</v>
      </c>
      <c r="W2179" s="60">
        <v>2516848012.3441801</v>
      </c>
      <c r="X2179" s="59">
        <v>2.3673504721E-3</v>
      </c>
      <c r="AI2179" s="2" t="str">
        <f>INDEX('ISO2-ISO3'!$D$1:$D$249, MATCH($N2179, 'ISO2-ISO3'!$C$1:$C$249, 0))</f>
        <v>CHN</v>
      </c>
      <c r="AJ2179" s="2" t="str">
        <f>INDEX('WB Country Groups'!$C$2:$C$219, MATCH($AI2179, 'WB Country Groups'!$B$2:$B$219, 0))</f>
        <v>East Asia &amp; Pacific</v>
      </c>
    </row>
    <row r="2180" spans="1:36">
      <c r="A2180" s="53">
        <v>45169</v>
      </c>
      <c r="B2180" s="53">
        <v>45169</v>
      </c>
      <c r="N2180" s="1" t="s">
        <v>948</v>
      </c>
      <c r="U2180" s="59">
        <v>231176339.98763499</v>
      </c>
      <c r="V2180" s="60">
        <v>231176339.98763499</v>
      </c>
      <c r="W2180" s="60">
        <v>3846755440.1799698</v>
      </c>
      <c r="X2180" s="59">
        <v>3.6240793700000003E-4</v>
      </c>
      <c r="AI2180" s="2" t="str">
        <f>INDEX('ISO2-ISO3'!$D$1:$D$249, MATCH($N2180, 'ISO2-ISO3'!$C$1:$C$249, 0))</f>
        <v>CHN</v>
      </c>
      <c r="AJ2180" s="2" t="str">
        <f>INDEX('WB Country Groups'!$C$2:$C$219, MATCH($AI2180, 'WB Country Groups'!$B$2:$B$219, 0))</f>
        <v>East Asia &amp; Pacific</v>
      </c>
    </row>
    <row r="2181" spans="1:36">
      <c r="A2181" s="53">
        <v>45169</v>
      </c>
      <c r="B2181" s="53">
        <v>45169</v>
      </c>
      <c r="N2181" s="1" t="s">
        <v>948</v>
      </c>
      <c r="U2181" s="59">
        <v>646101401.67207503</v>
      </c>
      <c r="V2181" s="60">
        <v>646101401.67207503</v>
      </c>
      <c r="W2181" s="60">
        <v>10751074620.884199</v>
      </c>
      <c r="X2181" s="59">
        <v>1.0128730133000001E-3</v>
      </c>
      <c r="AI2181" s="2" t="str">
        <f>INDEX('ISO2-ISO3'!$D$1:$D$249, MATCH($N2181, 'ISO2-ISO3'!$C$1:$C$249, 0))</f>
        <v>CHN</v>
      </c>
      <c r="AJ2181" s="2" t="str">
        <f>INDEX('WB Country Groups'!$C$2:$C$219, MATCH($AI2181, 'WB Country Groups'!$B$2:$B$219, 0))</f>
        <v>East Asia &amp; Pacific</v>
      </c>
    </row>
    <row r="2182" spans="1:36">
      <c r="A2182" s="53">
        <v>45169</v>
      </c>
      <c r="B2182" s="53">
        <v>45169</v>
      </c>
      <c r="N2182" s="1" t="s">
        <v>948</v>
      </c>
      <c r="U2182" s="59">
        <v>231165986.15055299</v>
      </c>
      <c r="V2182" s="60">
        <v>231165986.15055299</v>
      </c>
      <c r="W2182" s="60">
        <v>3846583153.1754999</v>
      </c>
      <c r="X2182" s="59">
        <v>3.623917057E-4</v>
      </c>
      <c r="AI2182" s="2" t="str">
        <f>INDEX('ISO2-ISO3'!$D$1:$D$249, MATCH($N2182, 'ISO2-ISO3'!$C$1:$C$249, 0))</f>
        <v>CHN</v>
      </c>
      <c r="AJ2182" s="2" t="str">
        <f>INDEX('WB Country Groups'!$C$2:$C$219, MATCH($AI2182, 'WB Country Groups'!$B$2:$B$219, 0))</f>
        <v>East Asia &amp; Pacific</v>
      </c>
    </row>
    <row r="2183" spans="1:36">
      <c r="A2183" s="53">
        <v>45169</v>
      </c>
      <c r="B2183" s="53">
        <v>45169</v>
      </c>
      <c r="N2183" s="1" t="s">
        <v>948</v>
      </c>
      <c r="U2183" s="59">
        <v>306334031.25149399</v>
      </c>
      <c r="V2183" s="60">
        <v>306334031.25149399</v>
      </c>
      <c r="W2183" s="60">
        <v>5097373292.1456203</v>
      </c>
      <c r="X2183" s="59">
        <v>4.8023030519999999E-4</v>
      </c>
      <c r="AI2183" s="2" t="str">
        <f>INDEX('ISO2-ISO3'!$D$1:$D$249, MATCH($N2183, 'ISO2-ISO3'!$C$1:$C$249, 0))</f>
        <v>CHN</v>
      </c>
      <c r="AJ2183" s="2" t="str">
        <f>INDEX('WB Country Groups'!$C$2:$C$219, MATCH($AI2183, 'WB Country Groups'!$B$2:$B$219, 0))</f>
        <v>East Asia &amp; Pacific</v>
      </c>
    </row>
    <row r="2184" spans="1:36">
      <c r="A2184" s="53">
        <v>45169</v>
      </c>
      <c r="B2184" s="53">
        <v>45169</v>
      </c>
      <c r="N2184" s="1" t="s">
        <v>948</v>
      </c>
      <c r="U2184" s="59">
        <v>161580857.201951</v>
      </c>
      <c r="V2184" s="60">
        <v>161580857.201951</v>
      </c>
      <c r="W2184" s="60">
        <v>2688692283.57795</v>
      </c>
      <c r="X2184" s="59">
        <v>2.5330526959999999E-4</v>
      </c>
      <c r="AI2184" s="2" t="str">
        <f>INDEX('ISO2-ISO3'!$D$1:$D$249, MATCH($N2184, 'ISO2-ISO3'!$C$1:$C$249, 0))</f>
        <v>CHN</v>
      </c>
      <c r="AJ2184" s="2" t="str">
        <f>INDEX('WB Country Groups'!$C$2:$C$219, MATCH($AI2184, 'WB Country Groups'!$B$2:$B$219, 0))</f>
        <v>East Asia &amp; Pacific</v>
      </c>
    </row>
    <row r="2185" spans="1:36">
      <c r="A2185" s="53">
        <v>45169</v>
      </c>
      <c r="B2185" s="53">
        <v>45169</v>
      </c>
      <c r="N2185" s="1" t="s">
        <v>948</v>
      </c>
      <c r="U2185" s="59">
        <v>409919706.77727598</v>
      </c>
      <c r="V2185" s="60">
        <v>409919706.77727598</v>
      </c>
      <c r="W2185" s="60">
        <v>6821030483.3392801</v>
      </c>
      <c r="X2185" s="59">
        <v>6.426183376E-4</v>
      </c>
      <c r="AI2185" s="2" t="str">
        <f>INDEX('ISO2-ISO3'!$D$1:$D$249, MATCH($N2185, 'ISO2-ISO3'!$C$1:$C$249, 0))</f>
        <v>CHN</v>
      </c>
      <c r="AJ2185" s="2" t="str">
        <f>INDEX('WB Country Groups'!$C$2:$C$219, MATCH($AI2185, 'WB Country Groups'!$B$2:$B$219, 0))</f>
        <v>East Asia &amp; Pacific</v>
      </c>
    </row>
    <row r="2186" spans="1:36">
      <c r="A2186" s="53">
        <v>45169</v>
      </c>
      <c r="B2186" s="53">
        <v>45169</v>
      </c>
      <c r="N2186" s="1" t="s">
        <v>948</v>
      </c>
      <c r="U2186" s="59">
        <v>156982880.00423199</v>
      </c>
      <c r="V2186" s="60">
        <v>156982880.00423199</v>
      </c>
      <c r="W2186" s="60">
        <v>2612182318.06809</v>
      </c>
      <c r="X2186" s="59">
        <v>2.4609716419999998E-4</v>
      </c>
      <c r="AI2186" s="2" t="str">
        <f>INDEX('ISO2-ISO3'!$D$1:$D$249, MATCH($N2186, 'ISO2-ISO3'!$C$1:$C$249, 0))</f>
        <v>CHN</v>
      </c>
      <c r="AJ2186" s="2" t="str">
        <f>INDEX('WB Country Groups'!$C$2:$C$219, MATCH($AI2186, 'WB Country Groups'!$B$2:$B$219, 0))</f>
        <v>East Asia &amp; Pacific</v>
      </c>
    </row>
    <row r="2187" spans="1:36">
      <c r="A2187" s="53">
        <v>45169</v>
      </c>
      <c r="B2187" s="53">
        <v>45169</v>
      </c>
      <c r="N2187" s="1" t="s">
        <v>948</v>
      </c>
      <c r="U2187" s="59">
        <v>275040765.29119998</v>
      </c>
      <c r="V2187" s="60">
        <v>275040765.29119998</v>
      </c>
      <c r="W2187" s="60">
        <v>4576655899.1797199</v>
      </c>
      <c r="X2187" s="59">
        <v>4.311728283E-4</v>
      </c>
      <c r="AI2187" s="2" t="str">
        <f>INDEX('ISO2-ISO3'!$D$1:$D$249, MATCH($N2187, 'ISO2-ISO3'!$C$1:$C$249, 0))</f>
        <v>CHN</v>
      </c>
      <c r="AJ2187" s="2" t="str">
        <f>INDEX('WB Country Groups'!$C$2:$C$219, MATCH($AI2187, 'WB Country Groups'!$B$2:$B$219, 0))</f>
        <v>East Asia &amp; Pacific</v>
      </c>
    </row>
    <row r="2188" spans="1:36">
      <c r="A2188" s="53">
        <v>45169</v>
      </c>
      <c r="B2188" s="53">
        <v>45169</v>
      </c>
      <c r="N2188" s="1" t="s">
        <v>948</v>
      </c>
      <c r="U2188" s="59">
        <v>220053679.75000301</v>
      </c>
      <c r="V2188" s="60">
        <v>220053679.75000301</v>
      </c>
      <c r="W2188" s="60">
        <v>3661675281.1088901</v>
      </c>
      <c r="X2188" s="59">
        <v>3.449712895E-4</v>
      </c>
      <c r="AI2188" s="2" t="str">
        <f>INDEX('ISO2-ISO3'!$D$1:$D$249, MATCH($N2188, 'ISO2-ISO3'!$C$1:$C$249, 0))</f>
        <v>CHN</v>
      </c>
      <c r="AJ2188" s="2" t="str">
        <f>INDEX('WB Country Groups'!$C$2:$C$219, MATCH($AI2188, 'WB Country Groups'!$B$2:$B$219, 0))</f>
        <v>East Asia &amp; Pacific</v>
      </c>
    </row>
    <row r="2189" spans="1:36">
      <c r="A2189" s="53">
        <v>45169</v>
      </c>
      <c r="B2189" s="53">
        <v>45169</v>
      </c>
      <c r="N2189" s="1" t="s">
        <v>948</v>
      </c>
      <c r="U2189" s="59">
        <v>1946204769.4859099</v>
      </c>
      <c r="V2189" s="60">
        <v>1946204769.4859099</v>
      </c>
      <c r="W2189" s="60">
        <v>32384688610.973598</v>
      </c>
      <c r="X2189" s="59">
        <v>3.0510045084999999E-3</v>
      </c>
      <c r="AI2189" s="2" t="str">
        <f>INDEX('ISO2-ISO3'!$D$1:$D$249, MATCH($N2189, 'ISO2-ISO3'!$C$1:$C$249, 0))</f>
        <v>CHN</v>
      </c>
      <c r="AJ2189" s="2" t="str">
        <f>INDEX('WB Country Groups'!$C$2:$C$219, MATCH($AI2189, 'WB Country Groups'!$B$2:$B$219, 0))</f>
        <v>East Asia &amp; Pacific</v>
      </c>
    </row>
    <row r="2190" spans="1:36">
      <c r="A2190" s="53">
        <v>45169</v>
      </c>
      <c r="B2190" s="53">
        <v>45169</v>
      </c>
      <c r="N2190" s="1" t="s">
        <v>948</v>
      </c>
      <c r="U2190" s="59">
        <v>151232922.55931899</v>
      </c>
      <c r="V2190" s="60">
        <v>151232922.55931899</v>
      </c>
      <c r="W2190" s="60">
        <v>2761064619.1200399</v>
      </c>
      <c r="X2190" s="59">
        <v>2.3708313520000001E-4</v>
      </c>
      <c r="AI2190" s="2" t="str">
        <f>INDEX('ISO2-ISO3'!$D$1:$D$249, MATCH($N2190, 'ISO2-ISO3'!$C$1:$C$249, 0))</f>
        <v>CHN</v>
      </c>
      <c r="AJ2190" s="2" t="str">
        <f>INDEX('WB Country Groups'!$C$2:$C$219, MATCH($AI2190, 'WB Country Groups'!$B$2:$B$219, 0))</f>
        <v>East Asia &amp; Pacific</v>
      </c>
    </row>
    <row r="2191" spans="1:36">
      <c r="A2191" s="53">
        <v>45169</v>
      </c>
      <c r="B2191" s="53">
        <v>45169</v>
      </c>
      <c r="N2191" s="1" t="s">
        <v>1348</v>
      </c>
      <c r="U2191" s="59">
        <v>384774680268.96002</v>
      </c>
      <c r="V2191" s="60">
        <v>384774680268.96002</v>
      </c>
      <c r="W2191" s="60">
        <v>384774680268.96002</v>
      </c>
      <c r="X2191" s="59">
        <v>0.60319926385529998</v>
      </c>
      <c r="AI2191" s="2" t="str">
        <f>INDEX('ISO2-ISO3'!$D$1:$D$249, MATCH($N2191, 'ISO2-ISO3'!$C$1:$C$249, 0))</f>
        <v>USA</v>
      </c>
      <c r="AJ2191" s="2" t="str">
        <f>INDEX('WB Country Groups'!$C$2:$C$219, MATCH($AI2191, 'WB Country Groups'!$B$2:$B$219, 0))</f>
        <v>North America</v>
      </c>
    </row>
    <row r="2192" spans="1:36">
      <c r="A2192" s="53">
        <v>45169</v>
      </c>
      <c r="B2192" s="53">
        <v>45169</v>
      </c>
      <c r="N2192" s="1" t="s">
        <v>948</v>
      </c>
      <c r="U2192" s="59">
        <v>239905749.95760101</v>
      </c>
      <c r="V2192" s="60">
        <v>239905749.95760101</v>
      </c>
      <c r="W2192" s="60">
        <v>3992012110.0161901</v>
      </c>
      <c r="X2192" s="59">
        <v>3.760927608E-4</v>
      </c>
      <c r="AI2192" s="2" t="str">
        <f>INDEX('ISO2-ISO3'!$D$1:$D$249, MATCH($N2192, 'ISO2-ISO3'!$C$1:$C$249, 0))</f>
        <v>CHN</v>
      </c>
      <c r="AJ2192" s="2" t="str">
        <f>INDEX('WB Country Groups'!$C$2:$C$219, MATCH($AI2192, 'WB Country Groups'!$B$2:$B$219, 0))</f>
        <v>East Asia &amp; Pacific</v>
      </c>
    </row>
    <row r="2193" spans="1:36">
      <c r="A2193" s="53">
        <v>45169</v>
      </c>
      <c r="B2193" s="53">
        <v>45169</v>
      </c>
      <c r="N2193" s="1" t="s">
        <v>948</v>
      </c>
      <c r="U2193" s="59">
        <v>1050007946.5141701</v>
      </c>
      <c r="V2193" s="60">
        <v>1050007946.5141701</v>
      </c>
      <c r="W2193" s="60">
        <v>17472046580.1199</v>
      </c>
      <c r="X2193" s="59">
        <v>1.6460647045E-3</v>
      </c>
      <c r="AI2193" s="2" t="str">
        <f>INDEX('ISO2-ISO3'!$D$1:$D$249, MATCH($N2193, 'ISO2-ISO3'!$C$1:$C$249, 0))</f>
        <v>CHN</v>
      </c>
      <c r="AJ2193" s="2" t="str">
        <f>INDEX('WB Country Groups'!$C$2:$C$219, MATCH($AI2193, 'WB Country Groups'!$B$2:$B$219, 0))</f>
        <v>East Asia &amp; Pacific</v>
      </c>
    </row>
    <row r="2194" spans="1:36">
      <c r="A2194" s="53">
        <v>45169</v>
      </c>
      <c r="B2194" s="53">
        <v>45169</v>
      </c>
      <c r="N2194" s="1" t="s">
        <v>948</v>
      </c>
      <c r="U2194" s="59">
        <v>170500135.61530501</v>
      </c>
      <c r="V2194" s="60">
        <v>170500135.61530501</v>
      </c>
      <c r="W2194" s="60">
        <v>2837108348.82445</v>
      </c>
      <c r="X2194" s="59">
        <v>2.6728774409999999E-4</v>
      </c>
      <c r="AI2194" s="2" t="str">
        <f>INDEX('ISO2-ISO3'!$D$1:$D$249, MATCH($N2194, 'ISO2-ISO3'!$C$1:$C$249, 0))</f>
        <v>CHN</v>
      </c>
      <c r="AJ2194" s="2" t="str">
        <f>INDEX('WB Country Groups'!$C$2:$C$219, MATCH($AI2194, 'WB Country Groups'!$B$2:$B$219, 0))</f>
        <v>East Asia &amp; Pacific</v>
      </c>
    </row>
    <row r="2195" spans="1:36">
      <c r="A2195" s="53">
        <v>45169</v>
      </c>
      <c r="B2195" s="53">
        <v>45169</v>
      </c>
      <c r="N2195" s="1" t="s">
        <v>948</v>
      </c>
      <c r="U2195" s="59">
        <v>160208108.60518</v>
      </c>
      <c r="V2195" s="60">
        <v>160208108.60518</v>
      </c>
      <c r="W2195" s="60">
        <v>2665849858.9037299</v>
      </c>
      <c r="X2195" s="59">
        <v>2.5115325439999998E-4</v>
      </c>
      <c r="AI2195" s="2" t="str">
        <f>INDEX('ISO2-ISO3'!$D$1:$D$249, MATCH($N2195, 'ISO2-ISO3'!$C$1:$C$249, 0))</f>
        <v>CHN</v>
      </c>
      <c r="AJ2195" s="2" t="str">
        <f>INDEX('WB Country Groups'!$C$2:$C$219, MATCH($AI2195, 'WB Country Groups'!$B$2:$B$219, 0))</f>
        <v>East Asia &amp; Pacific</v>
      </c>
    </row>
    <row r="2196" spans="1:36">
      <c r="A2196" s="53">
        <v>45169</v>
      </c>
      <c r="B2196" s="53">
        <v>45169</v>
      </c>
      <c r="N2196" s="1" t="s">
        <v>948</v>
      </c>
      <c r="U2196" s="59">
        <v>458728552.24290699</v>
      </c>
      <c r="V2196" s="60">
        <v>458728552.24290699</v>
      </c>
      <c r="W2196" s="60">
        <v>7633205690.5160398</v>
      </c>
      <c r="X2196" s="59">
        <v>7.1913444210000002E-4</v>
      </c>
      <c r="AI2196" s="2" t="str">
        <f>INDEX('ISO2-ISO3'!$D$1:$D$249, MATCH($N2196, 'ISO2-ISO3'!$C$1:$C$249, 0))</f>
        <v>CHN</v>
      </c>
      <c r="AJ2196" s="2" t="str">
        <f>INDEX('WB Country Groups'!$C$2:$C$219, MATCH($AI2196, 'WB Country Groups'!$B$2:$B$219, 0))</f>
        <v>East Asia &amp; Pacific</v>
      </c>
    </row>
    <row r="2197" spans="1:36">
      <c r="A2197" s="53">
        <v>45169</v>
      </c>
      <c r="B2197" s="53">
        <v>45169</v>
      </c>
      <c r="N2197" s="1" t="s">
        <v>948</v>
      </c>
      <c r="U2197" s="59">
        <v>175062371.16576201</v>
      </c>
      <c r="V2197" s="60">
        <v>175062371.16576201</v>
      </c>
      <c r="W2197" s="60">
        <v>2913023576.2393298</v>
      </c>
      <c r="X2197" s="59">
        <v>2.744398185E-4</v>
      </c>
      <c r="AI2197" s="2" t="str">
        <f>INDEX('ISO2-ISO3'!$D$1:$D$249, MATCH($N2197, 'ISO2-ISO3'!$C$1:$C$249, 0))</f>
        <v>CHN</v>
      </c>
      <c r="AJ2197" s="2" t="str">
        <f>INDEX('WB Country Groups'!$C$2:$C$219, MATCH($AI2197, 'WB Country Groups'!$B$2:$B$219, 0))</f>
        <v>East Asia &amp; Pacific</v>
      </c>
    </row>
    <row r="2198" spans="1:36">
      <c r="A2198" s="53">
        <v>45169</v>
      </c>
      <c r="B2198" s="53">
        <v>45169</v>
      </c>
      <c r="N2198" s="1" t="s">
        <v>948</v>
      </c>
      <c r="U2198" s="59">
        <v>194320050.58099899</v>
      </c>
      <c r="V2198" s="60">
        <v>194320050.58099899</v>
      </c>
      <c r="W2198" s="60">
        <v>3233469790.8466201</v>
      </c>
      <c r="X2198" s="59">
        <v>3.0462948180000002E-4</v>
      </c>
      <c r="AI2198" s="2" t="str">
        <f>INDEX('ISO2-ISO3'!$D$1:$D$249, MATCH($N2198, 'ISO2-ISO3'!$C$1:$C$249, 0))</f>
        <v>CHN</v>
      </c>
      <c r="AJ2198" s="2" t="str">
        <f>INDEX('WB Country Groups'!$C$2:$C$219, MATCH($AI2198, 'WB Country Groups'!$B$2:$B$219, 0))</f>
        <v>East Asia &amp; Pacific</v>
      </c>
    </row>
    <row r="2199" spans="1:36">
      <c r="A2199" s="53">
        <v>45169</v>
      </c>
      <c r="B2199" s="53">
        <v>45169</v>
      </c>
      <c r="N2199" s="1" t="s">
        <v>948</v>
      </c>
      <c r="U2199" s="59">
        <v>165297104.994436</v>
      </c>
      <c r="V2199" s="60">
        <v>165297104.994436</v>
      </c>
      <c r="W2199" s="60">
        <v>2750530343.7079902</v>
      </c>
      <c r="X2199" s="59">
        <v>2.5913111530000003E-4</v>
      </c>
      <c r="AI2199" s="2" t="str">
        <f>INDEX('ISO2-ISO3'!$D$1:$D$249, MATCH($N2199, 'ISO2-ISO3'!$C$1:$C$249, 0))</f>
        <v>CHN</v>
      </c>
      <c r="AJ2199" s="2" t="str">
        <f>INDEX('WB Country Groups'!$C$2:$C$219, MATCH($AI2199, 'WB Country Groups'!$B$2:$B$219, 0))</f>
        <v>East Asia &amp; Pacific</v>
      </c>
    </row>
    <row r="2200" spans="1:36">
      <c r="A2200" s="53">
        <v>45169</v>
      </c>
      <c r="B2200" s="53">
        <v>45169</v>
      </c>
      <c r="N2200" s="1" t="s">
        <v>948</v>
      </c>
      <c r="U2200" s="59">
        <v>154263562.38906401</v>
      </c>
      <c r="V2200" s="60">
        <v>154263562.38906401</v>
      </c>
      <c r="W2200" s="60">
        <v>2566933094.7683201</v>
      </c>
      <c r="X2200" s="59">
        <v>2.4183417480000001E-4</v>
      </c>
      <c r="AI2200" s="2" t="str">
        <f>INDEX('ISO2-ISO3'!$D$1:$D$249, MATCH($N2200, 'ISO2-ISO3'!$C$1:$C$249, 0))</f>
        <v>CHN</v>
      </c>
      <c r="AJ2200" s="2" t="str">
        <f>INDEX('WB Country Groups'!$C$2:$C$219, MATCH($AI2200, 'WB Country Groups'!$B$2:$B$219, 0))</f>
        <v>East Asia &amp; Pacific</v>
      </c>
    </row>
    <row r="2201" spans="1:36">
      <c r="A2201" s="53">
        <v>45169</v>
      </c>
      <c r="B2201" s="53">
        <v>45169</v>
      </c>
      <c r="N2201" s="1" t="s">
        <v>948</v>
      </c>
      <c r="U2201" s="59">
        <v>108635226.50532401</v>
      </c>
      <c r="V2201" s="60">
        <v>108635226.50532401</v>
      </c>
      <c r="W2201" s="60">
        <v>1807681307.5978701</v>
      </c>
      <c r="X2201" s="59">
        <v>1.7030405589999999E-4</v>
      </c>
      <c r="AI2201" s="2" t="str">
        <f>INDEX('ISO2-ISO3'!$D$1:$D$249, MATCH($N2201, 'ISO2-ISO3'!$C$1:$C$249, 0))</f>
        <v>CHN</v>
      </c>
      <c r="AJ2201" s="2" t="str">
        <f>INDEX('WB Country Groups'!$C$2:$C$219, MATCH($AI2201, 'WB Country Groups'!$B$2:$B$219, 0))</f>
        <v>East Asia &amp; Pacific</v>
      </c>
    </row>
    <row r="2202" spans="1:36">
      <c r="A2202" s="53">
        <v>45169</v>
      </c>
      <c r="B2202" s="53">
        <v>45169</v>
      </c>
      <c r="N2202" s="1" t="s">
        <v>948</v>
      </c>
      <c r="U2202" s="59">
        <v>833260750.92637205</v>
      </c>
      <c r="V2202" s="60">
        <v>833260750.92637205</v>
      </c>
      <c r="W2202" s="60">
        <v>13865390925.7579</v>
      </c>
      <c r="X2202" s="59">
        <v>1.3062768871000001E-3</v>
      </c>
      <c r="AI2202" s="2" t="str">
        <f>INDEX('ISO2-ISO3'!$D$1:$D$249, MATCH($N2202, 'ISO2-ISO3'!$C$1:$C$249, 0))</f>
        <v>CHN</v>
      </c>
      <c r="AJ2202" s="2" t="str">
        <f>INDEX('WB Country Groups'!$C$2:$C$219, MATCH($AI2202, 'WB Country Groups'!$B$2:$B$219, 0))</f>
        <v>East Asia &amp; Pacific</v>
      </c>
    </row>
    <row r="2203" spans="1:36">
      <c r="A2203" s="53">
        <v>45169</v>
      </c>
      <c r="B2203" s="53">
        <v>45169</v>
      </c>
      <c r="N2203" s="1" t="s">
        <v>948</v>
      </c>
      <c r="U2203" s="59">
        <v>428411001.54180098</v>
      </c>
      <c r="V2203" s="60">
        <v>428411001.54180098</v>
      </c>
      <c r="W2203" s="60">
        <v>7128724119.87325</v>
      </c>
      <c r="X2203" s="59">
        <v>6.7160656360000005E-4</v>
      </c>
      <c r="AI2203" s="2" t="str">
        <f>INDEX('ISO2-ISO3'!$D$1:$D$249, MATCH($N2203, 'ISO2-ISO3'!$C$1:$C$249, 0))</f>
        <v>CHN</v>
      </c>
      <c r="AJ2203" s="2" t="str">
        <f>INDEX('WB Country Groups'!$C$2:$C$219, MATCH($AI2203, 'WB Country Groups'!$B$2:$B$219, 0))</f>
        <v>East Asia &amp; Pacific</v>
      </c>
    </row>
    <row r="2204" spans="1:36">
      <c r="A2204" s="53">
        <v>45169</v>
      </c>
      <c r="B2204" s="53">
        <v>45169</v>
      </c>
      <c r="N2204" s="1" t="s">
        <v>948</v>
      </c>
      <c r="U2204" s="59">
        <v>171767430.17269999</v>
      </c>
      <c r="V2204" s="60">
        <v>171767430.17269999</v>
      </c>
      <c r="W2204" s="60">
        <v>2858196026.8854098</v>
      </c>
      <c r="X2204" s="59">
        <v>2.6927444230000002E-4</v>
      </c>
      <c r="AI2204" s="2" t="str">
        <f>INDEX('ISO2-ISO3'!$D$1:$D$249, MATCH($N2204, 'ISO2-ISO3'!$C$1:$C$249, 0))</f>
        <v>CHN</v>
      </c>
      <c r="AJ2204" s="2" t="str">
        <f>INDEX('WB Country Groups'!$C$2:$C$219, MATCH($AI2204, 'WB Country Groups'!$B$2:$B$219, 0))</f>
        <v>East Asia &amp; Pacific</v>
      </c>
    </row>
    <row r="2205" spans="1:36">
      <c r="A2205" s="53">
        <v>45169</v>
      </c>
      <c r="B2205" s="53">
        <v>45169</v>
      </c>
      <c r="N2205" s="1" t="s">
        <v>948</v>
      </c>
      <c r="U2205" s="59">
        <v>110147888.695528</v>
      </c>
      <c r="V2205" s="60">
        <v>110147888.695528</v>
      </c>
      <c r="W2205" s="60">
        <v>1832851883.0539601</v>
      </c>
      <c r="X2205" s="59">
        <v>1.7267540920000001E-4</v>
      </c>
      <c r="AI2205" s="2" t="str">
        <f>INDEX('ISO2-ISO3'!$D$1:$D$249, MATCH($N2205, 'ISO2-ISO3'!$C$1:$C$249, 0))</f>
        <v>CHN</v>
      </c>
      <c r="AJ2205" s="2" t="str">
        <f>INDEX('WB Country Groups'!$C$2:$C$219, MATCH($AI2205, 'WB Country Groups'!$B$2:$B$219, 0))</f>
        <v>East Asia &amp; Pacific</v>
      </c>
    </row>
    <row r="2206" spans="1:36">
      <c r="A2206" s="53">
        <v>45169</v>
      </c>
      <c r="B2206" s="53">
        <v>45169</v>
      </c>
      <c r="N2206" s="1" t="s">
        <v>948</v>
      </c>
      <c r="U2206" s="59">
        <v>214231090.32418799</v>
      </c>
      <c r="V2206" s="60">
        <v>214231090.32418799</v>
      </c>
      <c r="W2206" s="60">
        <v>3564787868.0159702</v>
      </c>
      <c r="X2206" s="59">
        <v>3.358433977E-4</v>
      </c>
      <c r="AI2206" s="2" t="str">
        <f>INDEX('ISO2-ISO3'!$D$1:$D$249, MATCH($N2206, 'ISO2-ISO3'!$C$1:$C$249, 0))</f>
        <v>CHN</v>
      </c>
      <c r="AJ2206" s="2" t="str">
        <f>INDEX('WB Country Groups'!$C$2:$C$219, MATCH($AI2206, 'WB Country Groups'!$B$2:$B$219, 0))</f>
        <v>East Asia &amp; Pacific</v>
      </c>
    </row>
    <row r="2207" spans="1:36">
      <c r="A2207" s="53">
        <v>45169</v>
      </c>
      <c r="B2207" s="53">
        <v>45169</v>
      </c>
      <c r="N2207" s="1" t="s">
        <v>948</v>
      </c>
      <c r="U2207" s="59">
        <v>376736182.52112401</v>
      </c>
      <c r="V2207" s="60">
        <v>376736182.52112401</v>
      </c>
      <c r="W2207" s="60">
        <v>6268859346.51999</v>
      </c>
      <c r="X2207" s="59">
        <v>5.9059756169999999E-4</v>
      </c>
      <c r="AI2207" s="2" t="str">
        <f>INDEX('ISO2-ISO3'!$D$1:$D$249, MATCH($N2207, 'ISO2-ISO3'!$C$1:$C$249, 0))</f>
        <v>CHN</v>
      </c>
      <c r="AJ2207" s="2" t="str">
        <f>INDEX('WB Country Groups'!$C$2:$C$219, MATCH($AI2207, 'WB Country Groups'!$B$2:$B$219, 0))</f>
        <v>East Asia &amp; Pacific</v>
      </c>
    </row>
    <row r="2208" spans="1:36">
      <c r="A2208" s="53">
        <v>45169</v>
      </c>
      <c r="B2208" s="53">
        <v>45169</v>
      </c>
      <c r="N2208" s="1" t="s">
        <v>948</v>
      </c>
      <c r="U2208" s="59">
        <v>371628922.29319203</v>
      </c>
      <c r="V2208" s="60">
        <v>371628922.29319203</v>
      </c>
      <c r="W2208" s="60">
        <v>7420649943.5159502</v>
      </c>
      <c r="X2208" s="59">
        <v>5.8259106909999995E-4</v>
      </c>
      <c r="AI2208" s="2" t="str">
        <f>INDEX('ISO2-ISO3'!$D$1:$D$249, MATCH($N2208, 'ISO2-ISO3'!$C$1:$C$249, 0))</f>
        <v>CHN</v>
      </c>
      <c r="AJ2208" s="2" t="str">
        <f>INDEX('WB Country Groups'!$C$2:$C$219, MATCH($AI2208, 'WB Country Groups'!$B$2:$B$219, 0))</f>
        <v>East Asia &amp; Pacific</v>
      </c>
    </row>
    <row r="2209" spans="1:36">
      <c r="A2209" s="53">
        <v>45169</v>
      </c>
      <c r="B2209" s="53">
        <v>45169</v>
      </c>
      <c r="N2209" s="1" t="s">
        <v>948</v>
      </c>
      <c r="U2209" s="59">
        <v>177658444.30011699</v>
      </c>
      <c r="V2209" s="60">
        <v>177658444.30011699</v>
      </c>
      <c r="W2209" s="60">
        <v>2956222021.43151</v>
      </c>
      <c r="X2209" s="59">
        <v>2.7850960139999998E-4</v>
      </c>
      <c r="AI2209" s="2" t="str">
        <f>INDEX('ISO2-ISO3'!$D$1:$D$249, MATCH($N2209, 'ISO2-ISO3'!$C$1:$C$249, 0))</f>
        <v>CHN</v>
      </c>
      <c r="AJ2209" s="2" t="str">
        <f>INDEX('WB Country Groups'!$C$2:$C$219, MATCH($AI2209, 'WB Country Groups'!$B$2:$B$219, 0))</f>
        <v>East Asia &amp; Pacific</v>
      </c>
    </row>
    <row r="2210" spans="1:36">
      <c r="A2210" s="53">
        <v>45169</v>
      </c>
      <c r="B2210" s="53">
        <v>45169</v>
      </c>
      <c r="N2210" s="1" t="s">
        <v>948</v>
      </c>
      <c r="U2210" s="59">
        <v>916713096.57374501</v>
      </c>
      <c r="V2210" s="60">
        <v>916713096.57374501</v>
      </c>
      <c r="W2210" s="60">
        <v>15254031150.064501</v>
      </c>
      <c r="X2210" s="59">
        <v>1.4371025262E-3</v>
      </c>
      <c r="AI2210" s="2" t="str">
        <f>INDEX('ISO2-ISO3'!$D$1:$D$249, MATCH($N2210, 'ISO2-ISO3'!$C$1:$C$249, 0))</f>
        <v>CHN</v>
      </c>
      <c r="AJ2210" s="2" t="str">
        <f>INDEX('WB Country Groups'!$C$2:$C$219, MATCH($AI2210, 'WB Country Groups'!$B$2:$B$219, 0))</f>
        <v>East Asia &amp; Pacific</v>
      </c>
    </row>
    <row r="2211" spans="1:36">
      <c r="A2211" s="53">
        <v>45169</v>
      </c>
      <c r="B2211" s="53">
        <v>45169</v>
      </c>
      <c r="N2211" s="1" t="s">
        <v>948</v>
      </c>
      <c r="U2211" s="59">
        <v>260683328.72281399</v>
      </c>
      <c r="V2211" s="60">
        <v>260683328.72281399</v>
      </c>
      <c r="W2211" s="60">
        <v>4337749325.8278198</v>
      </c>
      <c r="X2211" s="59">
        <v>4.0866512290000002E-4</v>
      </c>
      <c r="AI2211" s="2" t="str">
        <f>INDEX('ISO2-ISO3'!$D$1:$D$249, MATCH($N2211, 'ISO2-ISO3'!$C$1:$C$249, 0))</f>
        <v>CHN</v>
      </c>
      <c r="AJ2211" s="2" t="str">
        <f>INDEX('WB Country Groups'!$C$2:$C$219, MATCH($AI2211, 'WB Country Groups'!$B$2:$B$219, 0))</f>
        <v>East Asia &amp; Pacific</v>
      </c>
    </row>
    <row r="2212" spans="1:36">
      <c r="A2212" s="53">
        <v>45169</v>
      </c>
      <c r="B2212" s="53">
        <v>45169</v>
      </c>
      <c r="N2212" s="1" t="s">
        <v>948</v>
      </c>
      <c r="U2212" s="59">
        <v>186029635.98213899</v>
      </c>
      <c r="V2212" s="60">
        <v>186029635.98213899</v>
      </c>
      <c r="W2212" s="60">
        <v>3095517968.1764598</v>
      </c>
      <c r="X2212" s="59">
        <v>2.9163285740000001E-4</v>
      </c>
      <c r="AI2212" s="2" t="str">
        <f>INDEX('ISO2-ISO3'!$D$1:$D$249, MATCH($N2212, 'ISO2-ISO3'!$C$1:$C$249, 0))</f>
        <v>CHN</v>
      </c>
      <c r="AJ2212" s="2" t="str">
        <f>INDEX('WB Country Groups'!$C$2:$C$219, MATCH($AI2212, 'WB Country Groups'!$B$2:$B$219, 0))</f>
        <v>East Asia &amp; Pacific</v>
      </c>
    </row>
    <row r="2213" spans="1:36">
      <c r="A2213" s="53">
        <v>45169</v>
      </c>
      <c r="B2213" s="53">
        <v>45169</v>
      </c>
      <c r="N2213" s="1" t="s">
        <v>948</v>
      </c>
      <c r="U2213" s="59">
        <v>472143601.24542099</v>
      </c>
      <c r="V2213" s="60">
        <v>472143601.24542099</v>
      </c>
      <c r="W2213" s="60">
        <v>7856431011.6430302</v>
      </c>
      <c r="X2213" s="59">
        <v>7.4016479589999996E-4</v>
      </c>
      <c r="AI2213" s="2" t="str">
        <f>INDEX('ISO2-ISO3'!$D$1:$D$249, MATCH($N2213, 'ISO2-ISO3'!$C$1:$C$249, 0))</f>
        <v>CHN</v>
      </c>
      <c r="AJ2213" s="2" t="str">
        <f>INDEX('WB Country Groups'!$C$2:$C$219, MATCH($AI2213, 'WB Country Groups'!$B$2:$B$219, 0))</f>
        <v>East Asia &amp; Pacific</v>
      </c>
    </row>
    <row r="2214" spans="1:36">
      <c r="A2214" s="53">
        <v>45169</v>
      </c>
      <c r="B2214" s="53">
        <v>45169</v>
      </c>
      <c r="N2214" s="1" t="s">
        <v>948</v>
      </c>
      <c r="U2214" s="59">
        <v>355163963.75929099</v>
      </c>
      <c r="V2214" s="60">
        <v>355163963.75929099</v>
      </c>
      <c r="W2214" s="60">
        <v>5909899385.9839201</v>
      </c>
      <c r="X2214" s="59">
        <v>5.5677946720000002E-4</v>
      </c>
      <c r="AI2214" s="2" t="str">
        <f>INDEX('ISO2-ISO3'!$D$1:$D$249, MATCH($N2214, 'ISO2-ISO3'!$C$1:$C$249, 0))</f>
        <v>CHN</v>
      </c>
      <c r="AJ2214" s="2" t="str">
        <f>INDEX('WB Country Groups'!$C$2:$C$219, MATCH($AI2214, 'WB Country Groups'!$B$2:$B$219, 0))</f>
        <v>East Asia &amp; Pacific</v>
      </c>
    </row>
    <row r="2215" spans="1:36">
      <c r="A2215" s="53">
        <v>45169</v>
      </c>
      <c r="B2215" s="53">
        <v>45169</v>
      </c>
      <c r="N2215" s="1" t="s">
        <v>948</v>
      </c>
      <c r="U2215" s="59">
        <v>287528705.502343</v>
      </c>
      <c r="V2215" s="60">
        <v>287528705.502343</v>
      </c>
      <c r="W2215" s="60">
        <v>4784454205.6431904</v>
      </c>
      <c r="X2215" s="59">
        <v>4.5074978260000001E-4</v>
      </c>
      <c r="AI2215" s="2" t="str">
        <f>INDEX('ISO2-ISO3'!$D$1:$D$249, MATCH($N2215, 'ISO2-ISO3'!$C$1:$C$249, 0))</f>
        <v>CHN</v>
      </c>
      <c r="AJ2215" s="2" t="str">
        <f>INDEX('WB Country Groups'!$C$2:$C$219, MATCH($AI2215, 'WB Country Groups'!$B$2:$B$219, 0))</f>
        <v>East Asia &amp; Pacific</v>
      </c>
    </row>
    <row r="2216" spans="1:36">
      <c r="A2216" s="53">
        <v>45169</v>
      </c>
      <c r="B2216" s="53">
        <v>45169</v>
      </c>
      <c r="N2216" s="1" t="s">
        <v>948</v>
      </c>
      <c r="U2216" s="59">
        <v>219415484.03984299</v>
      </c>
      <c r="V2216" s="60">
        <v>219415484.03984299</v>
      </c>
      <c r="W2216" s="60">
        <v>3651055756.54989</v>
      </c>
      <c r="X2216" s="59">
        <v>3.4397080999999999E-4</v>
      </c>
      <c r="AI2216" s="2" t="str">
        <f>INDEX('ISO2-ISO3'!$D$1:$D$249, MATCH($N2216, 'ISO2-ISO3'!$C$1:$C$249, 0))</f>
        <v>CHN</v>
      </c>
      <c r="AJ2216" s="2" t="str">
        <f>INDEX('WB Country Groups'!$C$2:$C$219, MATCH($AI2216, 'WB Country Groups'!$B$2:$B$219, 0))</f>
        <v>East Asia &amp; Pacific</v>
      </c>
    </row>
    <row r="2217" spans="1:36">
      <c r="A2217" s="53">
        <v>45169</v>
      </c>
      <c r="B2217" s="53">
        <v>45169</v>
      </c>
      <c r="N2217" s="1" t="s">
        <v>948</v>
      </c>
      <c r="U2217" s="59">
        <v>280228008.76252002</v>
      </c>
      <c r="V2217" s="60">
        <v>280228008.76252002</v>
      </c>
      <c r="W2217" s="60">
        <v>4662971207.4154301</v>
      </c>
      <c r="X2217" s="59">
        <v>4.3930470809999998E-4</v>
      </c>
      <c r="AI2217" s="2" t="str">
        <f>INDEX('ISO2-ISO3'!$D$1:$D$249, MATCH($N2217, 'ISO2-ISO3'!$C$1:$C$249, 0))</f>
        <v>CHN</v>
      </c>
      <c r="AJ2217" s="2" t="str">
        <f>INDEX('WB Country Groups'!$C$2:$C$219, MATCH($AI2217, 'WB Country Groups'!$B$2:$B$219, 0))</f>
        <v>East Asia &amp; Pacific</v>
      </c>
    </row>
    <row r="2218" spans="1:36">
      <c r="A2218" s="53">
        <v>45169</v>
      </c>
      <c r="B2218" s="53">
        <v>45169</v>
      </c>
      <c r="N2218" s="1" t="s">
        <v>948</v>
      </c>
      <c r="U2218" s="59">
        <v>127719471.941856</v>
      </c>
      <c r="V2218" s="60">
        <v>127719471.941856</v>
      </c>
      <c r="W2218" s="60">
        <v>2125241594.94664</v>
      </c>
      <c r="X2218" s="59">
        <v>2.0022183220000001E-4</v>
      </c>
      <c r="AI2218" s="2" t="str">
        <f>INDEX('ISO2-ISO3'!$D$1:$D$249, MATCH($N2218, 'ISO2-ISO3'!$C$1:$C$249, 0))</f>
        <v>CHN</v>
      </c>
      <c r="AJ2218" s="2" t="str">
        <f>INDEX('WB Country Groups'!$C$2:$C$219, MATCH($AI2218, 'WB Country Groups'!$B$2:$B$219, 0))</f>
        <v>East Asia &amp; Pacific</v>
      </c>
    </row>
    <row r="2219" spans="1:36">
      <c r="A2219" s="53">
        <v>45169</v>
      </c>
      <c r="B2219" s="53">
        <v>45169</v>
      </c>
      <c r="N2219" s="1" t="s">
        <v>948</v>
      </c>
      <c r="U2219" s="59">
        <v>239997004.39376199</v>
      </c>
      <c r="V2219" s="60">
        <v>239997004.39376199</v>
      </c>
      <c r="W2219" s="60">
        <v>3993530576.3902202</v>
      </c>
      <c r="X2219" s="59">
        <v>3.7623581749999998E-4</v>
      </c>
      <c r="AI2219" s="2" t="str">
        <f>INDEX('ISO2-ISO3'!$D$1:$D$249, MATCH($N2219, 'ISO2-ISO3'!$C$1:$C$249, 0))</f>
        <v>CHN</v>
      </c>
      <c r="AJ2219" s="2" t="str">
        <f>INDEX('WB Country Groups'!$C$2:$C$219, MATCH($AI2219, 'WB Country Groups'!$B$2:$B$219, 0))</f>
        <v>East Asia &amp; Pacific</v>
      </c>
    </row>
    <row r="2220" spans="1:36">
      <c r="A2220" s="53">
        <v>45169</v>
      </c>
      <c r="B2220" s="53">
        <v>45169</v>
      </c>
      <c r="N2220" s="1" t="s">
        <v>948</v>
      </c>
      <c r="U2220" s="59">
        <v>473115493.299169</v>
      </c>
      <c r="V2220" s="60">
        <v>473115493.299169</v>
      </c>
      <c r="W2220" s="60">
        <v>7872603216.1394701</v>
      </c>
      <c r="X2220" s="59">
        <v>7.4168840079999996E-4</v>
      </c>
      <c r="AI2220" s="2" t="str">
        <f>INDEX('ISO2-ISO3'!$D$1:$D$249, MATCH($N2220, 'ISO2-ISO3'!$C$1:$C$249, 0))</f>
        <v>CHN</v>
      </c>
      <c r="AJ2220" s="2" t="str">
        <f>INDEX('WB Country Groups'!$C$2:$C$219, MATCH($AI2220, 'WB Country Groups'!$B$2:$B$219, 0))</f>
        <v>East Asia &amp; Pacific</v>
      </c>
    </row>
    <row r="2221" spans="1:36">
      <c r="A2221" s="53">
        <v>45169</v>
      </c>
      <c r="B2221" s="53">
        <v>45169</v>
      </c>
      <c r="N2221" s="1" t="s">
        <v>948</v>
      </c>
      <c r="U2221" s="59">
        <v>206833869.65028501</v>
      </c>
      <c r="V2221" s="60">
        <v>206833869.65028501</v>
      </c>
      <c r="W2221" s="60">
        <v>3441698719.3986402</v>
      </c>
      <c r="X2221" s="59">
        <v>3.2424700560000001E-4</v>
      </c>
      <c r="AI2221" s="2" t="str">
        <f>INDEX('ISO2-ISO3'!$D$1:$D$249, MATCH($N2221, 'ISO2-ISO3'!$C$1:$C$249, 0))</f>
        <v>CHN</v>
      </c>
      <c r="AJ2221" s="2" t="str">
        <f>INDEX('WB Country Groups'!$C$2:$C$219, MATCH($AI2221, 'WB Country Groups'!$B$2:$B$219, 0))</f>
        <v>East Asia &amp; Pacific</v>
      </c>
    </row>
    <row r="2222" spans="1:36">
      <c r="A2222" s="53">
        <v>45169</v>
      </c>
      <c r="B2222" s="53">
        <v>45169</v>
      </c>
      <c r="N2222" s="1" t="s">
        <v>948</v>
      </c>
      <c r="U2222" s="59">
        <v>242961664.67255601</v>
      </c>
      <c r="V2222" s="60">
        <v>242961664.67255601</v>
      </c>
      <c r="W2222" s="60">
        <v>4042862281.5999599</v>
      </c>
      <c r="X2222" s="59">
        <v>3.808834229E-4</v>
      </c>
      <c r="AI2222" s="2" t="str">
        <f>INDEX('ISO2-ISO3'!$D$1:$D$249, MATCH($N2222, 'ISO2-ISO3'!$C$1:$C$249, 0))</f>
        <v>CHN</v>
      </c>
      <c r="AJ2222" s="2" t="str">
        <f>INDEX('WB Country Groups'!$C$2:$C$219, MATCH($AI2222, 'WB Country Groups'!$B$2:$B$219, 0))</f>
        <v>East Asia &amp; Pacific</v>
      </c>
    </row>
    <row r="2223" spans="1:36">
      <c r="A2223" s="53">
        <v>45169</v>
      </c>
      <c r="B2223" s="53">
        <v>45169</v>
      </c>
      <c r="N2223" s="1" t="s">
        <v>948</v>
      </c>
      <c r="U2223" s="59">
        <v>254350999.60730901</v>
      </c>
      <c r="V2223" s="60">
        <v>254350999.60730901</v>
      </c>
      <c r="W2223" s="60">
        <v>4232379885.8783002</v>
      </c>
      <c r="X2223" s="59">
        <v>3.9873812800000002E-4</v>
      </c>
      <c r="AI2223" s="2" t="str">
        <f>INDEX('ISO2-ISO3'!$D$1:$D$249, MATCH($N2223, 'ISO2-ISO3'!$C$1:$C$249, 0))</f>
        <v>CHN</v>
      </c>
      <c r="AJ2223" s="2" t="str">
        <f>INDEX('WB Country Groups'!$C$2:$C$219, MATCH($AI2223, 'WB Country Groups'!$B$2:$B$219, 0))</f>
        <v>East Asia &amp; Pacific</v>
      </c>
    </row>
    <row r="2224" spans="1:36">
      <c r="A2224" s="53">
        <v>45169</v>
      </c>
      <c r="B2224" s="53">
        <v>45169</v>
      </c>
      <c r="N2224" s="1" t="s">
        <v>948</v>
      </c>
      <c r="U2224" s="59">
        <v>235658134.02486801</v>
      </c>
      <c r="V2224" s="60">
        <v>235658134.02486801</v>
      </c>
      <c r="W2224" s="60">
        <v>3921332127.3764801</v>
      </c>
      <c r="X2224" s="59">
        <v>3.6943390569999998E-4</v>
      </c>
      <c r="AI2224" s="2" t="str">
        <f>INDEX('ISO2-ISO3'!$D$1:$D$249, MATCH($N2224, 'ISO2-ISO3'!$C$1:$C$249, 0))</f>
        <v>CHN</v>
      </c>
      <c r="AJ2224" s="2" t="str">
        <f>INDEX('WB Country Groups'!$C$2:$C$219, MATCH($AI2224, 'WB Country Groups'!$B$2:$B$219, 0))</f>
        <v>East Asia &amp; Pacific</v>
      </c>
    </row>
    <row r="2225" spans="1:36">
      <c r="A2225" s="53">
        <v>45169</v>
      </c>
      <c r="B2225" s="53">
        <v>45169</v>
      </c>
      <c r="N2225" s="1" t="s">
        <v>948</v>
      </c>
      <c r="U2225" s="59">
        <v>282880124.06416202</v>
      </c>
      <c r="V2225" s="60">
        <v>282880124.06416202</v>
      </c>
      <c r="W2225" s="60">
        <v>5648522627.6398401</v>
      </c>
      <c r="X2225" s="59">
        <v>4.4346234650000002E-4</v>
      </c>
      <c r="AI2225" s="2" t="str">
        <f>INDEX('ISO2-ISO3'!$D$1:$D$249, MATCH($N2225, 'ISO2-ISO3'!$C$1:$C$249, 0))</f>
        <v>CHN</v>
      </c>
      <c r="AJ2225" s="2" t="str">
        <f>INDEX('WB Country Groups'!$C$2:$C$219, MATCH($AI2225, 'WB Country Groups'!$B$2:$B$219, 0))</f>
        <v>East Asia &amp; Pacific</v>
      </c>
    </row>
    <row r="2226" spans="1:36">
      <c r="A2226" s="53">
        <v>45169</v>
      </c>
      <c r="B2226" s="53">
        <v>45169</v>
      </c>
      <c r="N2226" s="1" t="s">
        <v>948</v>
      </c>
      <c r="U2226" s="59">
        <v>333897996.42668098</v>
      </c>
      <c r="V2226" s="60">
        <v>333897996.42668098</v>
      </c>
      <c r="W2226" s="60">
        <v>5556035424.2489901</v>
      </c>
      <c r="X2226" s="59">
        <v>5.2344147359999996E-4</v>
      </c>
      <c r="AI2226" s="2" t="str">
        <f>INDEX('ISO2-ISO3'!$D$1:$D$249, MATCH($N2226, 'ISO2-ISO3'!$C$1:$C$249, 0))</f>
        <v>CHN</v>
      </c>
      <c r="AJ2226" s="2" t="str">
        <f>INDEX('WB Country Groups'!$C$2:$C$219, MATCH($AI2226, 'WB Country Groups'!$B$2:$B$219, 0))</f>
        <v>East Asia &amp; Pacific</v>
      </c>
    </row>
    <row r="2227" spans="1:36">
      <c r="A2227" s="53">
        <v>45169</v>
      </c>
      <c r="B2227" s="53">
        <v>45169</v>
      </c>
      <c r="N2227" s="1" t="s">
        <v>948</v>
      </c>
      <c r="U2227" s="59">
        <v>255717334.15255901</v>
      </c>
      <c r="V2227" s="60">
        <v>255717334.15255901</v>
      </c>
      <c r="W2227" s="60">
        <v>4255115581.2584</v>
      </c>
      <c r="X2227" s="59">
        <v>4.008800881E-4</v>
      </c>
      <c r="AI2227" s="2" t="str">
        <f>INDEX('ISO2-ISO3'!$D$1:$D$249, MATCH($N2227, 'ISO2-ISO3'!$C$1:$C$249, 0))</f>
        <v>CHN</v>
      </c>
      <c r="AJ2227" s="2" t="str">
        <f>INDEX('WB Country Groups'!$C$2:$C$219, MATCH($AI2227, 'WB Country Groups'!$B$2:$B$219, 0))</f>
        <v>East Asia &amp; Pacific</v>
      </c>
    </row>
    <row r="2228" spans="1:36">
      <c r="A2228" s="53">
        <v>45169</v>
      </c>
      <c r="B2228" s="53">
        <v>45169</v>
      </c>
      <c r="N2228" s="1" t="s">
        <v>948</v>
      </c>
      <c r="U2228" s="59">
        <v>214662090.85416001</v>
      </c>
      <c r="V2228" s="60">
        <v>214662090.85416001</v>
      </c>
      <c r="W2228" s="60">
        <v>4286351618.0132198</v>
      </c>
      <c r="X2228" s="59">
        <v>3.3651906380000003E-4</v>
      </c>
      <c r="AI2228" s="2" t="str">
        <f>INDEX('ISO2-ISO3'!$D$1:$D$249, MATCH($N2228, 'ISO2-ISO3'!$C$1:$C$249, 0))</f>
        <v>CHN</v>
      </c>
      <c r="AJ2228" s="2" t="str">
        <f>INDEX('WB Country Groups'!$C$2:$C$219, MATCH($AI2228, 'WB Country Groups'!$B$2:$B$219, 0))</f>
        <v>East Asia &amp; Pacific</v>
      </c>
    </row>
    <row r="2229" spans="1:36">
      <c r="A2229" s="53">
        <v>45169</v>
      </c>
      <c r="B2229" s="53">
        <v>45169</v>
      </c>
      <c r="N2229" s="1" t="s">
        <v>948</v>
      </c>
      <c r="U2229" s="59">
        <v>178135592.94250199</v>
      </c>
      <c r="V2229" s="60">
        <v>178135592.94250199</v>
      </c>
      <c r="W2229" s="60">
        <v>2964161735.9194498</v>
      </c>
      <c r="X2229" s="59">
        <v>2.792576124E-4</v>
      </c>
      <c r="AI2229" s="2" t="str">
        <f>INDEX('ISO2-ISO3'!$D$1:$D$249, MATCH($N2229, 'ISO2-ISO3'!$C$1:$C$249, 0))</f>
        <v>CHN</v>
      </c>
      <c r="AJ2229" s="2" t="str">
        <f>INDEX('WB Country Groups'!$C$2:$C$219, MATCH($AI2229, 'WB Country Groups'!$B$2:$B$219, 0))</f>
        <v>East Asia &amp; Pacific</v>
      </c>
    </row>
    <row r="2230" spans="1:36">
      <c r="A2230" s="53">
        <v>45169</v>
      </c>
      <c r="B2230" s="53">
        <v>45169</v>
      </c>
      <c r="N2230" s="1" t="s">
        <v>948</v>
      </c>
      <c r="U2230" s="59">
        <v>153665912.300666</v>
      </c>
      <c r="V2230" s="60">
        <v>153665912.300666</v>
      </c>
      <c r="W2230" s="60">
        <v>2556988246.04812</v>
      </c>
      <c r="X2230" s="59">
        <v>2.408972574E-4</v>
      </c>
      <c r="AI2230" s="2" t="str">
        <f>INDEX('ISO2-ISO3'!$D$1:$D$249, MATCH($N2230, 'ISO2-ISO3'!$C$1:$C$249, 0))</f>
        <v>CHN</v>
      </c>
      <c r="AJ2230" s="2" t="str">
        <f>INDEX('WB Country Groups'!$C$2:$C$219, MATCH($AI2230, 'WB Country Groups'!$B$2:$B$219, 0))</f>
        <v>East Asia &amp; Pacific</v>
      </c>
    </row>
    <row r="2231" spans="1:36">
      <c r="A2231" s="53">
        <v>45169</v>
      </c>
      <c r="B2231" s="53">
        <v>45169</v>
      </c>
      <c r="N2231" s="1" t="s">
        <v>948</v>
      </c>
      <c r="U2231" s="59">
        <v>533460200.93528903</v>
      </c>
      <c r="V2231" s="60">
        <v>533460200.93528903</v>
      </c>
      <c r="W2231" s="60">
        <v>10652081074.613899</v>
      </c>
      <c r="X2231" s="59">
        <v>8.3628891660000003E-4</v>
      </c>
      <c r="AI2231" s="2" t="str">
        <f>INDEX('ISO2-ISO3'!$D$1:$D$249, MATCH($N2231, 'ISO2-ISO3'!$C$1:$C$249, 0))</f>
        <v>CHN</v>
      </c>
      <c r="AJ2231" s="2" t="str">
        <f>INDEX('WB Country Groups'!$C$2:$C$219, MATCH($AI2231, 'WB Country Groups'!$B$2:$B$219, 0))</f>
        <v>East Asia &amp; Pacific</v>
      </c>
    </row>
    <row r="2232" spans="1:36">
      <c r="A2232" s="53">
        <v>45169</v>
      </c>
      <c r="B2232" s="53">
        <v>45169</v>
      </c>
      <c r="N2232" s="1" t="s">
        <v>948</v>
      </c>
      <c r="U2232" s="59">
        <v>210320843.42330199</v>
      </c>
      <c r="V2232" s="60">
        <v>210320843.42330199</v>
      </c>
      <c r="W2232" s="60">
        <v>4199666014.2561202</v>
      </c>
      <c r="X2232" s="59">
        <v>3.2971342559999999E-4</v>
      </c>
      <c r="AI2232" s="2" t="str">
        <f>INDEX('ISO2-ISO3'!$D$1:$D$249, MATCH($N2232, 'ISO2-ISO3'!$C$1:$C$249, 0))</f>
        <v>CHN</v>
      </c>
      <c r="AJ2232" s="2" t="str">
        <f>INDEX('WB Country Groups'!$C$2:$C$219, MATCH($AI2232, 'WB Country Groups'!$B$2:$B$219, 0))</f>
        <v>East Asia &amp; Pacific</v>
      </c>
    </row>
    <row r="2233" spans="1:36">
      <c r="A2233" s="53">
        <v>45169</v>
      </c>
      <c r="B2233" s="53">
        <v>45169</v>
      </c>
      <c r="N2233" s="1" t="s">
        <v>948</v>
      </c>
      <c r="U2233" s="59">
        <v>388246156.31355399</v>
      </c>
      <c r="V2233" s="60">
        <v>388246156.31355399</v>
      </c>
      <c r="W2233" s="60">
        <v>6460384371.5494804</v>
      </c>
      <c r="X2233" s="59">
        <v>6.0864138859999999E-4</v>
      </c>
      <c r="AI2233" s="2" t="str">
        <f>INDEX('ISO2-ISO3'!$D$1:$D$249, MATCH($N2233, 'ISO2-ISO3'!$C$1:$C$249, 0))</f>
        <v>CHN</v>
      </c>
      <c r="AJ2233" s="2" t="str">
        <f>INDEX('WB Country Groups'!$C$2:$C$219, MATCH($AI2233, 'WB Country Groups'!$B$2:$B$219, 0))</f>
        <v>East Asia &amp; Pacific</v>
      </c>
    </row>
    <row r="2234" spans="1:36">
      <c r="A2234" s="53">
        <v>45169</v>
      </c>
      <c r="B2234" s="53">
        <v>45169</v>
      </c>
      <c r="N2234" s="1" t="s">
        <v>948</v>
      </c>
      <c r="U2234" s="59">
        <v>267400719.80518001</v>
      </c>
      <c r="V2234" s="60">
        <v>267400719.80518001</v>
      </c>
      <c r="W2234" s="60">
        <v>4449526165.49615</v>
      </c>
      <c r="X2234" s="59">
        <v>4.1919576729999999E-4</v>
      </c>
      <c r="AI2234" s="2" t="str">
        <f>INDEX('ISO2-ISO3'!$D$1:$D$249, MATCH($N2234, 'ISO2-ISO3'!$C$1:$C$249, 0))</f>
        <v>CHN</v>
      </c>
      <c r="AJ2234" s="2" t="str">
        <f>INDEX('WB Country Groups'!$C$2:$C$219, MATCH($AI2234, 'WB Country Groups'!$B$2:$B$219, 0))</f>
        <v>East Asia &amp; Pacific</v>
      </c>
    </row>
    <row r="2235" spans="1:36">
      <c r="A2235" s="53">
        <v>45169</v>
      </c>
      <c r="B2235" s="53">
        <v>45169</v>
      </c>
      <c r="N2235" s="1" t="s">
        <v>948</v>
      </c>
      <c r="U2235" s="59">
        <v>649461305.346789</v>
      </c>
      <c r="V2235" s="60">
        <v>649461305.346789</v>
      </c>
      <c r="W2235" s="60">
        <v>10806983143.9618</v>
      </c>
      <c r="X2235" s="59">
        <v>1.0181402295E-3</v>
      </c>
      <c r="AI2235" s="2" t="str">
        <f>INDEX('ISO2-ISO3'!$D$1:$D$249, MATCH($N2235, 'ISO2-ISO3'!$C$1:$C$249, 0))</f>
        <v>CHN</v>
      </c>
      <c r="AJ2235" s="2" t="str">
        <f>INDEX('WB Country Groups'!$C$2:$C$219, MATCH($AI2235, 'WB Country Groups'!$B$2:$B$219, 0))</f>
        <v>East Asia &amp; Pacific</v>
      </c>
    </row>
    <row r="2236" spans="1:36">
      <c r="A2236" s="53">
        <v>45169</v>
      </c>
      <c r="B2236" s="53">
        <v>45169</v>
      </c>
      <c r="N2236" s="1" t="s">
        <v>948</v>
      </c>
      <c r="U2236" s="59">
        <v>159809811.34189701</v>
      </c>
      <c r="V2236" s="60">
        <v>159809811.34189701</v>
      </c>
      <c r="W2236" s="60">
        <v>2659222224.9320998</v>
      </c>
      <c r="X2236" s="59">
        <v>2.5052885619999998E-4</v>
      </c>
      <c r="AI2236" s="2" t="str">
        <f>INDEX('ISO2-ISO3'!$D$1:$D$249, MATCH($N2236, 'ISO2-ISO3'!$C$1:$C$249, 0))</f>
        <v>CHN</v>
      </c>
      <c r="AJ2236" s="2" t="str">
        <f>INDEX('WB Country Groups'!$C$2:$C$219, MATCH($AI2236, 'WB Country Groups'!$B$2:$B$219, 0))</f>
        <v>East Asia &amp; Pacific</v>
      </c>
    </row>
    <row r="2237" spans="1:36">
      <c r="A2237" s="53">
        <v>45169</v>
      </c>
      <c r="B2237" s="53">
        <v>45169</v>
      </c>
      <c r="N2237" s="1" t="s">
        <v>948</v>
      </c>
      <c r="U2237" s="59">
        <v>174238890.80992001</v>
      </c>
      <c r="V2237" s="60">
        <v>174238890.80992001</v>
      </c>
      <c r="W2237" s="60">
        <v>2899320930.2899799</v>
      </c>
      <c r="X2237" s="59">
        <v>2.73148874E-4</v>
      </c>
      <c r="AI2237" s="2" t="str">
        <f>INDEX('ISO2-ISO3'!$D$1:$D$249, MATCH($N2237, 'ISO2-ISO3'!$C$1:$C$249, 0))</f>
        <v>CHN</v>
      </c>
      <c r="AJ2237" s="2" t="str">
        <f>INDEX('WB Country Groups'!$C$2:$C$219, MATCH($AI2237, 'WB Country Groups'!$B$2:$B$219, 0))</f>
        <v>East Asia &amp; Pacific</v>
      </c>
    </row>
    <row r="2238" spans="1:36">
      <c r="A2238" s="53">
        <v>45169</v>
      </c>
      <c r="B2238" s="53">
        <v>45169</v>
      </c>
      <c r="N2238" s="1" t="s">
        <v>948</v>
      </c>
      <c r="U2238" s="59">
        <v>237215954.98281199</v>
      </c>
      <c r="V2238" s="60">
        <v>237215954.98281199</v>
      </c>
      <c r="W2238" s="60">
        <v>3947254141.0441399</v>
      </c>
      <c r="X2238" s="59">
        <v>3.7187605310000003E-4</v>
      </c>
      <c r="AI2238" s="2" t="str">
        <f>INDEX('ISO2-ISO3'!$D$1:$D$249, MATCH($N2238, 'ISO2-ISO3'!$C$1:$C$249, 0))</f>
        <v>CHN</v>
      </c>
      <c r="AJ2238" s="2" t="str">
        <f>INDEX('WB Country Groups'!$C$2:$C$219, MATCH($AI2238, 'WB Country Groups'!$B$2:$B$219, 0))</f>
        <v>East Asia &amp; Pacific</v>
      </c>
    </row>
    <row r="2239" spans="1:36">
      <c r="A2239" s="53">
        <v>45169</v>
      </c>
      <c r="B2239" s="53">
        <v>45169</v>
      </c>
      <c r="N2239" s="1" t="s">
        <v>948</v>
      </c>
      <c r="U2239" s="59">
        <v>109124934.964072</v>
      </c>
      <c r="V2239" s="60">
        <v>109124934.964072</v>
      </c>
      <c r="W2239" s="60">
        <v>1815830016.4055901</v>
      </c>
      <c r="X2239" s="59">
        <v>1.7107175660000001E-4</v>
      </c>
      <c r="AI2239" s="2" t="str">
        <f>INDEX('ISO2-ISO3'!$D$1:$D$249, MATCH($N2239, 'ISO2-ISO3'!$C$1:$C$249, 0))</f>
        <v>CHN</v>
      </c>
      <c r="AJ2239" s="2" t="str">
        <f>INDEX('WB Country Groups'!$C$2:$C$219, MATCH($AI2239, 'WB Country Groups'!$B$2:$B$219, 0))</f>
        <v>East Asia &amp; Pacific</v>
      </c>
    </row>
    <row r="2240" spans="1:36">
      <c r="A2240" s="53">
        <v>45169</v>
      </c>
      <c r="B2240" s="53">
        <v>45169</v>
      </c>
      <c r="N2240" s="1" t="s">
        <v>948</v>
      </c>
      <c r="U2240" s="59">
        <v>246661741.84241301</v>
      </c>
      <c r="V2240" s="60">
        <v>246661741.84241301</v>
      </c>
      <c r="W2240" s="60">
        <v>4104431263.8885102</v>
      </c>
      <c r="X2240" s="59">
        <v>3.8668391849999999E-4</v>
      </c>
      <c r="AI2240" s="2" t="str">
        <f>INDEX('ISO2-ISO3'!$D$1:$D$249, MATCH($N2240, 'ISO2-ISO3'!$C$1:$C$249, 0))</f>
        <v>CHN</v>
      </c>
      <c r="AJ2240" s="2" t="str">
        <f>INDEX('WB Country Groups'!$C$2:$C$219, MATCH($AI2240, 'WB Country Groups'!$B$2:$B$219, 0))</f>
        <v>East Asia &amp; Pacific</v>
      </c>
    </row>
    <row r="2241" spans="1:36">
      <c r="A2241" s="53">
        <v>45169</v>
      </c>
      <c r="B2241" s="53">
        <v>45169</v>
      </c>
      <c r="N2241" s="1" t="s">
        <v>948</v>
      </c>
      <c r="U2241" s="59">
        <v>369401886.78197402</v>
      </c>
      <c r="V2241" s="60">
        <v>369401886.78197402</v>
      </c>
      <c r="W2241" s="60">
        <v>6146817263.6841202</v>
      </c>
      <c r="X2241" s="59">
        <v>5.7909981500000002E-4</v>
      </c>
      <c r="AI2241" s="2" t="str">
        <f>INDEX('ISO2-ISO3'!$D$1:$D$249, MATCH($N2241, 'ISO2-ISO3'!$C$1:$C$249, 0))</f>
        <v>CHN</v>
      </c>
      <c r="AJ2241" s="2" t="str">
        <f>INDEX('WB Country Groups'!$C$2:$C$219, MATCH($AI2241, 'WB Country Groups'!$B$2:$B$219, 0))</f>
        <v>East Asia &amp; Pacific</v>
      </c>
    </row>
    <row r="2242" spans="1:36">
      <c r="A2242" s="53">
        <v>45169</v>
      </c>
      <c r="B2242" s="53">
        <v>45169</v>
      </c>
      <c r="N2242" s="1" t="s">
        <v>948</v>
      </c>
      <c r="U2242" s="59">
        <v>174393409.41977099</v>
      </c>
      <c r="V2242" s="60">
        <v>174393409.41977099</v>
      </c>
      <c r="W2242" s="60">
        <v>2901892107.3537102</v>
      </c>
      <c r="X2242" s="59">
        <v>2.73391108E-4</v>
      </c>
      <c r="AI2242" s="2" t="str">
        <f>INDEX('ISO2-ISO3'!$D$1:$D$249, MATCH($N2242, 'ISO2-ISO3'!$C$1:$C$249, 0))</f>
        <v>CHN</v>
      </c>
      <c r="AJ2242" s="2" t="str">
        <f>INDEX('WB Country Groups'!$C$2:$C$219, MATCH($AI2242, 'WB Country Groups'!$B$2:$B$219, 0))</f>
        <v>East Asia &amp; Pacific</v>
      </c>
    </row>
    <row r="2243" spans="1:36">
      <c r="A2243" s="53">
        <v>45169</v>
      </c>
      <c r="B2243" s="53">
        <v>45169</v>
      </c>
      <c r="N2243" s="1" t="s">
        <v>948</v>
      </c>
      <c r="U2243" s="59">
        <v>314407378.20507002</v>
      </c>
      <c r="V2243" s="60">
        <v>314407378.20507002</v>
      </c>
      <c r="W2243" s="60">
        <v>5231713126.9046097</v>
      </c>
      <c r="X2243" s="59">
        <v>4.9288663939999996E-4</v>
      </c>
      <c r="AI2243" s="2" t="str">
        <f>INDEX('ISO2-ISO3'!$D$1:$D$249, MATCH($N2243, 'ISO2-ISO3'!$C$1:$C$249, 0))</f>
        <v>CHN</v>
      </c>
      <c r="AJ2243" s="2" t="str">
        <f>INDEX('WB Country Groups'!$C$2:$C$219, MATCH($AI2243, 'WB Country Groups'!$B$2:$B$219, 0))</f>
        <v>East Asia &amp; Pacific</v>
      </c>
    </row>
    <row r="2244" spans="1:36">
      <c r="A2244" s="53">
        <v>45169</v>
      </c>
      <c r="B2244" s="53">
        <v>45169</v>
      </c>
      <c r="N2244" s="1" t="s">
        <v>948</v>
      </c>
      <c r="U2244" s="59">
        <v>150932385.73848999</v>
      </c>
      <c r="V2244" s="60">
        <v>150932385.73848999</v>
      </c>
      <c r="W2244" s="60">
        <v>5023005174.05832</v>
      </c>
      <c r="X2244" s="59">
        <v>2.36611993E-4</v>
      </c>
      <c r="AI2244" s="2" t="str">
        <f>INDEX('ISO2-ISO3'!$D$1:$D$249, MATCH($N2244, 'ISO2-ISO3'!$C$1:$C$249, 0))</f>
        <v>CHN</v>
      </c>
      <c r="AJ2244" s="2" t="str">
        <f>INDEX('WB Country Groups'!$C$2:$C$219, MATCH($AI2244, 'WB Country Groups'!$B$2:$B$219, 0))</f>
        <v>East Asia &amp; Pacific</v>
      </c>
    </row>
    <row r="2245" spans="1:36">
      <c r="A2245" s="53">
        <v>45169</v>
      </c>
      <c r="B2245" s="53">
        <v>45169</v>
      </c>
      <c r="N2245" s="1" t="s">
        <v>948</v>
      </c>
      <c r="U2245" s="59">
        <v>221530372.83445799</v>
      </c>
      <c r="V2245" s="60">
        <v>221530372.83445799</v>
      </c>
      <c r="W2245" s="60">
        <v>3686247333.57933</v>
      </c>
      <c r="X2245" s="59">
        <v>3.472862552E-4</v>
      </c>
      <c r="AI2245" s="2" t="str">
        <f>INDEX('ISO2-ISO3'!$D$1:$D$249, MATCH($N2245, 'ISO2-ISO3'!$C$1:$C$249, 0))</f>
        <v>CHN</v>
      </c>
      <c r="AJ2245" s="2" t="str">
        <f>INDEX('WB Country Groups'!$C$2:$C$219, MATCH($AI2245, 'WB Country Groups'!$B$2:$B$219, 0))</f>
        <v>East Asia &amp; Pacific</v>
      </c>
    </row>
    <row r="2246" spans="1:36">
      <c r="A2246" s="53">
        <v>45169</v>
      </c>
      <c r="B2246" s="53">
        <v>45169</v>
      </c>
      <c r="N2246" s="1" t="s">
        <v>948</v>
      </c>
      <c r="U2246" s="59">
        <v>210795493.57697299</v>
      </c>
      <c r="V2246" s="60">
        <v>210795493.57697299</v>
      </c>
      <c r="W2246" s="60">
        <v>3507619818.3863301</v>
      </c>
      <c r="X2246" s="59">
        <v>3.3045751989999999E-4</v>
      </c>
      <c r="AI2246" s="2" t="str">
        <f>INDEX('ISO2-ISO3'!$D$1:$D$249, MATCH($N2246, 'ISO2-ISO3'!$C$1:$C$249, 0))</f>
        <v>CHN</v>
      </c>
      <c r="AJ2246" s="2" t="str">
        <f>INDEX('WB Country Groups'!$C$2:$C$219, MATCH($AI2246, 'WB Country Groups'!$B$2:$B$219, 0))</f>
        <v>East Asia &amp; Pacific</v>
      </c>
    </row>
    <row r="2247" spans="1:36">
      <c r="A2247" s="53">
        <v>45169</v>
      </c>
      <c r="B2247" s="53">
        <v>45169</v>
      </c>
      <c r="N2247" s="1" t="s">
        <v>948</v>
      </c>
      <c r="U2247" s="59">
        <v>292744736.61037302</v>
      </c>
      <c r="V2247" s="60">
        <v>292744736.61037302</v>
      </c>
      <c r="W2247" s="60">
        <v>4871248537.8055496</v>
      </c>
      <c r="X2247" s="59">
        <v>4.5892679190000002E-4</v>
      </c>
      <c r="AI2247" s="2" t="str">
        <f>INDEX('ISO2-ISO3'!$D$1:$D$249, MATCH($N2247, 'ISO2-ISO3'!$C$1:$C$249, 0))</f>
        <v>CHN</v>
      </c>
      <c r="AJ2247" s="2" t="str">
        <f>INDEX('WB Country Groups'!$C$2:$C$219, MATCH($AI2247, 'WB Country Groups'!$B$2:$B$219, 0))</f>
        <v>East Asia &amp; Pacific</v>
      </c>
    </row>
    <row r="2248" spans="1:36">
      <c r="A2248" s="53">
        <v>45169</v>
      </c>
      <c r="B2248" s="53">
        <v>45169</v>
      </c>
      <c r="N2248" s="1" t="s">
        <v>948</v>
      </c>
      <c r="U2248" s="59">
        <v>1374354789.02246</v>
      </c>
      <c r="V2248" s="60">
        <v>1374354789.02246</v>
      </c>
      <c r="W2248" s="60">
        <v>22869151582.261101</v>
      </c>
      <c r="X2248" s="59">
        <v>2.1545331320999999E-3</v>
      </c>
      <c r="AI2248" s="2" t="str">
        <f>INDEX('ISO2-ISO3'!$D$1:$D$249, MATCH($N2248, 'ISO2-ISO3'!$C$1:$C$249, 0))</f>
        <v>CHN</v>
      </c>
      <c r="AJ2248" s="2" t="str">
        <f>INDEX('WB Country Groups'!$C$2:$C$219, MATCH($AI2248, 'WB Country Groups'!$B$2:$B$219, 0))</f>
        <v>East Asia &amp; Pacific</v>
      </c>
    </row>
    <row r="2249" spans="1:36">
      <c r="A2249" s="53">
        <v>45169</v>
      </c>
      <c r="B2249" s="53">
        <v>45169</v>
      </c>
      <c r="N2249" s="1" t="s">
        <v>948</v>
      </c>
      <c r="U2249" s="59">
        <v>591721833.51459801</v>
      </c>
      <c r="V2249" s="60">
        <v>591721833.51459801</v>
      </c>
      <c r="W2249" s="60">
        <v>9846203042.5228405</v>
      </c>
      <c r="X2249" s="59">
        <v>9.2762386060000004E-4</v>
      </c>
      <c r="AI2249" s="2" t="str">
        <f>INDEX('ISO2-ISO3'!$D$1:$D$249, MATCH($N2249, 'ISO2-ISO3'!$C$1:$C$249, 0))</f>
        <v>CHN</v>
      </c>
      <c r="AJ2249" s="2" t="str">
        <f>INDEX('WB Country Groups'!$C$2:$C$219, MATCH($AI2249, 'WB Country Groups'!$B$2:$B$219, 0))</f>
        <v>East Asia &amp; Pacific</v>
      </c>
    </row>
    <row r="2250" spans="1:36">
      <c r="A2250" s="53">
        <v>45169</v>
      </c>
      <c r="B2250" s="53">
        <v>45169</v>
      </c>
      <c r="N2250" s="1" t="s">
        <v>948</v>
      </c>
      <c r="U2250" s="59">
        <v>286359612.10963798</v>
      </c>
      <c r="V2250" s="60">
        <v>286359612.10963798</v>
      </c>
      <c r="W2250" s="60">
        <v>4765000586.9523497</v>
      </c>
      <c r="X2250" s="59">
        <v>4.4891703140000002E-4</v>
      </c>
      <c r="AI2250" s="2" t="str">
        <f>INDEX('ISO2-ISO3'!$D$1:$D$249, MATCH($N2250, 'ISO2-ISO3'!$C$1:$C$249, 0))</f>
        <v>CHN</v>
      </c>
      <c r="AJ2250" s="2" t="str">
        <f>INDEX('WB Country Groups'!$C$2:$C$219, MATCH($AI2250, 'WB Country Groups'!$B$2:$B$219, 0))</f>
        <v>East Asia &amp; Pacific</v>
      </c>
    </row>
    <row r="2251" spans="1:36">
      <c r="A2251" s="53">
        <v>45169</v>
      </c>
      <c r="B2251" s="53">
        <v>45169</v>
      </c>
      <c r="N2251" s="1" t="s">
        <v>948</v>
      </c>
      <c r="U2251" s="59">
        <v>439577454.631037</v>
      </c>
      <c r="V2251" s="60">
        <v>439577454.631037</v>
      </c>
      <c r="W2251" s="60">
        <v>14629065976.8456</v>
      </c>
      <c r="X2251" s="59">
        <v>6.8911186370000004E-4</v>
      </c>
      <c r="AI2251" s="2" t="str">
        <f>INDEX('ISO2-ISO3'!$D$1:$D$249, MATCH($N2251, 'ISO2-ISO3'!$C$1:$C$249, 0))</f>
        <v>CHN</v>
      </c>
      <c r="AJ2251" s="2" t="str">
        <f>INDEX('WB Country Groups'!$C$2:$C$219, MATCH($AI2251, 'WB Country Groups'!$B$2:$B$219, 0))</f>
        <v>East Asia &amp; Pacific</v>
      </c>
    </row>
    <row r="2252" spans="1:36">
      <c r="A2252" s="53">
        <v>45169</v>
      </c>
      <c r="B2252" s="53">
        <v>45169</v>
      </c>
      <c r="N2252" s="1" t="s">
        <v>948</v>
      </c>
      <c r="U2252" s="59">
        <v>326613945.11429501</v>
      </c>
      <c r="V2252" s="60">
        <v>326613945.11429501</v>
      </c>
      <c r="W2252" s="60">
        <v>5434829404.5760098</v>
      </c>
      <c r="X2252" s="59">
        <v>5.1202249359999996E-4</v>
      </c>
      <c r="AI2252" s="2" t="str">
        <f>INDEX('ISO2-ISO3'!$D$1:$D$249, MATCH($N2252, 'ISO2-ISO3'!$C$1:$C$249, 0))</f>
        <v>CHN</v>
      </c>
      <c r="AJ2252" s="2" t="str">
        <f>INDEX('WB Country Groups'!$C$2:$C$219, MATCH($AI2252, 'WB Country Groups'!$B$2:$B$219, 0))</f>
        <v>East Asia &amp; Pacific</v>
      </c>
    </row>
    <row r="2253" spans="1:36">
      <c r="A2253" s="53">
        <v>45169</v>
      </c>
      <c r="B2253" s="53">
        <v>45169</v>
      </c>
      <c r="N2253" s="1" t="s">
        <v>1070</v>
      </c>
      <c r="U2253" s="59">
        <v>2993817165.8779101</v>
      </c>
      <c r="V2253" s="60">
        <v>2993817165.8779101</v>
      </c>
      <c r="W2253" s="60">
        <v>14969085829.3895</v>
      </c>
      <c r="X2253" s="59">
        <v>4.6933137837999999E-3</v>
      </c>
      <c r="AI2253" s="2" t="str">
        <f>INDEX('ISO2-ISO3'!$D$1:$D$249, MATCH($N2253, 'ISO2-ISO3'!$C$1:$C$249, 0))</f>
        <v>IND</v>
      </c>
      <c r="AJ2253" s="2" t="str">
        <f>INDEX('WB Country Groups'!$C$2:$C$219, MATCH($AI2253, 'WB Country Groups'!$B$2:$B$219, 0))</f>
        <v>South Asia</v>
      </c>
    </row>
    <row r="2254" spans="1:36">
      <c r="A2254" s="53">
        <v>45169</v>
      </c>
      <c r="B2254" s="53">
        <v>45169</v>
      </c>
      <c r="N2254" s="1" t="s">
        <v>948</v>
      </c>
      <c r="U2254" s="59">
        <v>1179039398.1282201</v>
      </c>
      <c r="V2254" s="60">
        <v>1179039398.1282201</v>
      </c>
      <c r="W2254" s="60">
        <v>1965065663.54704</v>
      </c>
      <c r="X2254" s="59">
        <v>1.8483432863000001E-3</v>
      </c>
      <c r="AI2254" s="2" t="str">
        <f>INDEX('ISO2-ISO3'!$D$1:$D$249, MATCH($N2254, 'ISO2-ISO3'!$C$1:$C$249, 0))</f>
        <v>CHN</v>
      </c>
      <c r="AJ2254" s="2" t="str">
        <f>INDEX('WB Country Groups'!$C$2:$C$219, MATCH($AI2254, 'WB Country Groups'!$B$2:$B$219, 0))</f>
        <v>East Asia &amp; Pacific</v>
      </c>
    </row>
    <row r="2255" spans="1:36">
      <c r="A2255" s="53">
        <v>45169</v>
      </c>
      <c r="B2255" s="53">
        <v>45169</v>
      </c>
      <c r="N2255" s="1" t="s">
        <v>1015</v>
      </c>
      <c r="U2255" s="59">
        <v>4912388690.2495403</v>
      </c>
      <c r="V2255" s="60">
        <v>4912388690.2495403</v>
      </c>
      <c r="W2255" s="60">
        <v>16374628967.498501</v>
      </c>
      <c r="X2255" s="59">
        <v>7.7009985160000002E-3</v>
      </c>
      <c r="AI2255" s="2" t="str">
        <f>INDEX('ISO2-ISO3'!$D$1:$D$249, MATCH($N2255, 'ISO2-ISO3'!$C$1:$C$249, 0))</f>
        <v>FRA</v>
      </c>
      <c r="AJ2255" s="2" t="str">
        <f>INDEX('WB Country Groups'!$C$2:$C$219, MATCH($AI2255, 'WB Country Groups'!$B$2:$B$219, 0))</f>
        <v>Europe &amp; Central Asia</v>
      </c>
    </row>
    <row r="2256" spans="1:36">
      <c r="A2256" s="53">
        <v>45169</v>
      </c>
      <c r="B2256" s="53">
        <v>45169</v>
      </c>
      <c r="N2256" s="1" t="s">
        <v>1303</v>
      </c>
      <c r="U2256" s="59">
        <v>3690723734.0210099</v>
      </c>
      <c r="V2256" s="60">
        <v>3690723734.0210099</v>
      </c>
      <c r="W2256" s="60">
        <v>4342027922.3776598</v>
      </c>
      <c r="X2256" s="59">
        <v>5.7858324719000003E-3</v>
      </c>
      <c r="AI2256" s="2" t="str">
        <f>INDEX('ISO2-ISO3'!$D$1:$D$249, MATCH($N2256, 'ISO2-ISO3'!$C$1:$C$249, 0))</f>
        <v>TWN</v>
      </c>
      <c r="AJ2256" s="2" t="str">
        <f>INDEX('WB Country Groups'!$C$2:$C$219, MATCH($AI2256, 'WB Country Groups'!$B$2:$B$219, 0))</f>
        <v>East Asia &amp; Pacific</v>
      </c>
    </row>
    <row r="2257" spans="1:36">
      <c r="A2257" s="53">
        <v>45169</v>
      </c>
      <c r="B2257" s="53">
        <v>45169</v>
      </c>
      <c r="N2257" s="1" t="s">
        <v>948</v>
      </c>
      <c r="U2257" s="59">
        <v>535688950.57058501</v>
      </c>
      <c r="V2257" s="60">
        <v>535688950.57058501</v>
      </c>
      <c r="W2257" s="60">
        <v>9539880950.4281693</v>
      </c>
      <c r="X2257" s="59">
        <v>8.3978285790000003E-4</v>
      </c>
      <c r="AI2257" s="2" t="str">
        <f>INDEX('ISO2-ISO3'!$D$1:$D$249, MATCH($N2257, 'ISO2-ISO3'!$C$1:$C$249, 0))</f>
        <v>CHN</v>
      </c>
      <c r="AJ2257" s="2" t="str">
        <f>INDEX('WB Country Groups'!$C$2:$C$219, MATCH($AI2257, 'WB Country Groups'!$B$2:$B$219, 0))</f>
        <v>East Asia &amp; Pacific</v>
      </c>
    </row>
    <row r="2258" spans="1:36">
      <c r="A2258" s="53">
        <v>45169</v>
      </c>
      <c r="B2258" s="53">
        <v>45169</v>
      </c>
      <c r="N2258" s="1" t="s">
        <v>1102</v>
      </c>
      <c r="U2258" s="59">
        <v>925951368.03858495</v>
      </c>
      <c r="V2258" s="60">
        <v>925951368.03858495</v>
      </c>
      <c r="W2258" s="60">
        <v>2057669706.7524099</v>
      </c>
      <c r="X2258" s="59">
        <v>1.4515850761999999E-3</v>
      </c>
      <c r="AI2258" s="2" t="str">
        <f>INDEX('ISO2-ISO3'!$D$1:$D$249, MATCH($N2258, 'ISO2-ISO3'!$C$1:$C$249, 0))</f>
        <v>KOR</v>
      </c>
      <c r="AJ2258" s="2" t="str">
        <f>INDEX('WB Country Groups'!$C$2:$C$219, MATCH($AI2258, 'WB Country Groups'!$B$2:$B$219, 0))</f>
        <v>East Asia &amp; Pacific</v>
      </c>
    </row>
    <row r="2259" spans="1:36">
      <c r="A2259" s="53">
        <v>45169</v>
      </c>
      <c r="B2259" s="53">
        <v>45169</v>
      </c>
      <c r="N2259" s="1" t="s">
        <v>948</v>
      </c>
      <c r="U2259" s="59">
        <v>3892778312.8765898</v>
      </c>
      <c r="V2259" s="60">
        <v>3892778312.8765898</v>
      </c>
      <c r="W2259" s="60">
        <v>9053454693.8183498</v>
      </c>
      <c r="X2259" s="59">
        <v>6.1025871324000003E-3</v>
      </c>
      <c r="AI2259" s="2" t="str">
        <f>INDEX('ISO2-ISO3'!$D$1:$D$249, MATCH($N2259, 'ISO2-ISO3'!$C$1:$C$249, 0))</f>
        <v>CHN</v>
      </c>
      <c r="AJ2259" s="2" t="str">
        <f>INDEX('WB Country Groups'!$C$2:$C$219, MATCH($AI2259, 'WB Country Groups'!$B$2:$B$219, 0))</f>
        <v>East Asia &amp; Pacific</v>
      </c>
    </row>
    <row r="2260" spans="1:36">
      <c r="A2260" s="53">
        <v>45169</v>
      </c>
      <c r="B2260" s="53">
        <v>45169</v>
      </c>
      <c r="N2260" s="1" t="s">
        <v>948</v>
      </c>
      <c r="U2260" s="59">
        <v>231810079.55298501</v>
      </c>
      <c r="V2260" s="60">
        <v>231810079.55298501</v>
      </c>
      <c r="W2260" s="60">
        <v>3857300814.8528199</v>
      </c>
      <c r="X2260" s="59">
        <v>3.6340143080000002E-4</v>
      </c>
      <c r="AI2260" s="2" t="str">
        <f>INDEX('ISO2-ISO3'!$D$1:$D$249, MATCH($N2260, 'ISO2-ISO3'!$C$1:$C$249, 0))</f>
        <v>CHN</v>
      </c>
      <c r="AJ2260" s="2" t="str">
        <f>INDEX('WB Country Groups'!$C$2:$C$219, MATCH($AI2260, 'WB Country Groups'!$B$2:$B$219, 0))</f>
        <v>East Asia &amp; Pacific</v>
      </c>
    </row>
    <row r="2261" spans="1:36">
      <c r="A2261" s="53">
        <v>45169</v>
      </c>
      <c r="B2261" s="53">
        <v>45169</v>
      </c>
      <c r="N2261" s="1" t="s">
        <v>948</v>
      </c>
      <c r="U2261" s="59">
        <v>198941849.13484901</v>
      </c>
      <c r="V2261" s="60">
        <v>198941849.13484901</v>
      </c>
      <c r="W2261" s="60">
        <v>3310376141.7793698</v>
      </c>
      <c r="X2261" s="59">
        <v>3.1187493119999999E-4</v>
      </c>
      <c r="AI2261" s="2" t="str">
        <f>INDEX('ISO2-ISO3'!$D$1:$D$249, MATCH($N2261, 'ISO2-ISO3'!$C$1:$C$249, 0))</f>
        <v>CHN</v>
      </c>
      <c r="AJ2261" s="2" t="str">
        <f>INDEX('WB Country Groups'!$C$2:$C$219, MATCH($AI2261, 'WB Country Groups'!$B$2:$B$219, 0))</f>
        <v>East Asia &amp; Pacific</v>
      </c>
    </row>
    <row r="2262" spans="1:36">
      <c r="A2262" s="53">
        <v>45169</v>
      </c>
      <c r="B2262" s="53">
        <v>45169</v>
      </c>
      <c r="N2262" s="1" t="s">
        <v>948</v>
      </c>
      <c r="U2262" s="59">
        <v>552632702.42967606</v>
      </c>
      <c r="V2262" s="60">
        <v>552632702.42967606</v>
      </c>
      <c r="W2262" s="60">
        <v>9718324611.9064808</v>
      </c>
      <c r="X2262" s="59">
        <v>8.6634504910000003E-4</v>
      </c>
      <c r="AI2262" s="2" t="str">
        <f>INDEX('ISO2-ISO3'!$D$1:$D$249, MATCH($N2262, 'ISO2-ISO3'!$C$1:$C$249, 0))</f>
        <v>CHN</v>
      </c>
      <c r="AJ2262" s="2" t="str">
        <f>INDEX('WB Country Groups'!$C$2:$C$219, MATCH($AI2262, 'WB Country Groups'!$B$2:$B$219, 0))</f>
        <v>East Asia &amp; Pacific</v>
      </c>
    </row>
    <row r="2263" spans="1:36">
      <c r="A2263" s="53">
        <v>45169</v>
      </c>
      <c r="B2263" s="53">
        <v>45169</v>
      </c>
      <c r="N2263" s="1" t="s">
        <v>918</v>
      </c>
      <c r="U2263" s="59">
        <v>2052991615.9496701</v>
      </c>
      <c r="V2263" s="60">
        <v>2052991615.9496701</v>
      </c>
      <c r="W2263" s="60">
        <v>20529916159.4967</v>
      </c>
      <c r="X2263" s="59">
        <v>3.2184109166999999E-3</v>
      </c>
      <c r="AI2263" s="2" t="str">
        <f>INDEX('ISO2-ISO3'!$D$1:$D$249, MATCH($N2263, 'ISO2-ISO3'!$C$1:$C$249, 0))</f>
        <v>BRA</v>
      </c>
      <c r="AJ2263" s="2" t="str">
        <f>INDEX('WB Country Groups'!$C$2:$C$219, MATCH($AI2263, 'WB Country Groups'!$B$2:$B$219, 0))</f>
        <v>Latin America &amp; Caribbean</v>
      </c>
    </row>
    <row r="2264" spans="1:36">
      <c r="A2264" s="53">
        <v>45169</v>
      </c>
      <c r="B2264" s="53">
        <v>45169</v>
      </c>
      <c r="N2264" s="1" t="s">
        <v>1149</v>
      </c>
      <c r="U2264" s="59">
        <v>5160870043.6496496</v>
      </c>
      <c r="V2264" s="60">
        <v>5160870043.6496496</v>
      </c>
      <c r="W2264" s="60">
        <v>17202900145.498798</v>
      </c>
      <c r="X2264" s="59">
        <v>8.0905349826999994E-3</v>
      </c>
      <c r="AI2264" s="2" t="str">
        <f>INDEX('ISO2-ISO3'!$D$1:$D$249, MATCH($N2264, 'ISO2-ISO3'!$C$1:$C$249, 0))</f>
        <v>MEX</v>
      </c>
      <c r="AJ2264" s="2" t="str">
        <f>INDEX('WB Country Groups'!$C$2:$C$219, MATCH($AI2264, 'WB Country Groups'!$B$2:$B$219, 0))</f>
        <v>Latin America &amp; Caribbean</v>
      </c>
    </row>
    <row r="2265" spans="1:36">
      <c r="A2265" s="53">
        <v>45169</v>
      </c>
      <c r="B2265" s="53">
        <v>45169</v>
      </c>
      <c r="N2265" s="1" t="s">
        <v>1070</v>
      </c>
      <c r="U2265" s="59">
        <v>7778975228.6468201</v>
      </c>
      <c r="V2265" s="60">
        <v>7778975228.6468201</v>
      </c>
      <c r="W2265" s="60">
        <v>14143591324.812401</v>
      </c>
      <c r="X2265" s="59">
        <v>1.21948568138E-2</v>
      </c>
      <c r="AI2265" s="2" t="str">
        <f>INDEX('ISO2-ISO3'!$D$1:$D$249, MATCH($N2265, 'ISO2-ISO3'!$C$1:$C$249, 0))</f>
        <v>IND</v>
      </c>
      <c r="AJ2265" s="2" t="str">
        <f>INDEX('WB Country Groups'!$C$2:$C$219, MATCH($AI2265, 'WB Country Groups'!$B$2:$B$219, 0))</f>
        <v>South Asia</v>
      </c>
    </row>
    <row r="2266" spans="1:36">
      <c r="A2266" s="53">
        <v>45169</v>
      </c>
      <c r="B2266" s="53">
        <v>45169</v>
      </c>
      <c r="N2266" s="1" t="s">
        <v>936</v>
      </c>
      <c r="U2266" s="59">
        <v>20504002240.493</v>
      </c>
      <c r="V2266" s="60">
        <v>20504002240.493</v>
      </c>
      <c r="W2266" s="60">
        <v>21583160253.150501</v>
      </c>
      <c r="X2266" s="59">
        <v>3.2143484724399998E-2</v>
      </c>
      <c r="AI2266" s="2" t="str">
        <f>INDEX('ISO2-ISO3'!$D$1:$D$249, MATCH($N2266, 'ISO2-ISO3'!$C$1:$C$249, 0))</f>
        <v>CAN</v>
      </c>
      <c r="AJ2266" s="2" t="str">
        <f>INDEX('WB Country Groups'!$C$2:$C$219, MATCH($AI2266, 'WB Country Groups'!$B$2:$B$219, 0))</f>
        <v>North America</v>
      </c>
    </row>
    <row r="2267" spans="1:36">
      <c r="A2267" s="53">
        <v>45169</v>
      </c>
      <c r="B2267" s="53">
        <v>45169</v>
      </c>
      <c r="N2267" s="1" t="s">
        <v>1348</v>
      </c>
      <c r="U2267" s="59">
        <v>34990284191.940002</v>
      </c>
      <c r="V2267" s="60">
        <v>34990284191.940002</v>
      </c>
      <c r="W2267" s="60">
        <v>34990284191.940002</v>
      </c>
      <c r="X2267" s="59">
        <v>5.4853177064299999E-2</v>
      </c>
      <c r="AI2267" s="2" t="str">
        <f>INDEX('ISO2-ISO3'!$D$1:$D$249, MATCH($N2267, 'ISO2-ISO3'!$C$1:$C$249, 0))</f>
        <v>USA</v>
      </c>
      <c r="AJ2267" s="2" t="str">
        <f>INDEX('WB Country Groups'!$C$2:$C$219, MATCH($AI2267, 'WB Country Groups'!$B$2:$B$219, 0))</f>
        <v>North America</v>
      </c>
    </row>
    <row r="2268" spans="1:36">
      <c r="A2268" s="53">
        <v>45169</v>
      </c>
      <c r="B2268" s="53">
        <v>45169</v>
      </c>
      <c r="N2268" s="1" t="s">
        <v>1342</v>
      </c>
      <c r="U2268" s="59">
        <v>9352299211.3815403</v>
      </c>
      <c r="V2268" s="60">
        <v>9352299211.3815403</v>
      </c>
      <c r="W2268" s="60">
        <v>9352299211.3815403</v>
      </c>
      <c r="X2268" s="59">
        <v>1.46613077444E-2</v>
      </c>
      <c r="AI2268" s="2" t="str">
        <f>INDEX('ISO2-ISO3'!$D$1:$D$249, MATCH($N2268, 'ISO2-ISO3'!$C$1:$C$249, 0))</f>
        <v>GBR</v>
      </c>
      <c r="AJ2268" s="2" t="str">
        <f>INDEX('WB Country Groups'!$C$2:$C$219, MATCH($AI2268, 'WB Country Groups'!$B$2:$B$219, 0))</f>
        <v>Europe &amp; Central Asia</v>
      </c>
    </row>
    <row r="2269" spans="1:36">
      <c r="A2269" s="53">
        <v>45169</v>
      </c>
      <c r="B2269" s="53">
        <v>45169</v>
      </c>
      <c r="N2269" s="1" t="s">
        <v>1310</v>
      </c>
      <c r="U2269" s="59">
        <v>1658293299.5622201</v>
      </c>
      <c r="V2269" s="60">
        <v>1658293299.5622201</v>
      </c>
      <c r="W2269" s="60">
        <v>2763822165.9370298</v>
      </c>
      <c r="X2269" s="59">
        <v>2.5996546780000002E-3</v>
      </c>
      <c r="AI2269" s="2" t="str">
        <f>INDEX('ISO2-ISO3'!$D$1:$D$249, MATCH($N2269, 'ISO2-ISO3'!$C$1:$C$249, 0))</f>
        <v>THA</v>
      </c>
      <c r="AJ2269" s="2" t="str">
        <f>INDEX('WB Country Groups'!$C$2:$C$219, MATCH($AI2269, 'WB Country Groups'!$B$2:$B$219, 0))</f>
        <v>East Asia &amp; Pacific</v>
      </c>
    </row>
    <row r="2270" spans="1:36">
      <c r="A2270" s="53">
        <v>45169</v>
      </c>
      <c r="B2270" s="53">
        <v>45169</v>
      </c>
      <c r="N2270" s="1" t="s">
        <v>881</v>
      </c>
      <c r="U2270" s="59">
        <v>2987173615.448</v>
      </c>
      <c r="V2270" s="60">
        <v>2987173615.448</v>
      </c>
      <c r="W2270" s="60">
        <v>8534781758.4228601</v>
      </c>
      <c r="X2270" s="59">
        <v>4.6828988970999998E-3</v>
      </c>
      <c r="AI2270" s="2" t="str">
        <f>INDEX('ISO2-ISO3'!$D$1:$D$249, MATCH($N2270, 'ISO2-ISO3'!$C$1:$C$249, 0))</f>
        <v>AUS</v>
      </c>
      <c r="AJ2270" s="2" t="str">
        <f>INDEX('WB Country Groups'!$C$2:$C$219, MATCH($AI2270, 'WB Country Groups'!$B$2:$B$219, 0))</f>
        <v>East Asia &amp; Pacific</v>
      </c>
    </row>
    <row r="2271" spans="1:36">
      <c r="A2271" s="53">
        <v>45169</v>
      </c>
      <c r="B2271" s="53">
        <v>45169</v>
      </c>
      <c r="N2271" s="1" t="s">
        <v>1216</v>
      </c>
      <c r="U2271" s="59">
        <v>1847997424.7700601</v>
      </c>
      <c r="V2271" s="60">
        <v>1847997424.7700601</v>
      </c>
      <c r="W2271" s="60">
        <v>4619993561.9251404</v>
      </c>
      <c r="X2271" s="59">
        <v>2.8970479176000001E-3</v>
      </c>
      <c r="AI2271" s="2" t="str">
        <f>INDEX('ISO2-ISO3'!$D$1:$D$249, MATCH($N2271, 'ISO2-ISO3'!$C$1:$C$249, 0))</f>
        <v>POL</v>
      </c>
      <c r="AJ2271" s="2" t="str">
        <f>INDEX('WB Country Groups'!$C$2:$C$219, MATCH($AI2271, 'WB Country Groups'!$B$2:$B$219, 0))</f>
        <v>Europe &amp; Central Asia</v>
      </c>
    </row>
    <row r="2272" spans="1:36">
      <c r="A2272" s="53">
        <v>45169</v>
      </c>
      <c r="B2272" s="53">
        <v>45169</v>
      </c>
      <c r="N2272" s="1" t="s">
        <v>1348</v>
      </c>
      <c r="U2272" s="59">
        <v>5336232196.3199997</v>
      </c>
      <c r="V2272" s="60">
        <v>5336232196.3199997</v>
      </c>
      <c r="W2272" s="60">
        <v>11970417361.41</v>
      </c>
      <c r="X2272" s="59">
        <v>8.3654447592999993E-3</v>
      </c>
      <c r="AI2272" s="2" t="str">
        <f>INDEX('ISO2-ISO3'!$D$1:$D$249, MATCH($N2272, 'ISO2-ISO3'!$C$1:$C$249, 0))</f>
        <v>USA</v>
      </c>
      <c r="AJ2272" s="2" t="str">
        <f>INDEX('WB Country Groups'!$C$2:$C$219, MATCH($AI2272, 'WB Country Groups'!$B$2:$B$219, 0))</f>
        <v>North America</v>
      </c>
    </row>
    <row r="2273" spans="1:36">
      <c r="A2273" s="53">
        <v>45169</v>
      </c>
      <c r="B2273" s="53">
        <v>45169</v>
      </c>
      <c r="N2273" s="1" t="s">
        <v>1131</v>
      </c>
      <c r="U2273" s="59">
        <v>2030101055.63147</v>
      </c>
      <c r="V2273" s="60">
        <v>2030101055.63147</v>
      </c>
      <c r="W2273" s="60">
        <v>6767003518.7715502</v>
      </c>
      <c r="X2273" s="59">
        <v>3.1825260992999998E-3</v>
      </c>
      <c r="AI2273" s="2" t="str">
        <f>INDEX('ISO2-ISO3'!$D$1:$D$249, MATCH($N2273, 'ISO2-ISO3'!$C$1:$C$249, 0))</f>
        <v>MYS</v>
      </c>
      <c r="AJ2273" s="2" t="str">
        <f>INDEX('WB Country Groups'!$C$2:$C$219, MATCH($AI2273, 'WB Country Groups'!$B$2:$B$219, 0))</f>
        <v>East Asia &amp; Pacific</v>
      </c>
    </row>
    <row r="2274" spans="1:36">
      <c r="A2274" s="53">
        <v>45169</v>
      </c>
      <c r="B2274" s="53">
        <v>45169</v>
      </c>
      <c r="N2274" s="1" t="s">
        <v>948</v>
      </c>
      <c r="U2274" s="59">
        <v>869410138.752105</v>
      </c>
      <c r="V2274" s="60">
        <v>869410138.752105</v>
      </c>
      <c r="W2274" s="60">
        <v>15642007448.217699</v>
      </c>
      <c r="X2274" s="59">
        <v>1.3629471547E-3</v>
      </c>
      <c r="AI2274" s="2" t="str">
        <f>INDEX('ISO2-ISO3'!$D$1:$D$249, MATCH($N2274, 'ISO2-ISO3'!$C$1:$C$249, 0))</f>
        <v>CHN</v>
      </c>
      <c r="AJ2274" s="2" t="str">
        <f>INDEX('WB Country Groups'!$C$2:$C$219, MATCH($AI2274, 'WB Country Groups'!$B$2:$B$219, 0))</f>
        <v>East Asia &amp; Pacific</v>
      </c>
    </row>
    <row r="2275" spans="1:36">
      <c r="A2275" s="53">
        <v>45169</v>
      </c>
      <c r="B2275" s="53">
        <v>45169</v>
      </c>
      <c r="N2275" s="1" t="s">
        <v>948</v>
      </c>
      <c r="U2275" s="59">
        <v>4007968723.94555</v>
      </c>
      <c r="V2275" s="60">
        <v>4007968723.94555</v>
      </c>
      <c r="W2275" s="60">
        <v>13359895746.485201</v>
      </c>
      <c r="X2275" s="59">
        <v>6.2831675466999996E-3</v>
      </c>
      <c r="AI2275" s="2" t="str">
        <f>INDEX('ISO2-ISO3'!$D$1:$D$249, MATCH($N2275, 'ISO2-ISO3'!$C$1:$C$249, 0))</f>
        <v>CHN</v>
      </c>
      <c r="AJ2275" s="2" t="str">
        <f>INDEX('WB Country Groups'!$C$2:$C$219, MATCH($AI2275, 'WB Country Groups'!$B$2:$B$219, 0))</f>
        <v>East Asia &amp; Pacific</v>
      </c>
    </row>
    <row r="2276" spans="1:36">
      <c r="A2276" s="53">
        <v>45169</v>
      </c>
      <c r="B2276" s="53">
        <v>45169</v>
      </c>
      <c r="N2276" s="1" t="s">
        <v>1064</v>
      </c>
      <c r="U2276" s="59">
        <v>8220500568.6472998</v>
      </c>
      <c r="V2276" s="60">
        <v>8220500568.6472998</v>
      </c>
      <c r="W2276" s="60">
        <v>27401668562.1577</v>
      </c>
      <c r="X2276" s="59">
        <v>1.2887022316699999E-2</v>
      </c>
      <c r="AI2276" s="2" t="str">
        <f>INDEX('ISO2-ISO3'!$D$1:$D$249, MATCH($N2276, 'ISO2-ISO3'!$C$1:$C$249, 0))</f>
        <v>HKG</v>
      </c>
      <c r="AJ2276" s="2" t="str">
        <f>INDEX('WB Country Groups'!$C$2:$C$219, MATCH($AI2276, 'WB Country Groups'!$B$2:$B$219, 0))</f>
        <v>East Asia &amp; Pacific</v>
      </c>
    </row>
    <row r="2277" spans="1:36">
      <c r="A2277" s="53">
        <v>45169</v>
      </c>
      <c r="B2277" s="53">
        <v>45169</v>
      </c>
      <c r="N2277" s="1" t="s">
        <v>948</v>
      </c>
      <c r="U2277" s="59">
        <v>2645019299.2635598</v>
      </c>
      <c r="V2277" s="60">
        <v>2645019299.2635598</v>
      </c>
      <c r="W2277" s="60">
        <v>16269625349.9618</v>
      </c>
      <c r="X2277" s="59">
        <v>4.1465142484999997E-3</v>
      </c>
      <c r="AI2277" s="2" t="str">
        <f>INDEX('ISO2-ISO3'!$D$1:$D$249, MATCH($N2277, 'ISO2-ISO3'!$C$1:$C$249, 0))</f>
        <v>CHN</v>
      </c>
      <c r="AJ2277" s="2" t="str">
        <f>INDEX('WB Country Groups'!$C$2:$C$219, MATCH($AI2277, 'WB Country Groups'!$B$2:$B$219, 0))</f>
        <v>East Asia &amp; Pacific</v>
      </c>
    </row>
    <row r="2278" spans="1:36">
      <c r="A2278" s="53">
        <v>45169</v>
      </c>
      <c r="B2278" s="53">
        <v>45169</v>
      </c>
      <c r="N2278" s="1" t="s">
        <v>1284</v>
      </c>
      <c r="U2278" s="59">
        <v>6612016975.0099602</v>
      </c>
      <c r="V2278" s="60">
        <v>6612016975.0099602</v>
      </c>
      <c r="W2278" s="60">
        <v>22040056583.366501</v>
      </c>
      <c r="X2278" s="59">
        <v>1.03654527609E-2</v>
      </c>
      <c r="AI2278" s="2" t="str">
        <f>INDEX('ISO2-ISO3'!$D$1:$D$249, MATCH($N2278, 'ISO2-ISO3'!$C$1:$C$249, 0))</f>
        <v>ESP</v>
      </c>
      <c r="AJ2278" s="2" t="str">
        <f>INDEX('WB Country Groups'!$C$2:$C$219, MATCH($AI2278, 'WB Country Groups'!$B$2:$B$219, 0))</f>
        <v>Europe &amp; Central Asia</v>
      </c>
    </row>
    <row r="2279" spans="1:36">
      <c r="A2279" s="53">
        <v>45169</v>
      </c>
      <c r="B2279" s="53">
        <v>45169</v>
      </c>
      <c r="N2279" s="1" t="s">
        <v>1348</v>
      </c>
      <c r="U2279" s="59">
        <v>8510064620.2200003</v>
      </c>
      <c r="V2279" s="60">
        <v>8510064620.2200003</v>
      </c>
      <c r="W2279" s="60">
        <v>8510064620.2200003</v>
      </c>
      <c r="X2279" s="59">
        <v>1.33409628479E-2</v>
      </c>
      <c r="AI2279" s="2" t="str">
        <f>INDEX('ISO2-ISO3'!$D$1:$D$249, MATCH($N2279, 'ISO2-ISO3'!$C$1:$C$249, 0))</f>
        <v>USA</v>
      </c>
      <c r="AJ2279" s="2" t="str">
        <f>INDEX('WB Country Groups'!$C$2:$C$219, MATCH($AI2279, 'WB Country Groups'!$B$2:$B$219, 0))</f>
        <v>North America</v>
      </c>
    </row>
    <row r="2280" spans="1:36">
      <c r="A2280" s="53">
        <v>45169</v>
      </c>
      <c r="B2280" s="53">
        <v>45169</v>
      </c>
      <c r="N2280" s="1" t="s">
        <v>1348</v>
      </c>
      <c r="U2280" s="59">
        <v>30346524064.5</v>
      </c>
      <c r="V2280" s="60">
        <v>30346524064.5</v>
      </c>
      <c r="W2280" s="60">
        <v>30346524064.5</v>
      </c>
      <c r="X2280" s="59">
        <v>4.75732991669E-2</v>
      </c>
      <c r="AI2280" s="2" t="str">
        <f>INDEX('ISO2-ISO3'!$D$1:$D$249, MATCH($N2280, 'ISO2-ISO3'!$C$1:$C$249, 0))</f>
        <v>USA</v>
      </c>
      <c r="AJ2280" s="2" t="str">
        <f>INDEX('WB Country Groups'!$C$2:$C$219, MATCH($AI2280, 'WB Country Groups'!$B$2:$B$219, 0))</f>
        <v>North America</v>
      </c>
    </row>
    <row r="2281" spans="1:36">
      <c r="A2281" s="53">
        <v>45169</v>
      </c>
      <c r="B2281" s="53">
        <v>45169</v>
      </c>
      <c r="N2281" s="1" t="s">
        <v>948</v>
      </c>
      <c r="U2281" s="59">
        <v>1753083489.06352</v>
      </c>
      <c r="V2281" s="60">
        <v>1753083489.06352</v>
      </c>
      <c r="W2281" s="60">
        <v>30733978455.314098</v>
      </c>
      <c r="X2281" s="59">
        <v>2.7482543013E-3</v>
      </c>
      <c r="AI2281" s="2" t="str">
        <f>INDEX('ISO2-ISO3'!$D$1:$D$249, MATCH($N2281, 'ISO2-ISO3'!$C$1:$C$249, 0))</f>
        <v>CHN</v>
      </c>
      <c r="AJ2281" s="2" t="str">
        <f>INDEX('WB Country Groups'!$C$2:$C$219, MATCH($AI2281, 'WB Country Groups'!$B$2:$B$219, 0))</f>
        <v>East Asia &amp; Pacific</v>
      </c>
    </row>
    <row r="2282" spans="1:36">
      <c r="A2282" s="53">
        <v>45169</v>
      </c>
      <c r="B2282" s="53">
        <v>45169</v>
      </c>
      <c r="N2282" s="1" t="s">
        <v>948</v>
      </c>
      <c r="U2282" s="59">
        <v>1093968538.2727101</v>
      </c>
      <c r="V2282" s="60">
        <v>1093968538.2727101</v>
      </c>
      <c r="W2282" s="60">
        <v>30733978455.314098</v>
      </c>
      <c r="X2282" s="59">
        <v>1.7149803529000001E-3</v>
      </c>
      <c r="AI2282" s="2" t="str">
        <f>INDEX('ISO2-ISO3'!$D$1:$D$249, MATCH($N2282, 'ISO2-ISO3'!$C$1:$C$249, 0))</f>
        <v>CHN</v>
      </c>
      <c r="AJ2282" s="2" t="str">
        <f>INDEX('WB Country Groups'!$C$2:$C$219, MATCH($AI2282, 'WB Country Groups'!$B$2:$B$219, 0))</f>
        <v>East Asia &amp; Pacific</v>
      </c>
    </row>
    <row r="2283" spans="1:36">
      <c r="A2283" s="53">
        <v>45169</v>
      </c>
      <c r="B2283" s="53">
        <v>45169</v>
      </c>
      <c r="N2283" s="1" t="s">
        <v>948</v>
      </c>
      <c r="U2283" s="59">
        <v>1667138473.03703</v>
      </c>
      <c r="V2283" s="60">
        <v>1667138473.03703</v>
      </c>
      <c r="W2283" s="60">
        <v>27741048201.6954</v>
      </c>
      <c r="X2283" s="59">
        <v>2.6135209805999999E-3</v>
      </c>
      <c r="AI2283" s="2" t="str">
        <f>INDEX('ISO2-ISO3'!$D$1:$D$249, MATCH($N2283, 'ISO2-ISO3'!$C$1:$C$249, 0))</f>
        <v>CHN</v>
      </c>
      <c r="AJ2283" s="2" t="str">
        <f>INDEX('WB Country Groups'!$C$2:$C$219, MATCH($AI2283, 'WB Country Groups'!$B$2:$B$219, 0))</f>
        <v>East Asia &amp; Pacific</v>
      </c>
    </row>
    <row r="2284" spans="1:36">
      <c r="A2284" s="53">
        <v>45169</v>
      </c>
      <c r="B2284" s="53">
        <v>45169</v>
      </c>
      <c r="N2284" s="1" t="s">
        <v>948</v>
      </c>
      <c r="U2284" s="59">
        <v>1696740340.2556801</v>
      </c>
      <c r="V2284" s="60">
        <v>1696740340.2556801</v>
      </c>
      <c r="W2284" s="60">
        <v>18286833958.154202</v>
      </c>
      <c r="X2284" s="59">
        <v>2.6599269044000002E-3</v>
      </c>
      <c r="AI2284" s="2" t="str">
        <f>INDEX('ISO2-ISO3'!$D$1:$D$249, MATCH($N2284, 'ISO2-ISO3'!$C$1:$C$249, 0))</f>
        <v>CHN</v>
      </c>
      <c r="AJ2284" s="2" t="str">
        <f>INDEX('WB Country Groups'!$C$2:$C$219, MATCH($AI2284, 'WB Country Groups'!$B$2:$B$219, 0))</f>
        <v>East Asia &amp; Pacific</v>
      </c>
    </row>
    <row r="2285" spans="1:36">
      <c r="A2285" s="53">
        <v>45169</v>
      </c>
      <c r="B2285" s="53">
        <v>45169</v>
      </c>
      <c r="N2285" s="1" t="s">
        <v>948</v>
      </c>
      <c r="U2285" s="59">
        <v>963016349.662925</v>
      </c>
      <c r="V2285" s="60">
        <v>963016349.662925</v>
      </c>
      <c r="W2285" s="60">
        <v>18286833958.154202</v>
      </c>
      <c r="X2285" s="59">
        <v>1.5096906917E-3</v>
      </c>
      <c r="AI2285" s="2" t="str">
        <f>INDEX('ISO2-ISO3'!$D$1:$D$249, MATCH($N2285, 'ISO2-ISO3'!$C$1:$C$249, 0))</f>
        <v>CHN</v>
      </c>
      <c r="AJ2285" s="2" t="str">
        <f>INDEX('WB Country Groups'!$C$2:$C$219, MATCH($AI2285, 'WB Country Groups'!$B$2:$B$219, 0))</f>
        <v>East Asia &amp; Pacific</v>
      </c>
    </row>
    <row r="2286" spans="1:36">
      <c r="A2286" s="53">
        <v>45169</v>
      </c>
      <c r="B2286" s="53">
        <v>45169</v>
      </c>
      <c r="N2286" s="1" t="s">
        <v>1256</v>
      </c>
      <c r="U2286" s="59">
        <v>2879394238.3320198</v>
      </c>
      <c r="V2286" s="60">
        <v>2879394238.3320198</v>
      </c>
      <c r="W2286" s="60">
        <v>5876314772.1061697</v>
      </c>
      <c r="X2286" s="59">
        <v>4.5139365294999999E-3</v>
      </c>
      <c r="AI2286" s="2" t="str">
        <f>INDEX('ISO2-ISO3'!$D$1:$D$249, MATCH($N2286, 'ISO2-ISO3'!$C$1:$C$249, 0))</f>
        <v>SAU</v>
      </c>
      <c r="AJ2286" s="2" t="str">
        <f>INDEX('WB Country Groups'!$C$2:$C$219, MATCH($AI2286, 'WB Country Groups'!$B$2:$B$219, 0))</f>
        <v>Middle East &amp; North Africa</v>
      </c>
    </row>
    <row r="2287" spans="1:36">
      <c r="A2287" s="53">
        <v>45169</v>
      </c>
      <c r="B2287" s="53">
        <v>45169</v>
      </c>
      <c r="N2287" s="1" t="s">
        <v>1102</v>
      </c>
      <c r="U2287" s="59">
        <v>4001194832.79743</v>
      </c>
      <c r="V2287" s="60">
        <v>4001194832.79743</v>
      </c>
      <c r="W2287" s="60">
        <v>8057857403.4424105</v>
      </c>
      <c r="X2287" s="59">
        <v>6.2725483288000004E-3</v>
      </c>
      <c r="AI2287" s="2" t="str">
        <f>INDEX('ISO2-ISO3'!$D$1:$D$249, MATCH($N2287, 'ISO2-ISO3'!$C$1:$C$249, 0))</f>
        <v>KOR</v>
      </c>
      <c r="AJ2287" s="2" t="str">
        <f>INDEX('WB Country Groups'!$C$2:$C$219, MATCH($AI2287, 'WB Country Groups'!$B$2:$B$219, 0))</f>
        <v>East Asia &amp; Pacific</v>
      </c>
    </row>
    <row r="2288" spans="1:36">
      <c r="A2288" s="53">
        <v>45169</v>
      </c>
      <c r="B2288" s="53">
        <v>45169</v>
      </c>
      <c r="N2288" s="1" t="s">
        <v>948</v>
      </c>
      <c r="U2288" s="59">
        <v>1458356931.0421801</v>
      </c>
      <c r="V2288" s="60">
        <v>1458356931.0421801</v>
      </c>
      <c r="W2288" s="60">
        <v>14658589926.0623</v>
      </c>
      <c r="X2288" s="59">
        <v>2.2862206698E-3</v>
      </c>
      <c r="AI2288" s="2" t="str">
        <f>INDEX('ISO2-ISO3'!$D$1:$D$249, MATCH($N2288, 'ISO2-ISO3'!$C$1:$C$249, 0))</f>
        <v>CHN</v>
      </c>
      <c r="AJ2288" s="2" t="str">
        <f>INDEX('WB Country Groups'!$C$2:$C$219, MATCH($AI2288, 'WB Country Groups'!$B$2:$B$219, 0))</f>
        <v>East Asia &amp; Pacific</v>
      </c>
    </row>
    <row r="2289" spans="1:36">
      <c r="A2289" s="53">
        <v>45169</v>
      </c>
      <c r="B2289" s="53">
        <v>45169</v>
      </c>
      <c r="N2289" s="1" t="s">
        <v>948</v>
      </c>
      <c r="U2289" s="59">
        <v>734859073.55504596</v>
      </c>
      <c r="V2289" s="60">
        <v>734859073.55504596</v>
      </c>
      <c r="W2289" s="60">
        <v>14658589926.0623</v>
      </c>
      <c r="X2289" s="59">
        <v>1.1520156469000001E-3</v>
      </c>
      <c r="AI2289" s="2" t="str">
        <f>INDEX('ISO2-ISO3'!$D$1:$D$249, MATCH($N2289, 'ISO2-ISO3'!$C$1:$C$249, 0))</f>
        <v>CHN</v>
      </c>
      <c r="AJ2289" s="2" t="str">
        <f>INDEX('WB Country Groups'!$C$2:$C$219, MATCH($AI2289, 'WB Country Groups'!$B$2:$B$219, 0))</f>
        <v>East Asia &amp; Pacific</v>
      </c>
    </row>
    <row r="2290" spans="1:36">
      <c r="A2290" s="53">
        <v>45169</v>
      </c>
      <c r="B2290" s="53">
        <v>45169</v>
      </c>
      <c r="N2290" s="1" t="s">
        <v>948</v>
      </c>
      <c r="U2290" s="59">
        <v>391825358.31261897</v>
      </c>
      <c r="V2290" s="60">
        <v>391825358.31261897</v>
      </c>
      <c r="W2290" s="60">
        <v>6519942000.8559399</v>
      </c>
      <c r="X2290" s="59">
        <v>6.142523919E-4</v>
      </c>
      <c r="AI2290" s="2" t="str">
        <f>INDEX('ISO2-ISO3'!$D$1:$D$249, MATCH($N2290, 'ISO2-ISO3'!$C$1:$C$249, 0))</f>
        <v>CHN</v>
      </c>
      <c r="AJ2290" s="2" t="str">
        <f>INDEX('WB Country Groups'!$C$2:$C$219, MATCH($AI2290, 'WB Country Groups'!$B$2:$B$219, 0))</f>
        <v>East Asia &amp; Pacific</v>
      </c>
    </row>
    <row r="2291" spans="1:36">
      <c r="A2291" s="53">
        <v>45169</v>
      </c>
      <c r="B2291" s="53">
        <v>45169</v>
      </c>
      <c r="N2291" s="1" t="s">
        <v>948</v>
      </c>
      <c r="U2291" s="59">
        <v>439181242.78722298</v>
      </c>
      <c r="V2291" s="60">
        <v>439181242.78722298</v>
      </c>
      <c r="W2291" s="60">
        <v>7307940055.6610203</v>
      </c>
      <c r="X2291" s="59">
        <v>6.8849073479999997E-4</v>
      </c>
      <c r="AI2291" s="2" t="str">
        <f>INDEX('ISO2-ISO3'!$D$1:$D$249, MATCH($N2291, 'ISO2-ISO3'!$C$1:$C$249, 0))</f>
        <v>CHN</v>
      </c>
      <c r="AJ2291" s="2" t="str">
        <f>INDEX('WB Country Groups'!$C$2:$C$219, MATCH($AI2291, 'WB Country Groups'!$B$2:$B$219, 0))</f>
        <v>East Asia &amp; Pacific</v>
      </c>
    </row>
    <row r="2292" spans="1:36">
      <c r="A2292" s="53">
        <v>45169</v>
      </c>
      <c r="B2292" s="53">
        <v>45169</v>
      </c>
      <c r="N2292" s="1" t="s">
        <v>948</v>
      </c>
      <c r="U2292" s="59">
        <v>254101893.46225199</v>
      </c>
      <c r="V2292" s="60">
        <v>254101893.46225199</v>
      </c>
      <c r="W2292" s="60">
        <v>4228234779.9443102</v>
      </c>
      <c r="X2292" s="59">
        <v>3.9834761209999999E-4</v>
      </c>
      <c r="AI2292" s="2" t="str">
        <f>INDEX('ISO2-ISO3'!$D$1:$D$249, MATCH($N2292, 'ISO2-ISO3'!$C$1:$C$249, 0))</f>
        <v>CHN</v>
      </c>
      <c r="AJ2292" s="2" t="str">
        <f>INDEX('WB Country Groups'!$C$2:$C$219, MATCH($AI2292, 'WB Country Groups'!$B$2:$B$219, 0))</f>
        <v>East Asia &amp; Pacific</v>
      </c>
    </row>
    <row r="2293" spans="1:36">
      <c r="A2293" s="53">
        <v>45169</v>
      </c>
      <c r="B2293" s="53">
        <v>45169</v>
      </c>
      <c r="N2293" s="1" t="s">
        <v>948</v>
      </c>
      <c r="U2293" s="59">
        <v>199706814.72435299</v>
      </c>
      <c r="V2293" s="60">
        <v>199706814.72435299</v>
      </c>
      <c r="W2293" s="60">
        <v>3323105106.7899399</v>
      </c>
      <c r="X2293" s="59">
        <v>3.1307414389999998E-4</v>
      </c>
      <c r="AI2293" s="2" t="str">
        <f>INDEX('ISO2-ISO3'!$D$1:$D$249, MATCH($N2293, 'ISO2-ISO3'!$C$1:$C$249, 0))</f>
        <v>CHN</v>
      </c>
      <c r="AJ2293" s="2" t="str">
        <f>INDEX('WB Country Groups'!$C$2:$C$219, MATCH($AI2293, 'WB Country Groups'!$B$2:$B$219, 0))</f>
        <v>East Asia &amp; Pacific</v>
      </c>
    </row>
    <row r="2294" spans="1:36">
      <c r="A2294" s="53">
        <v>45169</v>
      </c>
      <c r="B2294" s="53">
        <v>45169</v>
      </c>
      <c r="N2294" s="1" t="s">
        <v>948</v>
      </c>
      <c r="U2294" s="59">
        <v>242032687.66567299</v>
      </c>
      <c r="V2294" s="60">
        <v>242032687.66567299</v>
      </c>
      <c r="W2294" s="60">
        <v>4027404179.9827199</v>
      </c>
      <c r="X2294" s="59">
        <v>3.7942709459999998E-4</v>
      </c>
      <c r="AI2294" s="2" t="str">
        <f>INDEX('ISO2-ISO3'!$D$1:$D$249, MATCH($N2294, 'ISO2-ISO3'!$C$1:$C$249, 0))</f>
        <v>CHN</v>
      </c>
      <c r="AJ2294" s="2" t="str">
        <f>INDEX('WB Country Groups'!$C$2:$C$219, MATCH($AI2294, 'WB Country Groups'!$B$2:$B$219, 0))</f>
        <v>East Asia &amp; Pacific</v>
      </c>
    </row>
    <row r="2295" spans="1:36">
      <c r="A2295" s="53">
        <v>45169</v>
      </c>
      <c r="B2295" s="53">
        <v>45169</v>
      </c>
      <c r="N2295" s="1" t="s">
        <v>948</v>
      </c>
      <c r="U2295" s="59">
        <v>660584540.07809305</v>
      </c>
      <c r="V2295" s="60">
        <v>660584540.07809305</v>
      </c>
      <c r="W2295" s="60">
        <v>10992072862.560699</v>
      </c>
      <c r="X2295" s="59">
        <v>1.0355777777000001E-3</v>
      </c>
      <c r="AI2295" s="2" t="str">
        <f>INDEX('ISO2-ISO3'!$D$1:$D$249, MATCH($N2295, 'ISO2-ISO3'!$C$1:$C$249, 0))</f>
        <v>CHN</v>
      </c>
      <c r="AJ2295" s="2" t="str">
        <f>INDEX('WB Country Groups'!$C$2:$C$219, MATCH($AI2295, 'WB Country Groups'!$B$2:$B$219, 0))</f>
        <v>East Asia &amp; Pacific</v>
      </c>
    </row>
    <row r="2296" spans="1:36">
      <c r="A2296" s="53">
        <v>45169</v>
      </c>
      <c r="B2296" s="53">
        <v>45169</v>
      </c>
      <c r="N2296" s="1" t="s">
        <v>948</v>
      </c>
      <c r="U2296" s="59">
        <v>265017010.484193</v>
      </c>
      <c r="V2296" s="60">
        <v>265017010.484193</v>
      </c>
      <c r="W2296" s="60">
        <v>4409861436.8357496</v>
      </c>
      <c r="X2296" s="59">
        <v>4.1545890060000002E-4</v>
      </c>
      <c r="AI2296" s="2" t="str">
        <f>INDEX('ISO2-ISO3'!$D$1:$D$249, MATCH($N2296, 'ISO2-ISO3'!$C$1:$C$249, 0))</f>
        <v>CHN</v>
      </c>
      <c r="AJ2296" s="2" t="str">
        <f>INDEX('WB Country Groups'!$C$2:$C$219, MATCH($AI2296, 'WB Country Groups'!$B$2:$B$219, 0))</f>
        <v>East Asia &amp; Pacific</v>
      </c>
    </row>
    <row r="2297" spans="1:36">
      <c r="A2297" s="53">
        <v>45169</v>
      </c>
      <c r="B2297" s="53">
        <v>45169</v>
      </c>
      <c r="N2297" s="1" t="s">
        <v>948</v>
      </c>
      <c r="U2297" s="59">
        <v>1754565356.9667399</v>
      </c>
      <c r="V2297" s="60">
        <v>1754565356.9667399</v>
      </c>
      <c r="W2297" s="60">
        <v>29195824418.814301</v>
      </c>
      <c r="X2297" s="59">
        <v>2.7505773793999998E-3</v>
      </c>
      <c r="AI2297" s="2" t="str">
        <f>INDEX('ISO2-ISO3'!$D$1:$D$249, MATCH($N2297, 'ISO2-ISO3'!$C$1:$C$249, 0))</f>
        <v>CHN</v>
      </c>
      <c r="AJ2297" s="2" t="str">
        <f>INDEX('WB Country Groups'!$C$2:$C$219, MATCH($AI2297, 'WB Country Groups'!$B$2:$B$219, 0))</f>
        <v>East Asia &amp; Pacific</v>
      </c>
    </row>
    <row r="2298" spans="1:36">
      <c r="A2298" s="53">
        <v>45169</v>
      </c>
      <c r="B2298" s="53">
        <v>45169</v>
      </c>
      <c r="N2298" s="1" t="s">
        <v>948</v>
      </c>
      <c r="U2298" s="59">
        <v>207528851.954166</v>
      </c>
      <c r="V2298" s="60">
        <v>207528851.954166</v>
      </c>
      <c r="W2298" s="60">
        <v>3453263168.2450399</v>
      </c>
      <c r="X2298" s="59">
        <v>3.2533650770000001E-4</v>
      </c>
      <c r="AI2298" s="2" t="str">
        <f>INDEX('ISO2-ISO3'!$D$1:$D$249, MATCH($N2298, 'ISO2-ISO3'!$C$1:$C$249, 0))</f>
        <v>CHN</v>
      </c>
      <c r="AJ2298" s="2" t="str">
        <f>INDEX('WB Country Groups'!$C$2:$C$219, MATCH($AI2298, 'WB Country Groups'!$B$2:$B$219, 0))</f>
        <v>East Asia &amp; Pacific</v>
      </c>
    </row>
    <row r="2299" spans="1:36">
      <c r="A2299" s="53">
        <v>45169</v>
      </c>
      <c r="B2299" s="53">
        <v>45169</v>
      </c>
      <c r="N2299" s="1" t="s">
        <v>1332</v>
      </c>
      <c r="U2299" s="59">
        <v>1025711102.48316</v>
      </c>
      <c r="V2299" s="60">
        <v>1025711102.48316</v>
      </c>
      <c r="W2299" s="60">
        <v>3419037008.2772002</v>
      </c>
      <c r="X2299" s="59">
        <v>1.6079753000000001E-3</v>
      </c>
      <c r="AI2299" s="2" t="str">
        <f>INDEX('ISO2-ISO3'!$D$1:$D$249, MATCH($N2299, 'ISO2-ISO3'!$C$1:$C$249, 0))</f>
        <v>TUR</v>
      </c>
      <c r="AJ2299" s="2" t="str">
        <f>INDEX('WB Country Groups'!$C$2:$C$219, MATCH($AI2299, 'WB Country Groups'!$B$2:$B$219, 0))</f>
        <v>Europe &amp; Central Asia</v>
      </c>
    </row>
    <row r="2300" spans="1:36">
      <c r="A2300" s="53">
        <v>45169</v>
      </c>
      <c r="B2300" s="53">
        <v>45169</v>
      </c>
      <c r="N2300" s="1" t="s">
        <v>1070</v>
      </c>
      <c r="U2300" s="59">
        <v>2975434367.7028499</v>
      </c>
      <c r="V2300" s="60">
        <v>2975434367.7028499</v>
      </c>
      <c r="W2300" s="60">
        <v>5409880668.5506401</v>
      </c>
      <c r="X2300" s="59">
        <v>4.6644956446000004E-3</v>
      </c>
      <c r="AI2300" s="2" t="str">
        <f>INDEX('ISO2-ISO3'!$D$1:$D$249, MATCH($N2300, 'ISO2-ISO3'!$C$1:$C$249, 0))</f>
        <v>IND</v>
      </c>
      <c r="AJ2300" s="2" t="str">
        <f>INDEX('WB Country Groups'!$C$2:$C$219, MATCH($AI2300, 'WB Country Groups'!$B$2:$B$219, 0))</f>
        <v>South Asia</v>
      </c>
    </row>
    <row r="2301" spans="1:36">
      <c r="A2301" s="53">
        <v>45169</v>
      </c>
      <c r="B2301" s="53">
        <v>45169</v>
      </c>
      <c r="N2301" s="1" t="s">
        <v>1070</v>
      </c>
      <c r="U2301" s="59">
        <v>2444320306.4836202</v>
      </c>
      <c r="V2301" s="60">
        <v>2444320306.4836202</v>
      </c>
      <c r="W2301" s="60">
        <v>4073867177.4727101</v>
      </c>
      <c r="X2301" s="59">
        <v>3.8318846980000001E-3</v>
      </c>
      <c r="AI2301" s="2" t="str">
        <f>INDEX('ISO2-ISO3'!$D$1:$D$249, MATCH($N2301, 'ISO2-ISO3'!$C$1:$C$249, 0))</f>
        <v>IND</v>
      </c>
      <c r="AJ2301" s="2" t="str">
        <f>INDEX('WB Country Groups'!$C$2:$C$219, MATCH($AI2301, 'WB Country Groups'!$B$2:$B$219, 0))</f>
        <v>South Asia</v>
      </c>
    </row>
    <row r="2302" spans="1:36">
      <c r="A2302" s="53">
        <v>45169</v>
      </c>
      <c r="B2302" s="53">
        <v>45169</v>
      </c>
      <c r="N2302" s="1" t="s">
        <v>936</v>
      </c>
      <c r="U2302" s="59">
        <v>18479608026.150299</v>
      </c>
      <c r="V2302" s="60">
        <v>18479608026.150299</v>
      </c>
      <c r="W2302" s="60">
        <v>18479608026.150299</v>
      </c>
      <c r="X2302" s="59">
        <v>2.8969905062099999E-2</v>
      </c>
      <c r="AI2302" s="2" t="str">
        <f>INDEX('ISO2-ISO3'!$D$1:$D$249, MATCH($N2302, 'ISO2-ISO3'!$C$1:$C$249, 0))</f>
        <v>CAN</v>
      </c>
      <c r="AJ2302" s="2" t="str">
        <f>INDEX('WB Country Groups'!$C$2:$C$219, MATCH($AI2302, 'WB Country Groups'!$B$2:$B$219, 0))</f>
        <v>North America</v>
      </c>
    </row>
    <row r="2303" spans="1:36">
      <c r="A2303" s="53">
        <v>45169</v>
      </c>
      <c r="B2303" s="53">
        <v>45169</v>
      </c>
      <c r="N2303" s="1" t="s">
        <v>1348</v>
      </c>
      <c r="U2303" s="59">
        <v>40127336571.586502</v>
      </c>
      <c r="V2303" s="60">
        <v>40127336571.586502</v>
      </c>
      <c r="W2303" s="60">
        <v>47208631260.690002</v>
      </c>
      <c r="X2303" s="59">
        <v>6.2906373838199997E-2</v>
      </c>
      <c r="AI2303" s="2" t="str">
        <f>INDEX('ISO2-ISO3'!$D$1:$D$249, MATCH($N2303, 'ISO2-ISO3'!$C$1:$C$249, 0))</f>
        <v>USA</v>
      </c>
      <c r="AJ2303" s="2" t="str">
        <f>INDEX('WB Country Groups'!$C$2:$C$219, MATCH($AI2303, 'WB Country Groups'!$B$2:$B$219, 0))</f>
        <v>North America</v>
      </c>
    </row>
    <row r="2304" spans="1:36">
      <c r="A2304" s="53">
        <v>45169</v>
      </c>
      <c r="B2304" s="53">
        <v>45169</v>
      </c>
      <c r="N2304" s="1" t="s">
        <v>1348</v>
      </c>
      <c r="U2304" s="59">
        <v>7352849122.6000004</v>
      </c>
      <c r="V2304" s="60">
        <v>7352849122.6000004</v>
      </c>
      <c r="W2304" s="60">
        <v>7352849122.6000004</v>
      </c>
      <c r="X2304" s="59">
        <v>1.1526832209699999E-2</v>
      </c>
      <c r="AI2304" s="2" t="str">
        <f>INDEX('ISO2-ISO3'!$D$1:$D$249, MATCH($N2304, 'ISO2-ISO3'!$C$1:$C$249, 0))</f>
        <v>USA</v>
      </c>
      <c r="AJ2304" s="2" t="str">
        <f>INDEX('WB Country Groups'!$C$2:$C$219, MATCH($AI2304, 'WB Country Groups'!$B$2:$B$219, 0))</f>
        <v>North America</v>
      </c>
    </row>
    <row r="2305" spans="1:36">
      <c r="A2305" s="53">
        <v>45169</v>
      </c>
      <c r="B2305" s="53">
        <v>45169</v>
      </c>
      <c r="N2305" s="1" t="s">
        <v>1088</v>
      </c>
      <c r="U2305" s="59">
        <v>13642608930.691401</v>
      </c>
      <c r="V2305" s="60">
        <v>13642608930.691401</v>
      </c>
      <c r="W2305" s="60">
        <v>15158454367.434799</v>
      </c>
      <c r="X2305" s="59">
        <v>2.13870924623E-2</v>
      </c>
      <c r="AI2305" s="2" t="str">
        <f>INDEX('ISO2-ISO3'!$D$1:$D$249, MATCH($N2305, 'ISO2-ISO3'!$C$1:$C$249, 0))</f>
        <v>JPN</v>
      </c>
      <c r="AJ2305" s="2" t="str">
        <f>INDEX('WB Country Groups'!$C$2:$C$219, MATCH($AI2305, 'WB Country Groups'!$B$2:$B$219, 0))</f>
        <v>East Asia &amp; Pacific</v>
      </c>
    </row>
    <row r="2306" spans="1:36">
      <c r="A2306" s="53">
        <v>45169</v>
      </c>
      <c r="B2306" s="53">
        <v>45169</v>
      </c>
      <c r="N2306" s="1" t="s">
        <v>1088</v>
      </c>
      <c r="U2306" s="59">
        <v>10811580822.6896</v>
      </c>
      <c r="V2306" s="60">
        <v>10811580822.6896</v>
      </c>
      <c r="W2306" s="60">
        <v>11380611392.3048</v>
      </c>
      <c r="X2306" s="59">
        <v>1.6948978006599998E-2</v>
      </c>
      <c r="AI2306" s="2" t="str">
        <f>INDEX('ISO2-ISO3'!$D$1:$D$249, MATCH($N2306, 'ISO2-ISO3'!$C$1:$C$249, 0))</f>
        <v>JPN</v>
      </c>
      <c r="AJ2306" s="2" t="str">
        <f>INDEX('WB Country Groups'!$C$2:$C$219, MATCH($AI2306, 'WB Country Groups'!$B$2:$B$219, 0))</f>
        <v>East Asia &amp; Pacific</v>
      </c>
    </row>
    <row r="2307" spans="1:36">
      <c r="A2307" s="53">
        <v>45169</v>
      </c>
      <c r="B2307" s="53">
        <v>45169</v>
      </c>
      <c r="N2307" s="1" t="s">
        <v>948</v>
      </c>
      <c r="U2307" s="59">
        <v>810338688.87302005</v>
      </c>
      <c r="V2307" s="60">
        <v>810338688.87302005</v>
      </c>
      <c r="W2307" s="60">
        <v>2315253396.7800598</v>
      </c>
      <c r="X2307" s="59">
        <v>1.2703426854E-3</v>
      </c>
      <c r="AI2307" s="2" t="str">
        <f>INDEX('ISO2-ISO3'!$D$1:$D$249, MATCH($N2307, 'ISO2-ISO3'!$C$1:$C$249, 0))</f>
        <v>CHN</v>
      </c>
      <c r="AJ2307" s="2" t="str">
        <f>INDEX('WB Country Groups'!$C$2:$C$219, MATCH($AI2307, 'WB Country Groups'!$B$2:$B$219, 0))</f>
        <v>East Asia &amp; Pacific</v>
      </c>
    </row>
    <row r="2308" spans="1:36">
      <c r="A2308" s="53">
        <v>45169</v>
      </c>
      <c r="B2308" s="53">
        <v>45169</v>
      </c>
      <c r="N2308" s="1" t="s">
        <v>948</v>
      </c>
      <c r="U2308" s="59">
        <v>1733542406.10221</v>
      </c>
      <c r="V2308" s="60">
        <v>1733542406.10221</v>
      </c>
      <c r="W2308" s="60">
        <v>4952978303.1491699</v>
      </c>
      <c r="X2308" s="59">
        <v>2.7176203551000002E-3</v>
      </c>
      <c r="AI2308" s="2" t="str">
        <f>INDEX('ISO2-ISO3'!$D$1:$D$249, MATCH($N2308, 'ISO2-ISO3'!$C$1:$C$249, 0))</f>
        <v>CHN</v>
      </c>
      <c r="AJ2308" s="2" t="str">
        <f>INDEX('WB Country Groups'!$C$2:$C$219, MATCH($AI2308, 'WB Country Groups'!$B$2:$B$219, 0))</f>
        <v>East Asia &amp; Pacific</v>
      </c>
    </row>
    <row r="2309" spans="1:36">
      <c r="A2309" s="53">
        <v>45169</v>
      </c>
      <c r="B2309" s="53">
        <v>45169</v>
      </c>
      <c r="N2309" s="1" t="s">
        <v>1088</v>
      </c>
      <c r="U2309" s="59">
        <v>17514713498.8666</v>
      </c>
      <c r="V2309" s="60">
        <v>17514713498.8666</v>
      </c>
      <c r="W2309" s="60">
        <v>18436540525.122799</v>
      </c>
      <c r="X2309" s="59">
        <v>2.745727001E-2</v>
      </c>
      <c r="AI2309" s="2" t="str">
        <f>INDEX('ISO2-ISO3'!$D$1:$D$249, MATCH($N2309, 'ISO2-ISO3'!$C$1:$C$249, 0))</f>
        <v>JPN</v>
      </c>
      <c r="AJ2309" s="2" t="str">
        <f>INDEX('WB Country Groups'!$C$2:$C$219, MATCH($AI2309, 'WB Country Groups'!$B$2:$B$219, 0))</f>
        <v>East Asia &amp; Pacific</v>
      </c>
    </row>
    <row r="2310" spans="1:36">
      <c r="A2310" s="53">
        <v>45169</v>
      </c>
      <c r="B2310" s="53">
        <v>45169</v>
      </c>
      <c r="N2310" s="1" t="s">
        <v>1310</v>
      </c>
      <c r="U2310" s="59">
        <v>1394919728.6956501</v>
      </c>
      <c r="V2310" s="60">
        <v>1394919728.6956501</v>
      </c>
      <c r="W2310" s="60">
        <v>4649732428.9855099</v>
      </c>
      <c r="X2310" s="59">
        <v>2.1867721465000001E-3</v>
      </c>
      <c r="AI2310" s="2" t="str">
        <f>INDEX('ISO2-ISO3'!$D$1:$D$249, MATCH($N2310, 'ISO2-ISO3'!$C$1:$C$249, 0))</f>
        <v>THA</v>
      </c>
      <c r="AJ2310" s="2" t="str">
        <f>INDEX('WB Country Groups'!$C$2:$C$219, MATCH($AI2310, 'WB Country Groups'!$B$2:$B$219, 0))</f>
        <v>East Asia &amp; Pacific</v>
      </c>
    </row>
    <row r="2311" spans="1:36">
      <c r="A2311" s="53">
        <v>45169</v>
      </c>
      <c r="B2311" s="53">
        <v>45169</v>
      </c>
      <c r="N2311" s="1" t="s">
        <v>1348</v>
      </c>
      <c r="U2311" s="59">
        <v>5737715008.7399998</v>
      </c>
      <c r="V2311" s="60">
        <v>5737715008.7399998</v>
      </c>
      <c r="W2311" s="60">
        <v>5737715008.7399998</v>
      </c>
      <c r="X2311" s="59">
        <v>8.9948368407999999E-3</v>
      </c>
      <c r="AI2311" s="2" t="str">
        <f>INDEX('ISO2-ISO3'!$D$1:$D$249, MATCH($N2311, 'ISO2-ISO3'!$C$1:$C$249, 0))</f>
        <v>USA</v>
      </c>
      <c r="AJ2311" s="2" t="str">
        <f>INDEX('WB Country Groups'!$C$2:$C$219, MATCH($AI2311, 'WB Country Groups'!$B$2:$B$219, 0))</f>
        <v>North America</v>
      </c>
    </row>
    <row r="2312" spans="1:36">
      <c r="A2312" s="53">
        <v>45169</v>
      </c>
      <c r="B2312" s="53">
        <v>45169</v>
      </c>
      <c r="N2312" s="1" t="s">
        <v>1348</v>
      </c>
      <c r="U2312" s="59">
        <v>12891362362.559999</v>
      </c>
      <c r="V2312" s="60">
        <v>12891362362.559999</v>
      </c>
      <c r="W2312" s="60">
        <v>14323735958.4</v>
      </c>
      <c r="X2312" s="59">
        <v>2.0209386651299999E-2</v>
      </c>
      <c r="AI2312" s="2" t="str">
        <f>INDEX('ISO2-ISO3'!$D$1:$D$249, MATCH($N2312, 'ISO2-ISO3'!$C$1:$C$249, 0))</f>
        <v>USA</v>
      </c>
      <c r="AJ2312" s="2" t="str">
        <f>INDEX('WB Country Groups'!$C$2:$C$219, MATCH($AI2312, 'WB Country Groups'!$B$2:$B$219, 0))</f>
        <v>North America</v>
      </c>
    </row>
    <row r="2313" spans="1:36">
      <c r="A2313" s="53">
        <v>45169</v>
      </c>
      <c r="B2313" s="53">
        <v>45169</v>
      </c>
      <c r="N2313" s="1" t="s">
        <v>1348</v>
      </c>
      <c r="U2313" s="59">
        <v>5654532045.6000004</v>
      </c>
      <c r="V2313" s="60">
        <v>5654532045.6000004</v>
      </c>
      <c r="W2313" s="60">
        <v>12565626768</v>
      </c>
      <c r="X2313" s="59">
        <v>8.8644335041999991E-3</v>
      </c>
      <c r="AI2313" s="2" t="str">
        <f>INDEX('ISO2-ISO3'!$D$1:$D$249, MATCH($N2313, 'ISO2-ISO3'!$C$1:$C$249, 0))</f>
        <v>USA</v>
      </c>
      <c r="AJ2313" s="2" t="str">
        <f>INDEX('WB Country Groups'!$C$2:$C$219, MATCH($AI2313, 'WB Country Groups'!$B$2:$B$219, 0))</f>
        <v>North America</v>
      </c>
    </row>
    <row r="2314" spans="1:36">
      <c r="A2314" s="53">
        <v>45169</v>
      </c>
      <c r="B2314" s="53">
        <v>45169</v>
      </c>
      <c r="N2314" s="1" t="s">
        <v>1303</v>
      </c>
      <c r="U2314" s="59">
        <v>4898969066.4123201</v>
      </c>
      <c r="V2314" s="60">
        <v>4898969066.4123201</v>
      </c>
      <c r="W2314" s="60">
        <v>6531958755.2164297</v>
      </c>
      <c r="X2314" s="59">
        <v>7.6799609903000004E-3</v>
      </c>
      <c r="AI2314" s="2" t="str">
        <f>INDEX('ISO2-ISO3'!$D$1:$D$249, MATCH($N2314, 'ISO2-ISO3'!$C$1:$C$249, 0))</f>
        <v>TWN</v>
      </c>
      <c r="AJ2314" s="2" t="str">
        <f>INDEX('WB Country Groups'!$C$2:$C$219, MATCH($AI2314, 'WB Country Groups'!$B$2:$B$219, 0))</f>
        <v>East Asia &amp; Pacific</v>
      </c>
    </row>
    <row r="2315" spans="1:36">
      <c r="A2315" s="53">
        <v>45169</v>
      </c>
      <c r="B2315" s="53">
        <v>45169</v>
      </c>
      <c r="N2315" s="1" t="s">
        <v>1216</v>
      </c>
      <c r="U2315" s="59">
        <v>6061894792.3566904</v>
      </c>
      <c r="V2315" s="60">
        <v>6061894792.3566904</v>
      </c>
      <c r="W2315" s="60">
        <v>8659849703.3666992</v>
      </c>
      <c r="X2315" s="59">
        <v>9.5030433753000004E-3</v>
      </c>
      <c r="AI2315" s="2" t="str">
        <f>INDEX('ISO2-ISO3'!$D$1:$D$249, MATCH($N2315, 'ISO2-ISO3'!$C$1:$C$249, 0))</f>
        <v>POL</v>
      </c>
      <c r="AJ2315" s="2" t="str">
        <f>INDEX('WB Country Groups'!$C$2:$C$219, MATCH($AI2315, 'WB Country Groups'!$B$2:$B$219, 0))</f>
        <v>Europe &amp; Central Asia</v>
      </c>
    </row>
    <row r="2316" spans="1:36">
      <c r="A2316" s="53">
        <v>45169</v>
      </c>
      <c r="B2316" s="53">
        <v>45169</v>
      </c>
      <c r="N2316" s="1" t="s">
        <v>1102</v>
      </c>
      <c r="U2316" s="59">
        <v>4091545299.7919402</v>
      </c>
      <c r="V2316" s="60">
        <v>4091545299.7919402</v>
      </c>
      <c r="W2316" s="60">
        <v>10228863249.4799</v>
      </c>
      <c r="X2316" s="59">
        <v>6.4141879376000003E-3</v>
      </c>
      <c r="AI2316" s="2" t="str">
        <f>INDEX('ISO2-ISO3'!$D$1:$D$249, MATCH($N2316, 'ISO2-ISO3'!$C$1:$C$249, 0))</f>
        <v>KOR</v>
      </c>
      <c r="AJ2316" s="2" t="str">
        <f>INDEX('WB Country Groups'!$C$2:$C$219, MATCH($AI2316, 'WB Country Groups'!$B$2:$B$219, 0))</f>
        <v>East Asia &amp; Pacific</v>
      </c>
    </row>
    <row r="2317" spans="1:36">
      <c r="A2317" s="53">
        <v>45169</v>
      </c>
      <c r="B2317" s="53">
        <v>45169</v>
      </c>
      <c r="N2317" s="1" t="s">
        <v>1348</v>
      </c>
      <c r="U2317" s="59">
        <v>15830728837.879999</v>
      </c>
      <c r="V2317" s="60">
        <v>15830728837.879999</v>
      </c>
      <c r="W2317" s="60">
        <v>15830728837.879999</v>
      </c>
      <c r="X2317" s="59">
        <v>2.4817339785999998E-2</v>
      </c>
      <c r="AI2317" s="2" t="str">
        <f>INDEX('ISO2-ISO3'!$D$1:$D$249, MATCH($N2317, 'ISO2-ISO3'!$C$1:$C$249, 0))</f>
        <v>USA</v>
      </c>
      <c r="AJ2317" s="2" t="str">
        <f>INDEX('WB Country Groups'!$C$2:$C$219, MATCH($AI2317, 'WB Country Groups'!$B$2:$B$219, 0))</f>
        <v>North America</v>
      </c>
    </row>
    <row r="2318" spans="1:36">
      <c r="A2318" s="53">
        <v>45169</v>
      </c>
      <c r="B2318" s="53">
        <v>45169</v>
      </c>
      <c r="N2318" s="1" t="s">
        <v>1015</v>
      </c>
      <c r="U2318" s="59">
        <v>15939191126.329599</v>
      </c>
      <c r="V2318" s="60">
        <v>15939191126.329599</v>
      </c>
      <c r="W2318" s="60">
        <v>15939191126.329599</v>
      </c>
      <c r="X2318" s="59">
        <v>2.4987372732299999E-2</v>
      </c>
      <c r="AI2318" s="2" t="str">
        <f>INDEX('ISO2-ISO3'!$D$1:$D$249, MATCH($N2318, 'ISO2-ISO3'!$C$1:$C$249, 0))</f>
        <v>FRA</v>
      </c>
      <c r="AJ2318" s="2" t="str">
        <f>INDEX('WB Country Groups'!$C$2:$C$219, MATCH($AI2318, 'WB Country Groups'!$B$2:$B$219, 0))</f>
        <v>Europe &amp; Central Asia</v>
      </c>
    </row>
    <row r="2319" spans="1:36">
      <c r="A2319" s="53">
        <v>45169</v>
      </c>
      <c r="B2319" s="53">
        <v>45169</v>
      </c>
      <c r="N2319" s="1" t="s">
        <v>1102</v>
      </c>
      <c r="U2319" s="59">
        <v>1539440546.28334</v>
      </c>
      <c r="V2319" s="60">
        <v>1539440546.28334</v>
      </c>
      <c r="W2319" s="60">
        <v>2798982811.4242501</v>
      </c>
      <c r="X2319" s="59">
        <v>2.4133329240999999E-3</v>
      </c>
      <c r="AI2319" s="2" t="str">
        <f>INDEX('ISO2-ISO3'!$D$1:$D$249, MATCH($N2319, 'ISO2-ISO3'!$C$1:$C$249, 0))</f>
        <v>KOR</v>
      </c>
      <c r="AJ2319" s="2" t="str">
        <f>INDEX('WB Country Groups'!$C$2:$C$219, MATCH($AI2319, 'WB Country Groups'!$B$2:$B$219, 0))</f>
        <v>East Asia &amp; Pacific</v>
      </c>
    </row>
    <row r="2320" spans="1:36">
      <c r="A2320" s="53">
        <v>45169</v>
      </c>
      <c r="B2320" s="53">
        <v>45169</v>
      </c>
      <c r="N2320" s="1" t="s">
        <v>948</v>
      </c>
      <c r="U2320" s="59">
        <v>264990086.53651199</v>
      </c>
      <c r="V2320" s="60">
        <v>264990086.53651199</v>
      </c>
      <c r="W2320" s="60">
        <v>4409413424.5425396</v>
      </c>
      <c r="X2320" s="59">
        <v>4.154166927E-4</v>
      </c>
      <c r="AI2320" s="2" t="str">
        <f>INDEX('ISO2-ISO3'!$D$1:$D$249, MATCH($N2320, 'ISO2-ISO3'!$C$1:$C$249, 0))</f>
        <v>CHN</v>
      </c>
      <c r="AJ2320" s="2" t="str">
        <f>INDEX('WB Country Groups'!$C$2:$C$219, MATCH($AI2320, 'WB Country Groups'!$B$2:$B$219, 0))</f>
        <v>East Asia &amp; Pacific</v>
      </c>
    </row>
    <row r="2321" spans="1:36">
      <c r="A2321" s="53">
        <v>45169</v>
      </c>
      <c r="B2321" s="53">
        <v>45169</v>
      </c>
      <c r="N2321" s="1" t="s">
        <v>948</v>
      </c>
      <c r="U2321" s="59">
        <v>202106277.12468201</v>
      </c>
      <c r="V2321" s="60">
        <v>202106277.12468201</v>
      </c>
      <c r="W2321" s="60">
        <v>3363031965.4056101</v>
      </c>
      <c r="X2321" s="59">
        <v>3.168357063E-4</v>
      </c>
      <c r="AI2321" s="2" t="str">
        <f>INDEX('ISO2-ISO3'!$D$1:$D$249, MATCH($N2321, 'ISO2-ISO3'!$C$1:$C$249, 0))</f>
        <v>CHN</v>
      </c>
      <c r="AJ2321" s="2" t="str">
        <f>INDEX('WB Country Groups'!$C$2:$C$219, MATCH($AI2321, 'WB Country Groups'!$B$2:$B$219, 0))</f>
        <v>East Asia &amp; Pacific</v>
      </c>
    </row>
    <row r="2322" spans="1:36">
      <c r="A2322" s="53">
        <v>45169</v>
      </c>
      <c r="B2322" s="53">
        <v>45169</v>
      </c>
      <c r="N2322" s="1" t="s">
        <v>948</v>
      </c>
      <c r="U2322" s="59">
        <v>221529831.36061001</v>
      </c>
      <c r="V2322" s="60">
        <v>221529831.36061001</v>
      </c>
      <c r="W2322" s="60">
        <v>3686238323.4986701</v>
      </c>
      <c r="X2322" s="59">
        <v>3.4728540639999999E-4</v>
      </c>
      <c r="AI2322" s="2" t="str">
        <f>INDEX('ISO2-ISO3'!$D$1:$D$249, MATCH($N2322, 'ISO2-ISO3'!$C$1:$C$249, 0))</f>
        <v>CHN</v>
      </c>
      <c r="AJ2322" s="2" t="str">
        <f>INDEX('WB Country Groups'!$C$2:$C$219, MATCH($AI2322, 'WB Country Groups'!$B$2:$B$219, 0))</f>
        <v>East Asia &amp; Pacific</v>
      </c>
    </row>
    <row r="2323" spans="1:36">
      <c r="A2323" s="53">
        <v>45169</v>
      </c>
      <c r="B2323" s="53">
        <v>45169</v>
      </c>
      <c r="N2323" s="1" t="s">
        <v>1284</v>
      </c>
      <c r="U2323" s="59">
        <v>30950491458.889301</v>
      </c>
      <c r="V2323" s="60">
        <v>30950491458.889301</v>
      </c>
      <c r="W2323" s="60">
        <v>30950491458.889301</v>
      </c>
      <c r="X2323" s="59">
        <v>4.8520120011300003E-2</v>
      </c>
      <c r="AI2323" s="2" t="str">
        <f>INDEX('ISO2-ISO3'!$D$1:$D$249, MATCH($N2323, 'ISO2-ISO3'!$C$1:$C$249, 0))</f>
        <v>ESP</v>
      </c>
      <c r="AJ2323" s="2" t="str">
        <f>INDEX('WB Country Groups'!$C$2:$C$219, MATCH($AI2323, 'WB Country Groups'!$B$2:$B$219, 0))</f>
        <v>Europe &amp; Central Asia</v>
      </c>
    </row>
    <row r="2324" spans="1:36">
      <c r="A2324" s="53">
        <v>45169</v>
      </c>
      <c r="B2324" s="53">
        <v>45169</v>
      </c>
      <c r="N2324" s="1" t="s">
        <v>948</v>
      </c>
      <c r="U2324" s="59">
        <v>248432109.89322001</v>
      </c>
      <c r="V2324" s="60">
        <v>248432109.89322001</v>
      </c>
      <c r="W2324" s="60">
        <v>4133890043.8437901</v>
      </c>
      <c r="X2324" s="59">
        <v>3.8945926929999998E-4</v>
      </c>
      <c r="AI2324" s="2" t="str">
        <f>INDEX('ISO2-ISO3'!$D$1:$D$249, MATCH($N2324, 'ISO2-ISO3'!$C$1:$C$249, 0))</f>
        <v>CHN</v>
      </c>
      <c r="AJ2324" s="2" t="str">
        <f>INDEX('WB Country Groups'!$C$2:$C$219, MATCH($AI2324, 'WB Country Groups'!$B$2:$B$219, 0))</f>
        <v>East Asia &amp; Pacific</v>
      </c>
    </row>
    <row r="2325" spans="1:36">
      <c r="A2325" s="53">
        <v>45169</v>
      </c>
      <c r="B2325" s="53">
        <v>45169</v>
      </c>
      <c r="N2325" s="1" t="s">
        <v>948</v>
      </c>
      <c r="U2325" s="59">
        <v>328678252.70041901</v>
      </c>
      <c r="V2325" s="60">
        <v>328678252.70041901</v>
      </c>
      <c r="W2325" s="60">
        <v>5469179314.4221001</v>
      </c>
      <c r="X2325" s="59">
        <v>5.1525864419999998E-4</v>
      </c>
      <c r="AI2325" s="2" t="str">
        <f>INDEX('ISO2-ISO3'!$D$1:$D$249, MATCH($N2325, 'ISO2-ISO3'!$C$1:$C$249, 0))</f>
        <v>CHN</v>
      </c>
      <c r="AJ2325" s="2" t="str">
        <f>INDEX('WB Country Groups'!$C$2:$C$219, MATCH($AI2325, 'WB Country Groups'!$B$2:$B$219, 0))</f>
        <v>East Asia &amp; Pacific</v>
      </c>
    </row>
    <row r="2326" spans="1:36">
      <c r="A2326" s="53">
        <v>45169</v>
      </c>
      <c r="B2326" s="53">
        <v>45169</v>
      </c>
      <c r="N2326" s="1" t="s">
        <v>1082</v>
      </c>
      <c r="U2326" s="59">
        <v>2281590795.88237</v>
      </c>
      <c r="V2326" s="60">
        <v>2281590795.88237</v>
      </c>
      <c r="W2326" s="60">
        <v>6518830845.37819</v>
      </c>
      <c r="X2326" s="59">
        <v>3.5767787202999998E-3</v>
      </c>
      <c r="AI2326" s="2" t="str">
        <f>INDEX('ISO2-ISO3'!$D$1:$D$249, MATCH($N2326, 'ISO2-ISO3'!$C$1:$C$249, 0))</f>
        <v>ISR</v>
      </c>
      <c r="AJ2326" s="2" t="str">
        <f>INDEX('WB Country Groups'!$C$2:$C$219, MATCH($AI2326, 'WB Country Groups'!$B$2:$B$219, 0))</f>
        <v>Middle East &amp; North Africa</v>
      </c>
    </row>
    <row r="2327" spans="1:36">
      <c r="A2327" s="53">
        <v>45169</v>
      </c>
      <c r="B2327" s="53">
        <v>45169</v>
      </c>
      <c r="N2327" s="1" t="s">
        <v>948</v>
      </c>
      <c r="U2327" s="59">
        <v>10017287266.4683</v>
      </c>
      <c r="V2327" s="60">
        <v>10017287266.4683</v>
      </c>
      <c r="W2327" s="60">
        <v>162060928000.078</v>
      </c>
      <c r="X2327" s="59">
        <v>1.5703788775100001E-2</v>
      </c>
      <c r="AI2327" s="2" t="str">
        <f>INDEX('ISO2-ISO3'!$D$1:$D$249, MATCH($N2327, 'ISO2-ISO3'!$C$1:$C$249, 0))</f>
        <v>CHN</v>
      </c>
      <c r="AJ2327" s="2" t="str">
        <f>INDEX('WB Country Groups'!$C$2:$C$219, MATCH($AI2327, 'WB Country Groups'!$B$2:$B$219, 0))</f>
        <v>East Asia &amp; Pacific</v>
      </c>
    </row>
    <row r="2328" spans="1:36">
      <c r="A2328" s="53">
        <v>45169</v>
      </c>
      <c r="B2328" s="53">
        <v>45169</v>
      </c>
      <c r="N2328" s="1" t="s">
        <v>948</v>
      </c>
      <c r="U2328" s="59">
        <v>2428159580.7368698</v>
      </c>
      <c r="V2328" s="60">
        <v>2428159580.7368698</v>
      </c>
      <c r="W2328" s="60">
        <v>162060928000.078</v>
      </c>
      <c r="X2328" s="59">
        <v>3.8065500323E-3</v>
      </c>
      <c r="AI2328" s="2" t="str">
        <f>INDEX('ISO2-ISO3'!$D$1:$D$249, MATCH($N2328, 'ISO2-ISO3'!$C$1:$C$249, 0))</f>
        <v>CHN</v>
      </c>
      <c r="AJ2328" s="2" t="str">
        <f>INDEX('WB Country Groups'!$C$2:$C$219, MATCH($AI2328, 'WB Country Groups'!$B$2:$B$219, 0))</f>
        <v>East Asia &amp; Pacific</v>
      </c>
    </row>
    <row r="2329" spans="1:36">
      <c r="A2329" s="53">
        <v>45169</v>
      </c>
      <c r="B2329" s="53">
        <v>45169</v>
      </c>
      <c r="N2329" s="1" t="s">
        <v>1176</v>
      </c>
      <c r="U2329" s="59">
        <v>3463589952.1462102</v>
      </c>
      <c r="V2329" s="60">
        <v>3463589952.1462102</v>
      </c>
      <c r="W2329" s="60">
        <v>4329487440.1827698</v>
      </c>
      <c r="X2329" s="59">
        <v>5.4297619271E-3</v>
      </c>
      <c r="AI2329" s="2" t="str">
        <f>INDEX('ISO2-ISO3'!$D$1:$D$249, MATCH($N2329, 'ISO2-ISO3'!$C$1:$C$249, 0))</f>
        <v>NZL</v>
      </c>
      <c r="AJ2329" s="2" t="str">
        <f>INDEX('WB Country Groups'!$C$2:$C$219, MATCH($AI2329, 'WB Country Groups'!$B$2:$B$219, 0))</f>
        <v>East Asia &amp; Pacific</v>
      </c>
    </row>
    <row r="2330" spans="1:36">
      <c r="A2330" s="53">
        <v>45169</v>
      </c>
      <c r="B2330" s="53">
        <v>45169</v>
      </c>
      <c r="N2330" s="1" t="s">
        <v>1295</v>
      </c>
      <c r="U2330" s="59">
        <v>3973460553.1223998</v>
      </c>
      <c r="V2330" s="60">
        <v>3973460553.1223998</v>
      </c>
      <c r="W2330" s="60">
        <v>6976590291.8200197</v>
      </c>
      <c r="X2330" s="59">
        <v>6.2290701637000003E-3</v>
      </c>
      <c r="AI2330" s="2" t="str">
        <f>INDEX('ISO2-ISO3'!$D$1:$D$249, MATCH($N2330, 'ISO2-ISO3'!$C$1:$C$249, 0))</f>
        <v>SWE</v>
      </c>
      <c r="AJ2330" s="2" t="str">
        <f>INDEX('WB Country Groups'!$C$2:$C$219, MATCH($AI2330, 'WB Country Groups'!$B$2:$B$219, 0))</f>
        <v>Europe &amp; Central Asia</v>
      </c>
    </row>
    <row r="2331" spans="1:36">
      <c r="A2331" s="53">
        <v>45169</v>
      </c>
      <c r="B2331" s="53">
        <v>45169</v>
      </c>
      <c r="N2331" s="1" t="s">
        <v>948</v>
      </c>
      <c r="U2331" s="59">
        <v>1550347405.4474399</v>
      </c>
      <c r="V2331" s="60">
        <v>1550347405.4474399</v>
      </c>
      <c r="W2331" s="60">
        <v>11842040732.739799</v>
      </c>
      <c r="X2331" s="59">
        <v>2.4304312670000001E-3</v>
      </c>
      <c r="AI2331" s="2" t="str">
        <f>INDEX('ISO2-ISO3'!$D$1:$D$249, MATCH($N2331, 'ISO2-ISO3'!$C$1:$C$249, 0))</f>
        <v>CHN</v>
      </c>
      <c r="AJ2331" s="2" t="str">
        <f>INDEX('WB Country Groups'!$C$2:$C$219, MATCH($AI2331, 'WB Country Groups'!$B$2:$B$219, 0))</f>
        <v>East Asia &amp; Pacific</v>
      </c>
    </row>
    <row r="2332" spans="1:36">
      <c r="A2332" s="53">
        <v>45169</v>
      </c>
      <c r="B2332" s="53">
        <v>45169</v>
      </c>
      <c r="N2332" s="1" t="s">
        <v>948</v>
      </c>
      <c r="U2332" s="59">
        <v>409060342.405056</v>
      </c>
      <c r="V2332" s="60">
        <v>409060342.405056</v>
      </c>
      <c r="W2332" s="60">
        <v>11842040732.739799</v>
      </c>
      <c r="X2332" s="59">
        <v>6.4127113880000004E-4</v>
      </c>
      <c r="AI2332" s="2" t="str">
        <f>INDEX('ISO2-ISO3'!$D$1:$D$249, MATCH($N2332, 'ISO2-ISO3'!$C$1:$C$249, 0))</f>
        <v>CHN</v>
      </c>
      <c r="AJ2332" s="2" t="str">
        <f>INDEX('WB Country Groups'!$C$2:$C$219, MATCH($AI2332, 'WB Country Groups'!$B$2:$B$219, 0))</f>
        <v>East Asia &amp; Pacific</v>
      </c>
    </row>
    <row r="2333" spans="1:36">
      <c r="A2333" s="53">
        <v>45169</v>
      </c>
      <c r="B2333" s="53">
        <v>45169</v>
      </c>
      <c r="N2333" s="1" t="s">
        <v>948</v>
      </c>
      <c r="U2333" s="59">
        <v>913505984.95233798</v>
      </c>
      <c r="V2333" s="60">
        <v>913505984.95233798</v>
      </c>
      <c r="W2333" s="60">
        <v>22814611418.700199</v>
      </c>
      <c r="X2333" s="59">
        <v>1.4320748372999999E-3</v>
      </c>
      <c r="AI2333" s="2" t="str">
        <f>INDEX('ISO2-ISO3'!$D$1:$D$249, MATCH($N2333, 'ISO2-ISO3'!$C$1:$C$249, 0))</f>
        <v>CHN</v>
      </c>
      <c r="AJ2333" s="2" t="str">
        <f>INDEX('WB Country Groups'!$C$2:$C$219, MATCH($AI2333, 'WB Country Groups'!$B$2:$B$219, 0))</f>
        <v>East Asia &amp; Pacific</v>
      </c>
    </row>
    <row r="2334" spans="1:36">
      <c r="A2334" s="53">
        <v>45169</v>
      </c>
      <c r="B2334" s="53">
        <v>45169</v>
      </c>
      <c r="N2334" s="1" t="s">
        <v>948</v>
      </c>
      <c r="U2334" s="59">
        <v>1151483257.58283</v>
      </c>
      <c r="V2334" s="60">
        <v>1151483257.58283</v>
      </c>
      <c r="W2334" s="60">
        <v>22814611418.700199</v>
      </c>
      <c r="X2334" s="59">
        <v>1.8051443843000001E-3</v>
      </c>
      <c r="AI2334" s="2" t="str">
        <f>INDEX('ISO2-ISO3'!$D$1:$D$249, MATCH($N2334, 'ISO2-ISO3'!$C$1:$C$249, 0))</f>
        <v>CHN</v>
      </c>
      <c r="AJ2334" s="2" t="str">
        <f>INDEX('WB Country Groups'!$C$2:$C$219, MATCH($AI2334, 'WB Country Groups'!$B$2:$B$219, 0))</f>
        <v>East Asia &amp; Pacific</v>
      </c>
    </row>
    <row r="2335" spans="1:36">
      <c r="A2335" s="53">
        <v>45169</v>
      </c>
      <c r="B2335" s="53">
        <v>45169</v>
      </c>
      <c r="N2335" s="1" t="s">
        <v>1295</v>
      </c>
      <c r="U2335" s="59">
        <v>3125931501.8401999</v>
      </c>
      <c r="V2335" s="60">
        <v>3125931501.8401999</v>
      </c>
      <c r="W2335" s="60">
        <v>5532927759.1576204</v>
      </c>
      <c r="X2335" s="59">
        <v>4.9004253071999997E-3</v>
      </c>
      <c r="AI2335" s="2" t="str">
        <f>INDEX('ISO2-ISO3'!$D$1:$D$249, MATCH($N2335, 'ISO2-ISO3'!$C$1:$C$249, 0))</f>
        <v>SWE</v>
      </c>
      <c r="AJ2335" s="2" t="str">
        <f>INDEX('WB Country Groups'!$C$2:$C$219, MATCH($AI2335, 'WB Country Groups'!$B$2:$B$219, 0))</f>
        <v>Europe &amp; Central Asia</v>
      </c>
    </row>
    <row r="2336" spans="1:36">
      <c r="A2336" s="53">
        <v>45169</v>
      </c>
      <c r="B2336" s="53">
        <v>45169</v>
      </c>
      <c r="N2336" s="1" t="s">
        <v>1348</v>
      </c>
      <c r="U2336" s="59">
        <v>736142942752.41602</v>
      </c>
      <c r="V2336" s="60">
        <v>736142942752.41602</v>
      </c>
      <c r="W2336" s="60">
        <v>817936603058.23999</v>
      </c>
      <c r="X2336" s="59">
        <v>1.1540283286055999</v>
      </c>
      <c r="AI2336" s="2" t="str">
        <f>INDEX('ISO2-ISO3'!$D$1:$D$249, MATCH($N2336, 'ISO2-ISO3'!$C$1:$C$249, 0))</f>
        <v>USA</v>
      </c>
      <c r="AJ2336" s="2" t="str">
        <f>INDEX('WB Country Groups'!$C$2:$C$219, MATCH($AI2336, 'WB Country Groups'!$B$2:$B$219, 0))</f>
        <v>North America</v>
      </c>
    </row>
    <row r="2337" spans="1:36">
      <c r="A2337" s="53">
        <v>45169</v>
      </c>
      <c r="B2337" s="53">
        <v>45169</v>
      </c>
      <c r="N2337" s="1" t="s">
        <v>1310</v>
      </c>
      <c r="U2337" s="59">
        <v>965682434.434569</v>
      </c>
      <c r="V2337" s="60">
        <v>965682434.434569</v>
      </c>
      <c r="W2337" s="60">
        <v>3862729737.7382698</v>
      </c>
      <c r="X2337" s="59">
        <v>1.5138702296000001E-3</v>
      </c>
      <c r="AI2337" s="2" t="str">
        <f>INDEX('ISO2-ISO3'!$D$1:$D$249, MATCH($N2337, 'ISO2-ISO3'!$C$1:$C$249, 0))</f>
        <v>THA</v>
      </c>
      <c r="AJ2337" s="2" t="str">
        <f>INDEX('WB Country Groups'!$C$2:$C$219, MATCH($AI2337, 'WB Country Groups'!$B$2:$B$219, 0))</f>
        <v>East Asia &amp; Pacific</v>
      </c>
    </row>
    <row r="2338" spans="1:36">
      <c r="A2338" s="53">
        <v>45169</v>
      </c>
      <c r="B2338" s="53">
        <v>45169</v>
      </c>
      <c r="N2338" s="1" t="s">
        <v>1031</v>
      </c>
      <c r="U2338" s="59">
        <v>12532894615.5</v>
      </c>
      <c r="V2338" s="60">
        <v>12532894615.5</v>
      </c>
      <c r="W2338" s="60">
        <v>12532894615.5</v>
      </c>
      <c r="X2338" s="59">
        <v>1.9647427945999999E-2</v>
      </c>
      <c r="AI2338" s="2" t="str">
        <f>INDEX('ISO2-ISO3'!$D$1:$D$249, MATCH($N2338, 'ISO2-ISO3'!$C$1:$C$249, 0))</f>
        <v>DEU</v>
      </c>
      <c r="AJ2338" s="2" t="str">
        <f>INDEX('WB Country Groups'!$C$2:$C$219, MATCH($AI2338, 'WB Country Groups'!$B$2:$B$219, 0))</f>
        <v>Europe &amp; Central Asia</v>
      </c>
    </row>
    <row r="2339" spans="1:36">
      <c r="A2339" s="53">
        <v>45169</v>
      </c>
      <c r="B2339" s="53">
        <v>45169</v>
      </c>
      <c r="N2339" s="1" t="s">
        <v>1332</v>
      </c>
      <c r="U2339" s="59">
        <v>2095930641.76753</v>
      </c>
      <c r="V2339" s="60">
        <v>2095930641.76753</v>
      </c>
      <c r="W2339" s="60">
        <v>10479653208.837601</v>
      </c>
      <c r="X2339" s="59">
        <v>3.2857250879999998E-3</v>
      </c>
      <c r="AI2339" s="2" t="str">
        <f>INDEX('ISO2-ISO3'!$D$1:$D$249, MATCH($N2339, 'ISO2-ISO3'!$C$1:$C$249, 0))</f>
        <v>TUR</v>
      </c>
      <c r="AJ2339" s="2" t="str">
        <f>INDEX('WB Country Groups'!$C$2:$C$219, MATCH($AI2339, 'WB Country Groups'!$B$2:$B$219, 0))</f>
        <v>Europe &amp; Central Asia</v>
      </c>
    </row>
    <row r="2340" spans="1:36">
      <c r="A2340" s="53">
        <v>45169</v>
      </c>
      <c r="B2340" s="53">
        <v>45169</v>
      </c>
      <c r="N2340" s="1" t="s">
        <v>1342</v>
      </c>
      <c r="U2340" s="59">
        <v>6389588337.9654703</v>
      </c>
      <c r="V2340" s="60">
        <v>6389588337.9654703</v>
      </c>
      <c r="W2340" s="60">
        <v>9127983339.9506702</v>
      </c>
      <c r="X2340" s="59">
        <v>1.00167583249E-2</v>
      </c>
      <c r="AI2340" s="2" t="str">
        <f>INDEX('ISO2-ISO3'!$D$1:$D$249, MATCH($N2340, 'ISO2-ISO3'!$C$1:$C$249, 0))</f>
        <v>GBR</v>
      </c>
      <c r="AJ2340" s="2" t="str">
        <f>INDEX('WB Country Groups'!$C$2:$C$219, MATCH($AI2340, 'WB Country Groups'!$B$2:$B$219, 0))</f>
        <v>Europe &amp; Central Asia</v>
      </c>
    </row>
    <row r="2341" spans="1:36">
      <c r="A2341" s="53">
        <v>45169</v>
      </c>
      <c r="B2341" s="53">
        <v>45169</v>
      </c>
      <c r="N2341" s="1" t="s">
        <v>982</v>
      </c>
      <c r="U2341" s="59">
        <v>6903153417.7356796</v>
      </c>
      <c r="V2341" s="60">
        <v>6903153417.7356796</v>
      </c>
      <c r="W2341" s="60">
        <v>8628941772.16959</v>
      </c>
      <c r="X2341" s="59">
        <v>1.08218582807E-2</v>
      </c>
      <c r="AI2341" s="2" t="str">
        <f>INDEX('ISO2-ISO3'!$D$1:$D$249, MATCH($N2341, 'ISO2-ISO3'!$C$1:$C$249, 0))</f>
        <v>DNK</v>
      </c>
      <c r="AJ2341" s="2" t="str">
        <f>INDEX('WB Country Groups'!$C$2:$C$219, MATCH($AI2341, 'WB Country Groups'!$B$2:$B$219, 0))</f>
        <v>Europe &amp; Central Asia</v>
      </c>
    </row>
    <row r="2342" spans="1:36">
      <c r="A2342" s="53">
        <v>45169</v>
      </c>
      <c r="B2342" s="53">
        <v>45169</v>
      </c>
      <c r="N2342" s="1" t="s">
        <v>948</v>
      </c>
      <c r="U2342" s="59">
        <v>2196075303.6898699</v>
      </c>
      <c r="V2342" s="60">
        <v>2196075303.6898699</v>
      </c>
      <c r="W2342" s="60">
        <v>7320251012.2995501</v>
      </c>
      <c r="X2342" s="59">
        <v>3.4427187507E-3</v>
      </c>
      <c r="AI2342" s="2" t="str">
        <f>INDEX('ISO2-ISO3'!$D$1:$D$249, MATCH($N2342, 'ISO2-ISO3'!$C$1:$C$249, 0))</f>
        <v>CHN</v>
      </c>
      <c r="AJ2342" s="2" t="str">
        <f>INDEX('WB Country Groups'!$C$2:$C$219, MATCH($AI2342, 'WB Country Groups'!$B$2:$B$219, 0))</f>
        <v>East Asia &amp; Pacific</v>
      </c>
    </row>
    <row r="2343" spans="1:36">
      <c r="A2343" s="53">
        <v>45169</v>
      </c>
      <c r="B2343" s="53">
        <v>45169</v>
      </c>
      <c r="N2343" s="1" t="s">
        <v>1070</v>
      </c>
      <c r="U2343" s="59">
        <v>2487189673.9861999</v>
      </c>
      <c r="V2343" s="60">
        <v>2487189673.9861999</v>
      </c>
      <c r="W2343" s="60">
        <v>5527088164.4137802</v>
      </c>
      <c r="X2343" s="59">
        <v>3.8990896681999998E-3</v>
      </c>
      <c r="AI2343" s="2" t="str">
        <f>INDEX('ISO2-ISO3'!$D$1:$D$249, MATCH($N2343, 'ISO2-ISO3'!$C$1:$C$249, 0))</f>
        <v>IND</v>
      </c>
      <c r="AJ2343" s="2" t="str">
        <f>INDEX('WB Country Groups'!$C$2:$C$219, MATCH($AI2343, 'WB Country Groups'!$B$2:$B$219, 0))</f>
        <v>South Asia</v>
      </c>
    </row>
    <row r="2344" spans="1:36">
      <c r="A2344" s="53">
        <v>45169</v>
      </c>
      <c r="B2344" s="53">
        <v>45169</v>
      </c>
      <c r="N2344" s="1" t="s">
        <v>1193</v>
      </c>
      <c r="U2344" s="59">
        <v>3547577988.4649601</v>
      </c>
      <c r="V2344" s="60">
        <v>3547577988.4649601</v>
      </c>
      <c r="W2344" s="60">
        <v>7095155976.9299097</v>
      </c>
      <c r="X2344" s="59">
        <v>5.5614273517999996E-3</v>
      </c>
      <c r="AI2344" s="2" t="str">
        <f>INDEX('ISO2-ISO3'!$D$1:$D$249, MATCH($N2344, 'ISO2-ISO3'!$C$1:$C$249, 0))</f>
        <v>NOR</v>
      </c>
      <c r="AJ2344" s="2" t="str">
        <f>INDEX('WB Country Groups'!$C$2:$C$219, MATCH($AI2344, 'WB Country Groups'!$B$2:$B$219, 0))</f>
        <v>Europe &amp; Central Asia</v>
      </c>
    </row>
    <row r="2345" spans="1:36">
      <c r="A2345" s="53">
        <v>45169</v>
      </c>
      <c r="B2345" s="53">
        <v>45169</v>
      </c>
      <c r="N2345" s="1" t="s">
        <v>948</v>
      </c>
      <c r="U2345" s="59">
        <v>144985106.35433099</v>
      </c>
      <c r="V2345" s="60">
        <v>144985106.35433099</v>
      </c>
      <c r="W2345" s="60">
        <v>2412540343.20046</v>
      </c>
      <c r="X2345" s="59">
        <v>2.2728862869999999E-4</v>
      </c>
      <c r="AI2345" s="2" t="str">
        <f>INDEX('ISO2-ISO3'!$D$1:$D$249, MATCH($N2345, 'ISO2-ISO3'!$C$1:$C$249, 0))</f>
        <v>CHN</v>
      </c>
      <c r="AJ2345" s="2" t="str">
        <f>INDEX('WB Country Groups'!$C$2:$C$219, MATCH($AI2345, 'WB Country Groups'!$B$2:$B$219, 0))</f>
        <v>East Asia &amp; Pacific</v>
      </c>
    </row>
    <row r="2346" spans="1:36">
      <c r="A2346" s="53">
        <v>45169</v>
      </c>
      <c r="B2346" s="53">
        <v>45169</v>
      </c>
      <c r="N2346" s="1" t="s">
        <v>948</v>
      </c>
      <c r="U2346" s="59">
        <v>266509037.57538</v>
      </c>
      <c r="V2346" s="60">
        <v>266509037.57538</v>
      </c>
      <c r="W2346" s="60">
        <v>4434688645.9274101</v>
      </c>
      <c r="X2346" s="59">
        <v>4.1779790490000001E-4</v>
      </c>
      <c r="AI2346" s="2" t="str">
        <f>INDEX('ISO2-ISO3'!$D$1:$D$249, MATCH($N2346, 'ISO2-ISO3'!$C$1:$C$249, 0))</f>
        <v>CHN</v>
      </c>
      <c r="AJ2346" s="2" t="str">
        <f>INDEX('WB Country Groups'!$C$2:$C$219, MATCH($AI2346, 'WB Country Groups'!$B$2:$B$219, 0))</f>
        <v>East Asia &amp; Pacific</v>
      </c>
    </row>
    <row r="2347" spans="1:36">
      <c r="A2347" s="53">
        <v>45169</v>
      </c>
      <c r="B2347" s="53">
        <v>45169</v>
      </c>
      <c r="N2347" s="1" t="s">
        <v>948</v>
      </c>
      <c r="U2347" s="59">
        <v>265240608.40129101</v>
      </c>
      <c r="V2347" s="60">
        <v>265240608.40129101</v>
      </c>
      <c r="W2347" s="60">
        <v>4413582087.9372301</v>
      </c>
      <c r="X2347" s="59">
        <v>4.1580942810000001E-4</v>
      </c>
      <c r="AI2347" s="2" t="str">
        <f>INDEX('ISO2-ISO3'!$D$1:$D$249, MATCH($N2347, 'ISO2-ISO3'!$C$1:$C$249, 0))</f>
        <v>CHN</v>
      </c>
      <c r="AJ2347" s="2" t="str">
        <f>INDEX('WB Country Groups'!$C$2:$C$219, MATCH($AI2347, 'WB Country Groups'!$B$2:$B$219, 0))</f>
        <v>East Asia &amp; Pacific</v>
      </c>
    </row>
    <row r="2348" spans="1:36">
      <c r="A2348" s="53">
        <v>45169</v>
      </c>
      <c r="B2348" s="53">
        <v>45169</v>
      </c>
      <c r="N2348" s="1" t="s">
        <v>948</v>
      </c>
      <c r="U2348" s="59">
        <v>700995629.42345297</v>
      </c>
      <c r="V2348" s="60">
        <v>700995629.42345297</v>
      </c>
      <c r="W2348" s="60">
        <v>12564469234.680099</v>
      </c>
      <c r="X2348" s="59">
        <v>1.0989289819E-3</v>
      </c>
      <c r="AI2348" s="2" t="str">
        <f>INDEX('ISO2-ISO3'!$D$1:$D$249, MATCH($N2348, 'ISO2-ISO3'!$C$1:$C$249, 0))</f>
        <v>CHN</v>
      </c>
      <c r="AJ2348" s="2" t="str">
        <f>INDEX('WB Country Groups'!$C$2:$C$219, MATCH($AI2348, 'WB Country Groups'!$B$2:$B$219, 0))</f>
        <v>East Asia &amp; Pacific</v>
      </c>
    </row>
    <row r="2349" spans="1:36">
      <c r="A2349" s="53">
        <v>45169</v>
      </c>
      <c r="B2349" s="53">
        <v>45169</v>
      </c>
      <c r="N2349" s="1" t="s">
        <v>948</v>
      </c>
      <c r="U2349" s="59">
        <v>143655186.956159</v>
      </c>
      <c r="V2349" s="60">
        <v>143655186.956159</v>
      </c>
      <c r="W2349" s="60">
        <v>2390410592.8973098</v>
      </c>
      <c r="X2349" s="59">
        <v>2.2520375550000001E-4</v>
      </c>
      <c r="AI2349" s="2" t="str">
        <f>INDEX('ISO2-ISO3'!$D$1:$D$249, MATCH($N2349, 'ISO2-ISO3'!$C$1:$C$249, 0))</f>
        <v>CHN</v>
      </c>
      <c r="AJ2349" s="2" t="str">
        <f>INDEX('WB Country Groups'!$C$2:$C$219, MATCH($AI2349, 'WB Country Groups'!$B$2:$B$219, 0))</f>
        <v>East Asia &amp; Pacific</v>
      </c>
    </row>
    <row r="2350" spans="1:36">
      <c r="A2350" s="53">
        <v>45169</v>
      </c>
      <c r="B2350" s="53">
        <v>45169</v>
      </c>
      <c r="N2350" s="1" t="s">
        <v>948</v>
      </c>
      <c r="U2350" s="59">
        <v>630603269.776932</v>
      </c>
      <c r="V2350" s="60">
        <v>630603269.776932</v>
      </c>
      <c r="W2350" s="60">
        <v>12423116896.698099</v>
      </c>
      <c r="X2350" s="59">
        <v>9.8857707540000008E-4</v>
      </c>
      <c r="AI2350" s="2" t="str">
        <f>INDEX('ISO2-ISO3'!$D$1:$D$249, MATCH($N2350, 'ISO2-ISO3'!$C$1:$C$249, 0))</f>
        <v>CHN</v>
      </c>
      <c r="AJ2350" s="2" t="str">
        <f>INDEX('WB Country Groups'!$C$2:$C$219, MATCH($AI2350, 'WB Country Groups'!$B$2:$B$219, 0))</f>
        <v>East Asia &amp; Pacific</v>
      </c>
    </row>
    <row r="2351" spans="1:36">
      <c r="A2351" s="53">
        <v>45169</v>
      </c>
      <c r="B2351" s="53">
        <v>45169</v>
      </c>
      <c r="N2351" s="1" t="s">
        <v>948</v>
      </c>
      <c r="U2351" s="59">
        <v>1929929926.35572</v>
      </c>
      <c r="V2351" s="60">
        <v>1929929926.35572</v>
      </c>
      <c r="W2351" s="60">
        <v>12423116896.698099</v>
      </c>
      <c r="X2351" s="59">
        <v>3.0254909445999998E-3</v>
      </c>
      <c r="AI2351" s="2" t="str">
        <f>INDEX('ISO2-ISO3'!$D$1:$D$249, MATCH($N2351, 'ISO2-ISO3'!$C$1:$C$249, 0))</f>
        <v>CHN</v>
      </c>
      <c r="AJ2351" s="2" t="str">
        <f>INDEX('WB Country Groups'!$C$2:$C$219, MATCH($AI2351, 'WB Country Groups'!$B$2:$B$219, 0))</f>
        <v>East Asia &amp; Pacific</v>
      </c>
    </row>
    <row r="2352" spans="1:36">
      <c r="A2352" s="53">
        <v>45169</v>
      </c>
      <c r="B2352" s="53">
        <v>45169</v>
      </c>
      <c r="N2352" s="1" t="s">
        <v>948</v>
      </c>
      <c r="U2352" s="59">
        <v>598190024.01249695</v>
      </c>
      <c r="V2352" s="60">
        <v>598190024.01249695</v>
      </c>
      <c r="W2352" s="60">
        <v>1709114354.32142</v>
      </c>
      <c r="X2352" s="59">
        <v>9.3776384109999996E-4</v>
      </c>
      <c r="AI2352" s="2" t="str">
        <f>INDEX('ISO2-ISO3'!$D$1:$D$249, MATCH($N2352, 'ISO2-ISO3'!$C$1:$C$249, 0))</f>
        <v>CHN</v>
      </c>
      <c r="AJ2352" s="2" t="str">
        <f>INDEX('WB Country Groups'!$C$2:$C$219, MATCH($AI2352, 'WB Country Groups'!$B$2:$B$219, 0))</f>
        <v>East Asia &amp; Pacific</v>
      </c>
    </row>
    <row r="2353" spans="1:36">
      <c r="A2353" s="53">
        <v>45169</v>
      </c>
      <c r="B2353" s="53">
        <v>45169</v>
      </c>
      <c r="N2353" s="1" t="s">
        <v>948</v>
      </c>
      <c r="U2353" s="59">
        <v>201174237.212805</v>
      </c>
      <c r="V2353" s="60">
        <v>201174237.212805</v>
      </c>
      <c r="W2353" s="60">
        <v>3347522897.2991099</v>
      </c>
      <c r="X2353" s="59">
        <v>3.1537457639999999E-4</v>
      </c>
      <c r="AI2353" s="2" t="str">
        <f>INDEX('ISO2-ISO3'!$D$1:$D$249, MATCH($N2353, 'ISO2-ISO3'!$C$1:$C$249, 0))</f>
        <v>CHN</v>
      </c>
      <c r="AJ2353" s="2" t="str">
        <f>INDEX('WB Country Groups'!$C$2:$C$219, MATCH($AI2353, 'WB Country Groups'!$B$2:$B$219, 0))</f>
        <v>East Asia &amp; Pacific</v>
      </c>
    </row>
    <row r="2354" spans="1:36">
      <c r="A2354" s="53">
        <v>45169</v>
      </c>
      <c r="B2354" s="53">
        <v>45169</v>
      </c>
      <c r="N2354" s="1" t="s">
        <v>948</v>
      </c>
      <c r="U2354" s="59">
        <v>271435395.58961302</v>
      </c>
      <c r="V2354" s="60">
        <v>271435395.58961302</v>
      </c>
      <c r="W2354" s="60">
        <v>4516662841.4378204</v>
      </c>
      <c r="X2354" s="59">
        <v>4.2552080269999998E-4</v>
      </c>
      <c r="AI2354" s="2" t="str">
        <f>INDEX('ISO2-ISO3'!$D$1:$D$249, MATCH($N2354, 'ISO2-ISO3'!$C$1:$C$249, 0))</f>
        <v>CHN</v>
      </c>
      <c r="AJ2354" s="2" t="str">
        <f>INDEX('WB Country Groups'!$C$2:$C$219, MATCH($AI2354, 'WB Country Groups'!$B$2:$B$219, 0))</f>
        <v>East Asia &amp; Pacific</v>
      </c>
    </row>
    <row r="2355" spans="1:36">
      <c r="A2355" s="53">
        <v>45169</v>
      </c>
      <c r="B2355" s="53">
        <v>45169</v>
      </c>
      <c r="N2355" s="1" t="s">
        <v>948</v>
      </c>
      <c r="U2355" s="59">
        <v>1182359238.92747</v>
      </c>
      <c r="V2355" s="60">
        <v>1182359238.92747</v>
      </c>
      <c r="W2355" s="60">
        <v>19674361289.890499</v>
      </c>
      <c r="X2355" s="59">
        <v>1.8535476971E-3</v>
      </c>
      <c r="AI2355" s="2" t="str">
        <f>INDEX('ISO2-ISO3'!$D$1:$D$249, MATCH($N2355, 'ISO2-ISO3'!$C$1:$C$249, 0))</f>
        <v>CHN</v>
      </c>
      <c r="AJ2355" s="2" t="str">
        <f>INDEX('WB Country Groups'!$C$2:$C$219, MATCH($AI2355, 'WB Country Groups'!$B$2:$B$219, 0))</f>
        <v>East Asia &amp; Pacific</v>
      </c>
    </row>
    <row r="2356" spans="1:36">
      <c r="A2356" s="53">
        <v>45169</v>
      </c>
      <c r="B2356" s="53">
        <v>45169</v>
      </c>
      <c r="N2356" s="1" t="s">
        <v>948</v>
      </c>
      <c r="U2356" s="59">
        <v>330368069.30128503</v>
      </c>
      <c r="V2356" s="60">
        <v>330368069.30128503</v>
      </c>
      <c r="W2356" s="60">
        <v>5497297724.8209896</v>
      </c>
      <c r="X2356" s="59">
        <v>5.1790771700000002E-4</v>
      </c>
      <c r="AI2356" s="2" t="str">
        <f>INDEX('ISO2-ISO3'!$D$1:$D$249, MATCH($N2356, 'ISO2-ISO3'!$C$1:$C$249, 0))</f>
        <v>CHN</v>
      </c>
      <c r="AJ2356" s="2" t="str">
        <f>INDEX('WB Country Groups'!$C$2:$C$219, MATCH($AI2356, 'WB Country Groups'!$B$2:$B$219, 0))</f>
        <v>East Asia &amp; Pacific</v>
      </c>
    </row>
    <row r="2357" spans="1:36">
      <c r="A2357" s="53">
        <v>45169</v>
      </c>
      <c r="B2357" s="53">
        <v>45169</v>
      </c>
      <c r="N2357" s="1" t="s">
        <v>936</v>
      </c>
      <c r="U2357" s="59">
        <v>41298962756.280701</v>
      </c>
      <c r="V2357" s="60">
        <v>41298962756.280701</v>
      </c>
      <c r="W2357" s="60">
        <v>43472592375.032303</v>
      </c>
      <c r="X2357" s="59">
        <v>6.4743095661000005E-2</v>
      </c>
      <c r="AI2357" s="2" t="str">
        <f>INDEX('ISO2-ISO3'!$D$1:$D$249, MATCH($N2357, 'ISO2-ISO3'!$C$1:$C$249, 0))</f>
        <v>CAN</v>
      </c>
      <c r="AJ2357" s="2" t="str">
        <f>INDEX('WB Country Groups'!$C$2:$C$219, MATCH($AI2357, 'WB Country Groups'!$B$2:$B$219, 0))</f>
        <v>North America</v>
      </c>
    </row>
    <row r="2358" spans="1:36">
      <c r="A2358" s="53">
        <v>45169</v>
      </c>
      <c r="B2358" s="53">
        <v>45169</v>
      </c>
      <c r="N2358" s="1" t="s">
        <v>982</v>
      </c>
      <c r="U2358" s="59">
        <v>9430606746.8089905</v>
      </c>
      <c r="V2358" s="60">
        <v>9430606746.8089905</v>
      </c>
      <c r="W2358" s="60">
        <v>9926954470.3252506</v>
      </c>
      <c r="X2358" s="59">
        <v>1.4784068025E-2</v>
      </c>
      <c r="AI2358" s="2" t="str">
        <f>INDEX('ISO2-ISO3'!$D$1:$D$249, MATCH($N2358, 'ISO2-ISO3'!$C$1:$C$249, 0))</f>
        <v>DNK</v>
      </c>
      <c r="AJ2358" s="2" t="str">
        <f>INDEX('WB Country Groups'!$C$2:$C$219, MATCH($AI2358, 'WB Country Groups'!$B$2:$B$219, 0))</f>
        <v>Europe &amp; Central Asia</v>
      </c>
    </row>
    <row r="2359" spans="1:36">
      <c r="A2359" s="53">
        <v>45169</v>
      </c>
      <c r="B2359" s="53">
        <v>45169</v>
      </c>
      <c r="N2359" s="1" t="s">
        <v>1172</v>
      </c>
      <c r="U2359" s="59">
        <v>13187292615.8235</v>
      </c>
      <c r="V2359" s="60">
        <v>13187292615.8235</v>
      </c>
      <c r="W2359" s="60">
        <v>29305094701.830002</v>
      </c>
      <c r="X2359" s="59">
        <v>2.06733072783E-2</v>
      </c>
      <c r="AI2359" s="2" t="str">
        <f>INDEX('ISO2-ISO3'!$D$1:$D$249, MATCH($N2359, 'ISO2-ISO3'!$C$1:$C$249, 0))</f>
        <v>NLD</v>
      </c>
      <c r="AJ2359" s="2" t="str">
        <f>INDEX('WB Country Groups'!$C$2:$C$219, MATCH($AI2359, 'WB Country Groups'!$B$2:$B$219, 0))</f>
        <v>Europe &amp; Central Asia</v>
      </c>
    </row>
    <row r="2360" spans="1:36">
      <c r="A2360" s="53">
        <v>45169</v>
      </c>
      <c r="B2360" s="53">
        <v>45169</v>
      </c>
      <c r="N2360" s="1" t="s">
        <v>1070</v>
      </c>
      <c r="U2360" s="59">
        <v>5569728072.63344</v>
      </c>
      <c r="V2360" s="60">
        <v>5569728072.63344</v>
      </c>
      <c r="W2360" s="60">
        <v>11139456145.266899</v>
      </c>
      <c r="X2360" s="59">
        <v>8.7314889611000007E-3</v>
      </c>
      <c r="AI2360" s="2" t="str">
        <f>INDEX('ISO2-ISO3'!$D$1:$D$249, MATCH($N2360, 'ISO2-ISO3'!$C$1:$C$249, 0))</f>
        <v>IND</v>
      </c>
      <c r="AJ2360" s="2" t="str">
        <f>INDEX('WB Country Groups'!$C$2:$C$219, MATCH($AI2360, 'WB Country Groups'!$B$2:$B$219, 0))</f>
        <v>South Asia</v>
      </c>
    </row>
    <row r="2361" spans="1:36">
      <c r="A2361" s="53">
        <v>45169</v>
      </c>
      <c r="B2361" s="53">
        <v>45169</v>
      </c>
      <c r="N2361" s="1" t="s">
        <v>948</v>
      </c>
      <c r="U2361" s="59">
        <v>756869028.95129502</v>
      </c>
      <c r="V2361" s="60">
        <v>756869028.95129502</v>
      </c>
      <c r="W2361" s="60">
        <v>12594238903.418301</v>
      </c>
      <c r="X2361" s="59">
        <v>1.1865199674E-3</v>
      </c>
      <c r="AI2361" s="2" t="str">
        <f>INDEX('ISO2-ISO3'!$D$1:$D$249, MATCH($N2361, 'ISO2-ISO3'!$C$1:$C$249, 0))</f>
        <v>CHN</v>
      </c>
      <c r="AJ2361" s="2" t="str">
        <f>INDEX('WB Country Groups'!$C$2:$C$219, MATCH($AI2361, 'WB Country Groups'!$B$2:$B$219, 0))</f>
        <v>East Asia &amp; Pacific</v>
      </c>
    </row>
    <row r="2362" spans="1:36">
      <c r="A2362" s="53">
        <v>45169</v>
      </c>
      <c r="B2362" s="53">
        <v>45169</v>
      </c>
      <c r="N2362" s="1" t="s">
        <v>1348</v>
      </c>
      <c r="U2362" s="59">
        <v>25717226976.616001</v>
      </c>
      <c r="V2362" s="60">
        <v>25717226976.616001</v>
      </c>
      <c r="W2362" s="60">
        <v>32146533720.77</v>
      </c>
      <c r="X2362" s="59">
        <v>4.0316094525399998E-2</v>
      </c>
      <c r="AI2362" s="2" t="str">
        <f>INDEX('ISO2-ISO3'!$D$1:$D$249, MATCH($N2362, 'ISO2-ISO3'!$C$1:$C$249, 0))</f>
        <v>USA</v>
      </c>
      <c r="AJ2362" s="2" t="str">
        <f>INDEX('WB Country Groups'!$C$2:$C$219, MATCH($AI2362, 'WB Country Groups'!$B$2:$B$219, 0))</f>
        <v>North America</v>
      </c>
    </row>
    <row r="2363" spans="1:36">
      <c r="A2363" s="53">
        <v>45169</v>
      </c>
      <c r="B2363" s="53">
        <v>45169</v>
      </c>
      <c r="N2363" s="1" t="s">
        <v>1348</v>
      </c>
      <c r="U2363" s="59">
        <v>46734293443.260002</v>
      </c>
      <c r="V2363" s="60">
        <v>46734293443.260002</v>
      </c>
      <c r="W2363" s="60">
        <v>46734293443.260002</v>
      </c>
      <c r="X2363" s="59">
        <v>7.3263894032899998E-2</v>
      </c>
      <c r="AI2363" s="2" t="str">
        <f>INDEX('ISO2-ISO3'!$D$1:$D$249, MATCH($N2363, 'ISO2-ISO3'!$C$1:$C$249, 0))</f>
        <v>USA</v>
      </c>
      <c r="AJ2363" s="2" t="str">
        <f>INDEX('WB Country Groups'!$C$2:$C$219, MATCH($AI2363, 'WB Country Groups'!$B$2:$B$219, 0))</f>
        <v>North America</v>
      </c>
    </row>
    <row r="2364" spans="1:36">
      <c r="A2364" s="53">
        <v>45169</v>
      </c>
      <c r="B2364" s="53">
        <v>45169</v>
      </c>
      <c r="N2364" s="1" t="s">
        <v>1064</v>
      </c>
      <c r="U2364" s="59">
        <v>105733786830.134</v>
      </c>
      <c r="V2364" s="60">
        <v>105733786830.134</v>
      </c>
      <c r="W2364" s="60">
        <v>105733786830.134</v>
      </c>
      <c r="X2364" s="59">
        <v>0.165755559425</v>
      </c>
      <c r="AI2364" s="2" t="str">
        <f>INDEX('ISO2-ISO3'!$D$1:$D$249, MATCH($N2364, 'ISO2-ISO3'!$C$1:$C$249, 0))</f>
        <v>HKG</v>
      </c>
      <c r="AJ2364" s="2" t="str">
        <f>INDEX('WB Country Groups'!$C$2:$C$219, MATCH($AI2364, 'WB Country Groups'!$B$2:$B$219, 0))</f>
        <v>East Asia &amp; Pacific</v>
      </c>
    </row>
    <row r="2365" spans="1:36">
      <c r="A2365" s="53">
        <v>45169</v>
      </c>
      <c r="B2365" s="53">
        <v>45169</v>
      </c>
      <c r="N2365" s="1" t="s">
        <v>1070</v>
      </c>
      <c r="U2365" s="59">
        <v>4281313779.84372</v>
      </c>
      <c r="V2365" s="60">
        <v>4281313779.84372</v>
      </c>
      <c r="W2365" s="60">
        <v>17125255119.374901</v>
      </c>
      <c r="X2365" s="59">
        <v>6.7116820642000004E-3</v>
      </c>
      <c r="AI2365" s="2" t="str">
        <f>INDEX('ISO2-ISO3'!$D$1:$D$249, MATCH($N2365, 'ISO2-ISO3'!$C$1:$C$249, 0))</f>
        <v>IND</v>
      </c>
      <c r="AJ2365" s="2" t="str">
        <f>INDEX('WB Country Groups'!$C$2:$C$219, MATCH($AI2365, 'WB Country Groups'!$B$2:$B$219, 0))</f>
        <v>South Asia</v>
      </c>
    </row>
    <row r="2366" spans="1:36">
      <c r="A2366" s="53">
        <v>45169</v>
      </c>
      <c r="B2366" s="53">
        <v>45169</v>
      </c>
      <c r="N2366" s="1" t="s">
        <v>881</v>
      </c>
      <c r="U2366" s="59">
        <v>9244258460.9467106</v>
      </c>
      <c r="V2366" s="60">
        <v>9244258460.9467106</v>
      </c>
      <c r="W2366" s="60">
        <v>9244258460.9467106</v>
      </c>
      <c r="X2366" s="59">
        <v>1.4491935630099999E-2</v>
      </c>
      <c r="AI2366" s="2" t="str">
        <f>INDEX('ISO2-ISO3'!$D$1:$D$249, MATCH($N2366, 'ISO2-ISO3'!$C$1:$C$249, 0))</f>
        <v>AUS</v>
      </c>
      <c r="AJ2366" s="2" t="str">
        <f>INDEX('WB Country Groups'!$C$2:$C$219, MATCH($AI2366, 'WB Country Groups'!$B$2:$B$219, 0))</f>
        <v>East Asia &amp; Pacific</v>
      </c>
    </row>
    <row r="2367" spans="1:36">
      <c r="A2367" s="53">
        <v>45169</v>
      </c>
      <c r="B2367" s="53">
        <v>45169</v>
      </c>
      <c r="N2367" s="1" t="s">
        <v>1348</v>
      </c>
      <c r="U2367" s="59">
        <v>14988179169.629999</v>
      </c>
      <c r="V2367" s="60">
        <v>14988179169.629999</v>
      </c>
      <c r="W2367" s="60">
        <v>14988179169.629999</v>
      </c>
      <c r="X2367" s="59">
        <v>2.3496500953100002E-2</v>
      </c>
      <c r="AI2367" s="2" t="str">
        <f>INDEX('ISO2-ISO3'!$D$1:$D$249, MATCH($N2367, 'ISO2-ISO3'!$C$1:$C$249, 0))</f>
        <v>USA</v>
      </c>
      <c r="AJ2367" s="2" t="str">
        <f>INDEX('WB Country Groups'!$C$2:$C$219, MATCH($AI2367, 'WB Country Groups'!$B$2:$B$219, 0))</f>
        <v>North America</v>
      </c>
    </row>
    <row r="2368" spans="1:36">
      <c r="A2368" s="53">
        <v>45169</v>
      </c>
      <c r="B2368" s="53">
        <v>45169</v>
      </c>
      <c r="N2368" s="1" t="s">
        <v>1348</v>
      </c>
      <c r="U2368" s="59">
        <v>18130386864.84</v>
      </c>
      <c r="V2368" s="60">
        <v>18130386864.84</v>
      </c>
      <c r="W2368" s="60">
        <v>18130386864.84</v>
      </c>
      <c r="X2368" s="59">
        <v>2.84224419409E-2</v>
      </c>
      <c r="AI2368" s="2" t="str">
        <f>INDEX('ISO2-ISO3'!$D$1:$D$249, MATCH($N2368, 'ISO2-ISO3'!$C$1:$C$249, 0))</f>
        <v>USA</v>
      </c>
      <c r="AJ2368" s="2" t="str">
        <f>INDEX('WB Country Groups'!$C$2:$C$219, MATCH($AI2368, 'WB Country Groups'!$B$2:$B$219, 0))</f>
        <v>North America</v>
      </c>
    </row>
    <row r="2369" spans="1:36">
      <c r="A2369" s="53">
        <v>45169</v>
      </c>
      <c r="B2369" s="53">
        <v>45169</v>
      </c>
      <c r="N2369" s="1" t="s">
        <v>881</v>
      </c>
      <c r="U2369" s="59">
        <v>4351281558.8893995</v>
      </c>
      <c r="V2369" s="60">
        <v>4351281558.8893995</v>
      </c>
      <c r="W2369" s="60">
        <v>4351281558.8893995</v>
      </c>
      <c r="X2369" s="59">
        <v>6.8213683689000004E-3</v>
      </c>
      <c r="AI2369" s="2" t="str">
        <f>INDEX('ISO2-ISO3'!$D$1:$D$249, MATCH($N2369, 'ISO2-ISO3'!$C$1:$C$249, 0))</f>
        <v>AUS</v>
      </c>
      <c r="AJ2369" s="2" t="str">
        <f>INDEX('WB Country Groups'!$C$2:$C$219, MATCH($AI2369, 'WB Country Groups'!$B$2:$B$219, 0))</f>
        <v>East Asia &amp; Pacific</v>
      </c>
    </row>
    <row r="2370" spans="1:36">
      <c r="A2370" s="53">
        <v>45169</v>
      </c>
      <c r="B2370" s="53">
        <v>45169</v>
      </c>
      <c r="N2370" s="1" t="s">
        <v>1131</v>
      </c>
      <c r="U2370" s="59">
        <v>4296551724.1379299</v>
      </c>
      <c r="V2370" s="60">
        <v>4296551724.1379299</v>
      </c>
      <c r="W2370" s="60">
        <v>12275862068.9655</v>
      </c>
      <c r="X2370" s="59">
        <v>6.7355701141999999E-3</v>
      </c>
      <c r="AI2370" s="2" t="str">
        <f>INDEX('ISO2-ISO3'!$D$1:$D$249, MATCH($N2370, 'ISO2-ISO3'!$C$1:$C$249, 0))</f>
        <v>MYS</v>
      </c>
      <c r="AJ2370" s="2" t="str">
        <f>INDEX('WB Country Groups'!$C$2:$C$219, MATCH($AI2370, 'WB Country Groups'!$B$2:$B$219, 0))</f>
        <v>East Asia &amp; Pacific</v>
      </c>
    </row>
    <row r="2371" spans="1:36">
      <c r="A2371" s="53">
        <v>45169</v>
      </c>
      <c r="B2371" s="53">
        <v>45169</v>
      </c>
      <c r="N2371" s="1" t="s">
        <v>1193</v>
      </c>
      <c r="U2371" s="59">
        <v>3111735756.2880998</v>
      </c>
      <c r="V2371" s="60">
        <v>3111735756.2880998</v>
      </c>
      <c r="W2371" s="60">
        <v>7779339390.7202597</v>
      </c>
      <c r="X2371" s="59">
        <v>4.8781710796999998E-3</v>
      </c>
      <c r="AI2371" s="2" t="str">
        <f>INDEX('ISO2-ISO3'!$D$1:$D$249, MATCH($N2371, 'ISO2-ISO3'!$C$1:$C$249, 0))</f>
        <v>NOR</v>
      </c>
      <c r="AJ2371" s="2" t="str">
        <f>INDEX('WB Country Groups'!$C$2:$C$219, MATCH($AI2371, 'WB Country Groups'!$B$2:$B$219, 0))</f>
        <v>Europe &amp; Central Asia</v>
      </c>
    </row>
    <row r="2372" spans="1:36">
      <c r="A2372" s="53">
        <v>45169</v>
      </c>
      <c r="B2372" s="53">
        <v>45169</v>
      </c>
      <c r="N2372" s="1" t="s">
        <v>1084</v>
      </c>
      <c r="U2372" s="59">
        <v>14193964049.903601</v>
      </c>
      <c r="V2372" s="60">
        <v>14193964049.903601</v>
      </c>
      <c r="W2372" s="60">
        <v>18925285399.871498</v>
      </c>
      <c r="X2372" s="59">
        <v>2.2251434684099999E-2</v>
      </c>
      <c r="AI2372" s="2" t="str">
        <f>INDEX('ISO2-ISO3'!$D$1:$D$249, MATCH($N2372, 'ISO2-ISO3'!$C$1:$C$249, 0))</f>
        <v>ITA</v>
      </c>
      <c r="AJ2372" s="2" t="str">
        <f>INDEX('WB Country Groups'!$C$2:$C$219, MATCH($AI2372, 'WB Country Groups'!$B$2:$B$219, 0))</f>
        <v>Europe &amp; Central Asia</v>
      </c>
    </row>
    <row r="2373" spans="1:36">
      <c r="A2373" s="53">
        <v>45169</v>
      </c>
      <c r="B2373" s="53">
        <v>45169</v>
      </c>
      <c r="N2373" s="1" t="s">
        <v>1088</v>
      </c>
      <c r="U2373" s="59">
        <v>14875361007.778299</v>
      </c>
      <c r="V2373" s="60">
        <v>14875361007.778299</v>
      </c>
      <c r="W2373" s="60">
        <v>21250515725.397499</v>
      </c>
      <c r="X2373" s="59">
        <v>2.3319639439900001E-2</v>
      </c>
      <c r="AI2373" s="2" t="str">
        <f>INDEX('ISO2-ISO3'!$D$1:$D$249, MATCH($N2373, 'ISO2-ISO3'!$C$1:$C$249, 0))</f>
        <v>JPN</v>
      </c>
      <c r="AJ2373" s="2" t="str">
        <f>INDEX('WB Country Groups'!$C$2:$C$219, MATCH($AI2373, 'WB Country Groups'!$B$2:$B$219, 0))</f>
        <v>East Asia &amp; Pacific</v>
      </c>
    </row>
    <row r="2374" spans="1:36">
      <c r="A2374" s="53">
        <v>45169</v>
      </c>
      <c r="B2374" s="53">
        <v>45169</v>
      </c>
      <c r="N2374" s="1" t="s">
        <v>1072</v>
      </c>
      <c r="U2374" s="59">
        <v>1715211677.49967</v>
      </c>
      <c r="V2374" s="60">
        <v>1715211677.49967</v>
      </c>
      <c r="W2374" s="60">
        <v>8576058387.4983597</v>
      </c>
      <c r="X2374" s="59">
        <v>2.6888838437E-3</v>
      </c>
      <c r="AI2374" s="2" t="str">
        <f>INDEX('ISO2-ISO3'!$D$1:$D$249, MATCH($N2374, 'ISO2-ISO3'!$C$1:$C$249, 0))</f>
        <v>IDN</v>
      </c>
      <c r="AJ2374" s="2" t="str">
        <f>INDEX('WB Country Groups'!$C$2:$C$219, MATCH($AI2374, 'WB Country Groups'!$B$2:$B$219, 0))</f>
        <v>East Asia &amp; Pacific</v>
      </c>
    </row>
    <row r="2375" spans="1:36">
      <c r="A2375" s="53">
        <v>45169</v>
      </c>
      <c r="B2375" s="53">
        <v>45169</v>
      </c>
      <c r="N2375" s="1" t="s">
        <v>1064</v>
      </c>
      <c r="U2375" s="59">
        <v>2500687317.4482698</v>
      </c>
      <c r="V2375" s="60">
        <v>2500687317.4482698</v>
      </c>
      <c r="W2375" s="60">
        <v>5001374634.8965502</v>
      </c>
      <c r="X2375" s="59">
        <v>3.9202495028000002E-3</v>
      </c>
      <c r="AI2375" s="2" t="str">
        <f>INDEX('ISO2-ISO3'!$D$1:$D$249, MATCH($N2375, 'ISO2-ISO3'!$C$1:$C$249, 0))</f>
        <v>HKG</v>
      </c>
      <c r="AJ2375" s="2" t="str">
        <f>INDEX('WB Country Groups'!$C$2:$C$219, MATCH($AI2375, 'WB Country Groups'!$B$2:$B$219, 0))</f>
        <v>East Asia &amp; Pacific</v>
      </c>
    </row>
    <row r="2376" spans="1:36">
      <c r="A2376" s="53">
        <v>45169</v>
      </c>
      <c r="B2376" s="53">
        <v>45169</v>
      </c>
      <c r="N2376" s="1" t="s">
        <v>948</v>
      </c>
      <c r="U2376" s="59">
        <v>1005805396.0294</v>
      </c>
      <c r="V2376" s="60">
        <v>1005805396.0294</v>
      </c>
      <c r="W2376" s="60">
        <v>16736519745.686001</v>
      </c>
      <c r="X2376" s="59">
        <v>1.5767697449E-3</v>
      </c>
      <c r="AI2376" s="2" t="str">
        <f>INDEX('ISO2-ISO3'!$D$1:$D$249, MATCH($N2376, 'ISO2-ISO3'!$C$1:$C$249, 0))</f>
        <v>CHN</v>
      </c>
      <c r="AJ2376" s="2" t="str">
        <f>INDEX('WB Country Groups'!$C$2:$C$219, MATCH($AI2376, 'WB Country Groups'!$B$2:$B$219, 0))</f>
        <v>East Asia &amp; Pacific</v>
      </c>
    </row>
    <row r="2377" spans="1:36">
      <c r="A2377" s="53">
        <v>45169</v>
      </c>
      <c r="B2377" s="53">
        <v>45169</v>
      </c>
      <c r="N2377" s="1" t="s">
        <v>948</v>
      </c>
      <c r="U2377" s="59">
        <v>1939709583.2355599</v>
      </c>
      <c r="V2377" s="60">
        <v>1939709583.2355599</v>
      </c>
      <c r="W2377" s="60">
        <v>32276609241.584599</v>
      </c>
      <c r="X2377" s="59">
        <v>3.0408222076E-3</v>
      </c>
      <c r="AI2377" s="2" t="str">
        <f>INDEX('ISO2-ISO3'!$D$1:$D$249, MATCH($N2377, 'ISO2-ISO3'!$C$1:$C$249, 0))</f>
        <v>CHN</v>
      </c>
      <c r="AJ2377" s="2" t="str">
        <f>INDEX('WB Country Groups'!$C$2:$C$219, MATCH($AI2377, 'WB Country Groups'!$B$2:$B$219, 0))</f>
        <v>East Asia &amp; Pacific</v>
      </c>
    </row>
    <row r="2378" spans="1:36">
      <c r="A2378" s="53">
        <v>45169</v>
      </c>
      <c r="B2378" s="53">
        <v>45169</v>
      </c>
      <c r="N2378" s="1" t="s">
        <v>948</v>
      </c>
      <c r="U2378" s="59">
        <v>456330385.83120102</v>
      </c>
      <c r="V2378" s="60">
        <v>456330385.83120102</v>
      </c>
      <c r="W2378" s="60">
        <v>7593300397.0453501</v>
      </c>
      <c r="X2378" s="59">
        <v>7.1537491140000002E-4</v>
      </c>
      <c r="AI2378" s="2" t="str">
        <f>INDEX('ISO2-ISO3'!$D$1:$D$249, MATCH($N2378, 'ISO2-ISO3'!$C$1:$C$249, 0))</f>
        <v>CHN</v>
      </c>
      <c r="AJ2378" s="2" t="str">
        <f>INDEX('WB Country Groups'!$C$2:$C$219, MATCH($AI2378, 'WB Country Groups'!$B$2:$B$219, 0))</f>
        <v>East Asia &amp; Pacific</v>
      </c>
    </row>
    <row r="2379" spans="1:36">
      <c r="A2379" s="53">
        <v>45169</v>
      </c>
      <c r="B2379" s="53">
        <v>45169</v>
      </c>
      <c r="N2379" s="1" t="s">
        <v>948</v>
      </c>
      <c r="U2379" s="59">
        <v>237758078.78637099</v>
      </c>
      <c r="V2379" s="60">
        <v>237758078.78637099</v>
      </c>
      <c r="W2379" s="60">
        <v>3956275036.91394</v>
      </c>
      <c r="X2379" s="59">
        <v>3.7272592359999999E-4</v>
      </c>
      <c r="AI2379" s="2" t="str">
        <f>INDEX('ISO2-ISO3'!$D$1:$D$249, MATCH($N2379, 'ISO2-ISO3'!$C$1:$C$249, 0))</f>
        <v>CHN</v>
      </c>
      <c r="AJ2379" s="2" t="str">
        <f>INDEX('WB Country Groups'!$C$2:$C$219, MATCH($AI2379, 'WB Country Groups'!$B$2:$B$219, 0))</f>
        <v>East Asia &amp; Pacific</v>
      </c>
    </row>
    <row r="2380" spans="1:36">
      <c r="A2380" s="53">
        <v>45169</v>
      </c>
      <c r="B2380" s="53">
        <v>45169</v>
      </c>
      <c r="N2380" s="1" t="s">
        <v>948</v>
      </c>
      <c r="U2380" s="59">
        <v>179328286.66472501</v>
      </c>
      <c r="V2380" s="60">
        <v>179328286.66472501</v>
      </c>
      <c r="W2380" s="60">
        <v>2984008062.1683898</v>
      </c>
      <c r="X2380" s="59">
        <v>2.8112736120000002E-4</v>
      </c>
      <c r="AI2380" s="2" t="str">
        <f>INDEX('ISO2-ISO3'!$D$1:$D$249, MATCH($N2380, 'ISO2-ISO3'!$C$1:$C$249, 0))</f>
        <v>CHN</v>
      </c>
      <c r="AJ2380" s="2" t="str">
        <f>INDEX('WB Country Groups'!$C$2:$C$219, MATCH($AI2380, 'WB Country Groups'!$B$2:$B$219, 0))</f>
        <v>East Asia &amp; Pacific</v>
      </c>
    </row>
    <row r="2381" spans="1:36">
      <c r="A2381" s="53">
        <v>45169</v>
      </c>
      <c r="B2381" s="53">
        <v>45169</v>
      </c>
      <c r="N2381" s="1" t="s">
        <v>918</v>
      </c>
      <c r="U2381" s="59">
        <v>7070845080.87922</v>
      </c>
      <c r="V2381" s="60">
        <v>7070845080.87922</v>
      </c>
      <c r="W2381" s="60">
        <v>8318641271.6226196</v>
      </c>
      <c r="X2381" s="59">
        <v>1.1084743270100001E-2</v>
      </c>
      <c r="AI2381" s="2" t="str">
        <f>INDEX('ISO2-ISO3'!$D$1:$D$249, MATCH($N2381, 'ISO2-ISO3'!$C$1:$C$249, 0))</f>
        <v>BRA</v>
      </c>
      <c r="AJ2381" s="2" t="str">
        <f>INDEX('WB Country Groups'!$C$2:$C$219, MATCH($AI2381, 'WB Country Groups'!$B$2:$B$219, 0))</f>
        <v>Latin America &amp; Caribbean</v>
      </c>
    </row>
    <row r="2382" spans="1:36">
      <c r="A2382" s="53">
        <v>45169</v>
      </c>
      <c r="B2382" s="53">
        <v>45169</v>
      </c>
      <c r="N2382" s="1" t="s">
        <v>948</v>
      </c>
      <c r="U2382" s="59">
        <v>274112878.91054499</v>
      </c>
      <c r="V2382" s="60">
        <v>274112878.91054499</v>
      </c>
      <c r="W2382" s="60">
        <v>5449020432.1927099</v>
      </c>
      <c r="X2382" s="59">
        <v>4.2971820980000001E-4</v>
      </c>
      <c r="AI2382" s="2" t="str">
        <f>INDEX('ISO2-ISO3'!$D$1:$D$249, MATCH($N2382, 'ISO2-ISO3'!$C$1:$C$249, 0))</f>
        <v>CHN</v>
      </c>
      <c r="AJ2382" s="2" t="str">
        <f>INDEX('WB Country Groups'!$C$2:$C$219, MATCH($AI2382, 'WB Country Groups'!$B$2:$B$219, 0))</f>
        <v>East Asia &amp; Pacific</v>
      </c>
    </row>
    <row r="2383" spans="1:36">
      <c r="A2383" s="53">
        <v>45169</v>
      </c>
      <c r="B2383" s="53">
        <v>45169</v>
      </c>
      <c r="N2383" s="1" t="s">
        <v>948</v>
      </c>
      <c r="U2383" s="59">
        <v>240887153.54092199</v>
      </c>
      <c r="V2383" s="60">
        <v>240887153.54092199</v>
      </c>
      <c r="W2383" s="60">
        <v>4008342585.58887</v>
      </c>
      <c r="X2383" s="59">
        <v>3.776312765E-4</v>
      </c>
      <c r="AI2383" s="2" t="str">
        <f>INDEX('ISO2-ISO3'!$D$1:$D$249, MATCH($N2383, 'ISO2-ISO3'!$C$1:$C$249, 0))</f>
        <v>CHN</v>
      </c>
      <c r="AJ2383" s="2" t="str">
        <f>INDEX('WB Country Groups'!$C$2:$C$219, MATCH($AI2383, 'WB Country Groups'!$B$2:$B$219, 0))</f>
        <v>East Asia &amp; Pacific</v>
      </c>
    </row>
    <row r="2384" spans="1:36">
      <c r="A2384" s="53">
        <v>45169</v>
      </c>
      <c r="B2384" s="53">
        <v>45169</v>
      </c>
      <c r="N2384" s="1" t="s">
        <v>1070</v>
      </c>
      <c r="U2384" s="59">
        <v>2169948898.2699399</v>
      </c>
      <c r="V2384" s="60">
        <v>2169948898.2699399</v>
      </c>
      <c r="W2384" s="60">
        <v>5424872245.67486</v>
      </c>
      <c r="X2384" s="59">
        <v>3.4017611998999999E-3</v>
      </c>
      <c r="AI2384" s="2" t="str">
        <f>INDEX('ISO2-ISO3'!$D$1:$D$249, MATCH($N2384, 'ISO2-ISO3'!$C$1:$C$249, 0))</f>
        <v>IND</v>
      </c>
      <c r="AJ2384" s="2" t="str">
        <f>INDEX('WB Country Groups'!$C$2:$C$219, MATCH($AI2384, 'WB Country Groups'!$B$2:$B$219, 0))</f>
        <v>South Asia</v>
      </c>
    </row>
    <row r="2385" spans="1:36">
      <c r="A2385" s="53">
        <v>45169</v>
      </c>
      <c r="B2385" s="53">
        <v>45169</v>
      </c>
      <c r="N2385" s="1" t="s">
        <v>1070</v>
      </c>
      <c r="U2385" s="59">
        <v>8962141350.66922</v>
      </c>
      <c r="V2385" s="60">
        <v>8962141350.66922</v>
      </c>
      <c r="W2385" s="60">
        <v>25606118144.769199</v>
      </c>
      <c r="X2385" s="59">
        <v>1.40496694364E-2</v>
      </c>
      <c r="AI2385" s="2" t="str">
        <f>INDEX('ISO2-ISO3'!$D$1:$D$249, MATCH($N2385, 'ISO2-ISO3'!$C$1:$C$249, 0))</f>
        <v>IND</v>
      </c>
      <c r="AJ2385" s="2" t="str">
        <f>INDEX('WB Country Groups'!$C$2:$C$219, MATCH($AI2385, 'WB Country Groups'!$B$2:$B$219, 0))</f>
        <v>South Asia</v>
      </c>
    </row>
    <row r="2386" spans="1:36">
      <c r="A2386" s="53">
        <v>45169</v>
      </c>
      <c r="B2386" s="53">
        <v>45169</v>
      </c>
      <c r="N2386" s="1" t="s">
        <v>1348</v>
      </c>
      <c r="U2386" s="59">
        <v>34839861740.334</v>
      </c>
      <c r="V2386" s="60">
        <v>34839861740.334</v>
      </c>
      <c r="W2386" s="60">
        <v>38710957489.260002</v>
      </c>
      <c r="X2386" s="59">
        <v>5.4617364479099997E-2</v>
      </c>
      <c r="AI2386" s="2" t="str">
        <f>INDEX('ISO2-ISO3'!$D$1:$D$249, MATCH($N2386, 'ISO2-ISO3'!$C$1:$C$249, 0))</f>
        <v>USA</v>
      </c>
      <c r="AJ2386" s="2" t="str">
        <f>INDEX('WB Country Groups'!$C$2:$C$219, MATCH($AI2386, 'WB Country Groups'!$B$2:$B$219, 0))</f>
        <v>North America</v>
      </c>
    </row>
    <row r="2387" spans="1:36">
      <c r="A2387" s="53">
        <v>45169</v>
      </c>
      <c r="B2387" s="53">
        <v>45169</v>
      </c>
      <c r="N2387" s="1" t="s">
        <v>1278</v>
      </c>
      <c r="U2387" s="59">
        <v>1779760810.13995</v>
      </c>
      <c r="V2387" s="60">
        <v>1779760810.13995</v>
      </c>
      <c r="W2387" s="60">
        <v>3235928745.7090001</v>
      </c>
      <c r="X2387" s="59">
        <v>2.7900755054E-3</v>
      </c>
      <c r="AI2387" s="2" t="str">
        <f>INDEX('ISO2-ISO3'!$D$1:$D$249, MATCH($N2387, 'ISO2-ISO3'!$C$1:$C$249, 0))</f>
        <v>ZAF</v>
      </c>
      <c r="AJ2387" s="2" t="str">
        <f>INDEX('WB Country Groups'!$C$2:$C$219, MATCH($AI2387, 'WB Country Groups'!$B$2:$B$219, 0))</f>
        <v>Sub-Saharan Africa</v>
      </c>
    </row>
    <row r="2388" spans="1:36">
      <c r="A2388" s="53">
        <v>45169</v>
      </c>
      <c r="B2388" s="53">
        <v>45169</v>
      </c>
      <c r="N2388" s="1" t="s">
        <v>948</v>
      </c>
      <c r="U2388" s="59">
        <v>1946769595.52549</v>
      </c>
      <c r="V2388" s="60">
        <v>1946769595.52549</v>
      </c>
      <c r="W2388" s="60">
        <v>3539581082.7736201</v>
      </c>
      <c r="X2388" s="59">
        <v>3.0518899686999999E-3</v>
      </c>
      <c r="AI2388" s="2" t="str">
        <f>INDEX('ISO2-ISO3'!$D$1:$D$249, MATCH($N2388, 'ISO2-ISO3'!$C$1:$C$249, 0))</f>
        <v>CHN</v>
      </c>
      <c r="AJ2388" s="2" t="str">
        <f>INDEX('WB Country Groups'!$C$2:$C$219, MATCH($AI2388, 'WB Country Groups'!$B$2:$B$219, 0))</f>
        <v>East Asia &amp; Pacific</v>
      </c>
    </row>
    <row r="2389" spans="1:36">
      <c r="A2389" s="53">
        <v>45169</v>
      </c>
      <c r="B2389" s="53">
        <v>45169</v>
      </c>
      <c r="N2389" s="1" t="s">
        <v>948</v>
      </c>
      <c r="U2389" s="59">
        <v>145385284.305722</v>
      </c>
      <c r="V2389" s="60">
        <v>145385284.305722</v>
      </c>
      <c r="W2389" s="60">
        <v>2419199271.6688199</v>
      </c>
      <c r="X2389" s="59">
        <v>2.2791597519999999E-4</v>
      </c>
      <c r="AI2389" s="2" t="str">
        <f>INDEX('ISO2-ISO3'!$D$1:$D$249, MATCH($N2389, 'ISO2-ISO3'!$C$1:$C$249, 0))</f>
        <v>CHN</v>
      </c>
      <c r="AJ2389" s="2" t="str">
        <f>INDEX('WB Country Groups'!$C$2:$C$219, MATCH($AI2389, 'WB Country Groups'!$B$2:$B$219, 0))</f>
        <v>East Asia &amp; Pacific</v>
      </c>
    </row>
    <row r="2390" spans="1:36">
      <c r="A2390" s="53">
        <v>45169</v>
      </c>
      <c r="B2390" s="53">
        <v>45169</v>
      </c>
      <c r="N2390" s="1" t="s">
        <v>948</v>
      </c>
      <c r="U2390" s="59">
        <v>148882225.91248199</v>
      </c>
      <c r="V2390" s="60">
        <v>148882225.91248199</v>
      </c>
      <c r="W2390" s="60">
        <v>2477388094.75735</v>
      </c>
      <c r="X2390" s="59">
        <v>2.3339802139999999E-4</v>
      </c>
      <c r="AI2390" s="2" t="str">
        <f>INDEX('ISO2-ISO3'!$D$1:$D$249, MATCH($N2390, 'ISO2-ISO3'!$C$1:$C$249, 0))</f>
        <v>CHN</v>
      </c>
      <c r="AJ2390" s="2" t="str">
        <f>INDEX('WB Country Groups'!$C$2:$C$219, MATCH($AI2390, 'WB Country Groups'!$B$2:$B$219, 0))</f>
        <v>East Asia &amp; Pacific</v>
      </c>
    </row>
    <row r="2391" spans="1:36">
      <c r="A2391" s="53">
        <v>45169</v>
      </c>
      <c r="B2391" s="53">
        <v>45169</v>
      </c>
      <c r="N2391" s="1" t="s">
        <v>948</v>
      </c>
      <c r="U2391" s="59">
        <v>129696583.965075</v>
      </c>
      <c r="V2391" s="60">
        <v>129696583.965075</v>
      </c>
      <c r="W2391" s="60">
        <v>2158140577.7386098</v>
      </c>
      <c r="X2391" s="59">
        <v>2.03321289E-4</v>
      </c>
      <c r="AI2391" s="2" t="str">
        <f>INDEX('ISO2-ISO3'!$D$1:$D$249, MATCH($N2391, 'ISO2-ISO3'!$C$1:$C$249, 0))</f>
        <v>CHN</v>
      </c>
      <c r="AJ2391" s="2" t="str">
        <f>INDEX('WB Country Groups'!$C$2:$C$219, MATCH($AI2391, 'WB Country Groups'!$B$2:$B$219, 0))</f>
        <v>East Asia &amp; Pacific</v>
      </c>
    </row>
    <row r="2392" spans="1:36">
      <c r="A2392" s="53">
        <v>45169</v>
      </c>
      <c r="B2392" s="53">
        <v>45169</v>
      </c>
      <c r="N2392" s="1" t="s">
        <v>948</v>
      </c>
      <c r="U2392" s="59">
        <v>193314360.62336999</v>
      </c>
      <c r="V2392" s="60">
        <v>193314360.62336999</v>
      </c>
      <c r="W2392" s="60">
        <v>3216735191.9864998</v>
      </c>
      <c r="X2392" s="59">
        <v>3.0305289300000001E-4</v>
      </c>
      <c r="AI2392" s="2" t="str">
        <f>INDEX('ISO2-ISO3'!$D$1:$D$249, MATCH($N2392, 'ISO2-ISO3'!$C$1:$C$249, 0))</f>
        <v>CHN</v>
      </c>
      <c r="AJ2392" s="2" t="str">
        <f>INDEX('WB Country Groups'!$C$2:$C$219, MATCH($AI2392, 'WB Country Groups'!$B$2:$B$219, 0))</f>
        <v>East Asia &amp; Pacific</v>
      </c>
    </row>
    <row r="2393" spans="1:36">
      <c r="A2393" s="53">
        <v>45169</v>
      </c>
      <c r="B2393" s="53">
        <v>45169</v>
      </c>
      <c r="N2393" s="1" t="s">
        <v>948</v>
      </c>
      <c r="U2393" s="59">
        <v>242356934.721165</v>
      </c>
      <c r="V2393" s="60">
        <v>242356934.721165</v>
      </c>
      <c r="W2393" s="60">
        <v>4032799624.5370498</v>
      </c>
      <c r="X2393" s="59">
        <v>3.7993540660000001E-4</v>
      </c>
      <c r="AI2393" s="2" t="str">
        <f>INDEX('ISO2-ISO3'!$D$1:$D$249, MATCH($N2393, 'ISO2-ISO3'!$C$1:$C$249, 0))</f>
        <v>CHN</v>
      </c>
      <c r="AJ2393" s="2" t="str">
        <f>INDEX('WB Country Groups'!$C$2:$C$219, MATCH($AI2393, 'WB Country Groups'!$B$2:$B$219, 0))</f>
        <v>East Asia &amp; Pacific</v>
      </c>
    </row>
    <row r="2394" spans="1:36">
      <c r="A2394" s="53">
        <v>45169</v>
      </c>
      <c r="B2394" s="53">
        <v>45169</v>
      </c>
      <c r="N2394" s="1" t="s">
        <v>948</v>
      </c>
      <c r="U2394" s="59">
        <v>215060832.32396799</v>
      </c>
      <c r="V2394" s="60">
        <v>215060832.32396799</v>
      </c>
      <c r="W2394" s="60">
        <v>3578594707.2096801</v>
      </c>
      <c r="X2394" s="59">
        <v>3.3714415839999998E-4</v>
      </c>
      <c r="AI2394" s="2" t="str">
        <f>INDEX('ISO2-ISO3'!$D$1:$D$249, MATCH($N2394, 'ISO2-ISO3'!$C$1:$C$249, 0))</f>
        <v>CHN</v>
      </c>
      <c r="AJ2394" s="2" t="str">
        <f>INDEX('WB Country Groups'!$C$2:$C$219, MATCH($AI2394, 'WB Country Groups'!$B$2:$B$219, 0))</f>
        <v>East Asia &amp; Pacific</v>
      </c>
    </row>
    <row r="2395" spans="1:36">
      <c r="A2395" s="53">
        <v>45169</v>
      </c>
      <c r="B2395" s="53">
        <v>45169</v>
      </c>
      <c r="N2395" s="1" t="s">
        <v>948</v>
      </c>
      <c r="U2395" s="59">
        <v>151340379.783829</v>
      </c>
      <c r="V2395" s="60">
        <v>151340379.783829</v>
      </c>
      <c r="W2395" s="60">
        <v>2518291574.66325</v>
      </c>
      <c r="X2395" s="59">
        <v>2.372515926E-4</v>
      </c>
      <c r="AI2395" s="2" t="str">
        <f>INDEX('ISO2-ISO3'!$D$1:$D$249, MATCH($N2395, 'ISO2-ISO3'!$C$1:$C$249, 0))</f>
        <v>CHN</v>
      </c>
      <c r="AJ2395" s="2" t="str">
        <f>INDEX('WB Country Groups'!$C$2:$C$219, MATCH($AI2395, 'WB Country Groups'!$B$2:$B$219, 0))</f>
        <v>East Asia &amp; Pacific</v>
      </c>
    </row>
    <row r="2396" spans="1:36">
      <c r="A2396" s="53">
        <v>45169</v>
      </c>
      <c r="B2396" s="53">
        <v>45169</v>
      </c>
      <c r="N2396" s="1" t="s">
        <v>1216</v>
      </c>
      <c r="U2396" s="59">
        <v>2345083530.7248998</v>
      </c>
      <c r="V2396" s="60">
        <v>2345083530.7248998</v>
      </c>
      <c r="W2396" s="60">
        <v>3607820816.4998498</v>
      </c>
      <c r="X2396" s="59">
        <v>3.6763143001999998E-3</v>
      </c>
      <c r="AI2396" s="2" t="str">
        <f>INDEX('ISO2-ISO3'!$D$1:$D$249, MATCH($N2396, 'ISO2-ISO3'!$C$1:$C$249, 0))</f>
        <v>POL</v>
      </c>
      <c r="AJ2396" s="2" t="str">
        <f>INDEX('WB Country Groups'!$C$2:$C$219, MATCH($AI2396, 'WB Country Groups'!$B$2:$B$219, 0))</f>
        <v>Europe &amp; Central Asia</v>
      </c>
    </row>
    <row r="2397" spans="1:36">
      <c r="A2397" s="53">
        <v>45169</v>
      </c>
      <c r="B2397" s="53">
        <v>45169</v>
      </c>
      <c r="N2397" s="1" t="s">
        <v>1348</v>
      </c>
      <c r="U2397" s="59">
        <v>18540480573</v>
      </c>
      <c r="V2397" s="60">
        <v>18540480573</v>
      </c>
      <c r="W2397" s="60">
        <v>19516295340</v>
      </c>
      <c r="X2397" s="59">
        <v>2.9065333055E-2</v>
      </c>
      <c r="AI2397" s="2" t="str">
        <f>INDEX('ISO2-ISO3'!$D$1:$D$249, MATCH($N2397, 'ISO2-ISO3'!$C$1:$C$249, 0))</f>
        <v>USA</v>
      </c>
      <c r="AJ2397" s="2" t="str">
        <f>INDEX('WB Country Groups'!$C$2:$C$219, MATCH($AI2397, 'WB Country Groups'!$B$2:$B$219, 0))</f>
        <v>North America</v>
      </c>
    </row>
    <row r="2398" spans="1:36">
      <c r="A2398" s="53">
        <v>45169</v>
      </c>
      <c r="B2398" s="53">
        <v>45169</v>
      </c>
      <c r="N2398" s="1" t="s">
        <v>1348</v>
      </c>
      <c r="U2398" s="59">
        <v>18971376779.452</v>
      </c>
      <c r="V2398" s="60">
        <v>18971376779.452</v>
      </c>
      <c r="W2398" s="60">
        <v>19969870294.16</v>
      </c>
      <c r="X2398" s="59">
        <v>2.9740835596799998E-2</v>
      </c>
      <c r="AI2398" s="2" t="str">
        <f>INDEX('ISO2-ISO3'!$D$1:$D$249, MATCH($N2398, 'ISO2-ISO3'!$C$1:$C$249, 0))</f>
        <v>USA</v>
      </c>
      <c r="AJ2398" s="2" t="str">
        <f>INDEX('WB Country Groups'!$C$2:$C$219, MATCH($AI2398, 'WB Country Groups'!$B$2:$B$219, 0))</f>
        <v>North America</v>
      </c>
    </row>
    <row r="2399" spans="1:36">
      <c r="A2399" s="53">
        <v>45169</v>
      </c>
      <c r="B2399" s="53">
        <v>45169</v>
      </c>
      <c r="N2399" s="1" t="s">
        <v>1348</v>
      </c>
      <c r="U2399" s="59">
        <v>57662023563.224998</v>
      </c>
      <c r="V2399" s="60">
        <v>57662023563.224998</v>
      </c>
      <c r="W2399" s="60">
        <v>76882698084.300003</v>
      </c>
      <c r="X2399" s="59">
        <v>9.0394955669700003E-2</v>
      </c>
      <c r="AI2399" s="2" t="str">
        <f>INDEX('ISO2-ISO3'!$D$1:$D$249, MATCH($N2399, 'ISO2-ISO3'!$C$1:$C$249, 0))</f>
        <v>USA</v>
      </c>
      <c r="AJ2399" s="2" t="str">
        <f>INDEX('WB Country Groups'!$C$2:$C$219, MATCH($AI2399, 'WB Country Groups'!$B$2:$B$219, 0))</f>
        <v>North America</v>
      </c>
    </row>
    <row r="2400" spans="1:36">
      <c r="A2400" s="53">
        <v>45169</v>
      </c>
      <c r="B2400" s="53">
        <v>45169</v>
      </c>
      <c r="N2400" s="1" t="s">
        <v>1102</v>
      </c>
      <c r="U2400" s="59">
        <v>4308498896.3873701</v>
      </c>
      <c r="V2400" s="60">
        <v>4308498896.3873701</v>
      </c>
      <c r="W2400" s="60">
        <v>8616997792.7747307</v>
      </c>
      <c r="X2400" s="59">
        <v>6.7542993235000003E-3</v>
      </c>
      <c r="AI2400" s="2" t="str">
        <f>INDEX('ISO2-ISO3'!$D$1:$D$249, MATCH($N2400, 'ISO2-ISO3'!$C$1:$C$249, 0))</f>
        <v>KOR</v>
      </c>
      <c r="AJ2400" s="2" t="str">
        <f>INDEX('WB Country Groups'!$C$2:$C$219, MATCH($AI2400, 'WB Country Groups'!$B$2:$B$219, 0))</f>
        <v>East Asia &amp; Pacific</v>
      </c>
    </row>
    <row r="2401" spans="1:36">
      <c r="A2401" s="53">
        <v>45169</v>
      </c>
      <c r="B2401" s="53">
        <v>45169</v>
      </c>
      <c r="N2401" s="1" t="s">
        <v>881</v>
      </c>
      <c r="U2401" s="59">
        <v>8870117530.0827904</v>
      </c>
      <c r="V2401" s="60">
        <v>8870117530.0827904</v>
      </c>
      <c r="W2401" s="60">
        <v>8870117530.0827904</v>
      </c>
      <c r="X2401" s="59">
        <v>1.3905406563400001E-2</v>
      </c>
      <c r="AI2401" s="2" t="str">
        <f>INDEX('ISO2-ISO3'!$D$1:$D$249, MATCH($N2401, 'ISO2-ISO3'!$C$1:$C$249, 0))</f>
        <v>AUS</v>
      </c>
      <c r="AJ2401" s="2" t="str">
        <f>INDEX('WB Country Groups'!$C$2:$C$219, MATCH($AI2401, 'WB Country Groups'!$B$2:$B$219, 0))</f>
        <v>East Asia &amp; Pacific</v>
      </c>
    </row>
    <row r="2402" spans="1:36">
      <c r="A2402" s="53">
        <v>45169</v>
      </c>
      <c r="B2402" s="53">
        <v>45169</v>
      </c>
      <c r="N2402" s="1" t="s">
        <v>936</v>
      </c>
      <c r="U2402" s="59">
        <v>16484241720.282</v>
      </c>
      <c r="V2402" s="60">
        <v>16484241720.282</v>
      </c>
      <c r="W2402" s="60">
        <v>17351833389.7705</v>
      </c>
      <c r="X2402" s="59">
        <v>2.5841831546500001E-2</v>
      </c>
      <c r="AI2402" s="2" t="str">
        <f>INDEX('ISO2-ISO3'!$D$1:$D$249, MATCH($N2402, 'ISO2-ISO3'!$C$1:$C$249, 0))</f>
        <v>CAN</v>
      </c>
      <c r="AJ2402" s="2" t="str">
        <f>INDEX('WB Country Groups'!$C$2:$C$219, MATCH($AI2402, 'WB Country Groups'!$B$2:$B$219, 0))</f>
        <v>North America</v>
      </c>
    </row>
    <row r="2403" spans="1:36">
      <c r="A2403" s="53">
        <v>45169</v>
      </c>
      <c r="B2403" s="53">
        <v>45169</v>
      </c>
      <c r="N2403" s="1" t="s">
        <v>1348</v>
      </c>
      <c r="U2403" s="59">
        <v>8796440138.3999996</v>
      </c>
      <c r="V2403" s="60">
        <v>8796440138.3999996</v>
      </c>
      <c r="W2403" s="60">
        <v>8796440138.3999996</v>
      </c>
      <c r="X2403" s="59">
        <v>1.3789904814700001E-2</v>
      </c>
      <c r="AI2403" s="2" t="str">
        <f>INDEX('ISO2-ISO3'!$D$1:$D$249, MATCH($N2403, 'ISO2-ISO3'!$C$1:$C$249, 0))</f>
        <v>USA</v>
      </c>
      <c r="AJ2403" s="2" t="str">
        <f>INDEX('WB Country Groups'!$C$2:$C$219, MATCH($AI2403, 'WB Country Groups'!$B$2:$B$219, 0))</f>
        <v>North America</v>
      </c>
    </row>
    <row r="2404" spans="1:36">
      <c r="A2404" s="53">
        <v>45169</v>
      </c>
      <c r="B2404" s="53">
        <v>45169</v>
      </c>
      <c r="N2404" s="1" t="s">
        <v>948</v>
      </c>
      <c r="U2404" s="59">
        <v>290754243.51336098</v>
      </c>
      <c r="V2404" s="60">
        <v>290754243.51336098</v>
      </c>
      <c r="W2404" s="60">
        <v>4838126895.0371704</v>
      </c>
      <c r="X2404" s="59">
        <v>4.5580635799999999E-4</v>
      </c>
      <c r="AI2404" s="2" t="str">
        <f>INDEX('ISO2-ISO3'!$D$1:$D$249, MATCH($N2404, 'ISO2-ISO3'!$C$1:$C$249, 0))</f>
        <v>CHN</v>
      </c>
      <c r="AJ2404" s="2" t="str">
        <f>INDEX('WB Country Groups'!$C$2:$C$219, MATCH($AI2404, 'WB Country Groups'!$B$2:$B$219, 0))</f>
        <v>East Asia &amp; Pacific</v>
      </c>
    </row>
    <row r="2405" spans="1:36">
      <c r="A2405" s="53">
        <v>45169</v>
      </c>
      <c r="B2405" s="53">
        <v>45169</v>
      </c>
      <c r="N2405" s="1" t="s">
        <v>948</v>
      </c>
      <c r="U2405" s="59">
        <v>152440265.92951801</v>
      </c>
      <c r="V2405" s="60">
        <v>152440265.92951801</v>
      </c>
      <c r="W2405" s="60">
        <v>2536593590.40904</v>
      </c>
      <c r="X2405" s="59">
        <v>2.389758498E-4</v>
      </c>
      <c r="AI2405" s="2" t="str">
        <f>INDEX('ISO2-ISO3'!$D$1:$D$249, MATCH($N2405, 'ISO2-ISO3'!$C$1:$C$249, 0))</f>
        <v>CHN</v>
      </c>
      <c r="AJ2405" s="2" t="str">
        <f>INDEX('WB Country Groups'!$C$2:$C$219, MATCH($AI2405, 'WB Country Groups'!$B$2:$B$219, 0))</f>
        <v>East Asia &amp; Pacific</v>
      </c>
    </row>
    <row r="2406" spans="1:36">
      <c r="A2406" s="53">
        <v>45169</v>
      </c>
      <c r="B2406" s="53">
        <v>45169</v>
      </c>
      <c r="N2406" s="1" t="s">
        <v>948</v>
      </c>
      <c r="U2406" s="59">
        <v>348184670.73559099</v>
      </c>
      <c r="V2406" s="60">
        <v>348184670.73559099</v>
      </c>
      <c r="W2406" s="60">
        <v>5793764519.37533</v>
      </c>
      <c r="X2406" s="59">
        <v>5.4583824730000002E-4</v>
      </c>
      <c r="AI2406" s="2" t="str">
        <f>INDEX('ISO2-ISO3'!$D$1:$D$249, MATCH($N2406, 'ISO2-ISO3'!$C$1:$C$249, 0))</f>
        <v>CHN</v>
      </c>
      <c r="AJ2406" s="2" t="str">
        <f>INDEX('WB Country Groups'!$C$2:$C$219, MATCH($AI2406, 'WB Country Groups'!$B$2:$B$219, 0))</f>
        <v>East Asia &amp; Pacific</v>
      </c>
    </row>
    <row r="2407" spans="1:36">
      <c r="A2407" s="53">
        <v>45169</v>
      </c>
      <c r="B2407" s="53">
        <v>45169</v>
      </c>
      <c r="N2407" s="1" t="s">
        <v>1303</v>
      </c>
      <c r="U2407" s="59">
        <v>1448344834.72909</v>
      </c>
      <c r="V2407" s="60">
        <v>1448344834.72909</v>
      </c>
      <c r="W2407" s="60">
        <v>1810431043.41136</v>
      </c>
      <c r="X2407" s="59">
        <v>2.2705250187000001E-3</v>
      </c>
      <c r="AI2407" s="2" t="str">
        <f>INDEX('ISO2-ISO3'!$D$1:$D$249, MATCH($N2407, 'ISO2-ISO3'!$C$1:$C$249, 0))</f>
        <v>TWN</v>
      </c>
      <c r="AJ2407" s="2" t="str">
        <f>INDEX('WB Country Groups'!$C$2:$C$219, MATCH($AI2407, 'WB Country Groups'!$B$2:$B$219, 0))</f>
        <v>East Asia &amp; Pacific</v>
      </c>
    </row>
    <row r="2408" spans="1:36">
      <c r="A2408" s="53">
        <v>45169</v>
      </c>
      <c r="B2408" s="53">
        <v>45169</v>
      </c>
      <c r="N2408" s="1" t="s">
        <v>881</v>
      </c>
      <c r="U2408" s="59">
        <v>5455783013.7452898</v>
      </c>
      <c r="V2408" s="60">
        <v>5455783013.7452898</v>
      </c>
      <c r="W2408" s="60">
        <v>5455783013.7452898</v>
      </c>
      <c r="X2408" s="59">
        <v>8.5528608466000008E-3</v>
      </c>
      <c r="AI2408" s="2" t="str">
        <f>INDEX('ISO2-ISO3'!$D$1:$D$249, MATCH($N2408, 'ISO2-ISO3'!$C$1:$C$249, 0))</f>
        <v>AUS</v>
      </c>
      <c r="AJ2408" s="2" t="str">
        <f>INDEX('WB Country Groups'!$C$2:$C$219, MATCH($AI2408, 'WB Country Groups'!$B$2:$B$219, 0))</f>
        <v>East Asia &amp; Pacific</v>
      </c>
    </row>
    <row r="2409" spans="1:36">
      <c r="A2409" s="53">
        <v>45169</v>
      </c>
      <c r="B2409" s="53">
        <v>45169</v>
      </c>
      <c r="N2409" s="1" t="s">
        <v>1303</v>
      </c>
      <c r="U2409" s="59">
        <v>4044400443.1256199</v>
      </c>
      <c r="V2409" s="60">
        <v>4044400443.1256199</v>
      </c>
      <c r="W2409" s="60">
        <v>5777714918.7508802</v>
      </c>
      <c r="X2409" s="59">
        <v>6.3402804163999998E-3</v>
      </c>
      <c r="AI2409" s="2" t="str">
        <f>INDEX('ISO2-ISO3'!$D$1:$D$249, MATCH($N2409, 'ISO2-ISO3'!$C$1:$C$249, 0))</f>
        <v>TWN</v>
      </c>
      <c r="AJ2409" s="2" t="str">
        <f>INDEX('WB Country Groups'!$C$2:$C$219, MATCH($AI2409, 'WB Country Groups'!$B$2:$B$219, 0))</f>
        <v>East Asia &amp; Pacific</v>
      </c>
    </row>
    <row r="2410" spans="1:36">
      <c r="A2410" s="53">
        <v>45169</v>
      </c>
      <c r="B2410" s="53">
        <v>45169</v>
      </c>
      <c r="N2410" s="1" t="s">
        <v>1342</v>
      </c>
      <c r="U2410" s="59">
        <v>4953658782.2192898</v>
      </c>
      <c r="V2410" s="60">
        <v>4953658782.2192898</v>
      </c>
      <c r="W2410" s="60">
        <v>6604878376.2923803</v>
      </c>
      <c r="X2410" s="59">
        <v>7.7656963517999996E-3</v>
      </c>
      <c r="AI2410" s="2" t="str">
        <f>INDEX('ISO2-ISO3'!$D$1:$D$249, MATCH($N2410, 'ISO2-ISO3'!$C$1:$C$249, 0))</f>
        <v>GBR</v>
      </c>
      <c r="AJ2410" s="2" t="str">
        <f>INDEX('WB Country Groups'!$C$2:$C$219, MATCH($AI2410, 'WB Country Groups'!$B$2:$B$219, 0))</f>
        <v>Europe &amp; Central Asia</v>
      </c>
    </row>
    <row r="2411" spans="1:36">
      <c r="A2411" s="53">
        <v>45169</v>
      </c>
      <c r="B2411" s="53">
        <v>45169</v>
      </c>
      <c r="N2411" s="1" t="s">
        <v>1342</v>
      </c>
      <c r="U2411" s="59">
        <v>57001083171.432999</v>
      </c>
      <c r="V2411" s="60">
        <v>57001083171.432999</v>
      </c>
      <c r="W2411" s="60">
        <v>67060097848.744698</v>
      </c>
      <c r="X2411" s="59">
        <v>8.9358820034400002E-2</v>
      </c>
      <c r="AI2411" s="2" t="str">
        <f>INDEX('ISO2-ISO3'!$D$1:$D$249, MATCH($N2411, 'ISO2-ISO3'!$C$1:$C$249, 0))</f>
        <v>GBR</v>
      </c>
      <c r="AJ2411" s="2" t="str">
        <f>INDEX('WB Country Groups'!$C$2:$C$219, MATCH($AI2411, 'WB Country Groups'!$B$2:$B$219, 0))</f>
        <v>Europe &amp; Central Asia</v>
      </c>
    </row>
    <row r="2412" spans="1:36">
      <c r="A2412" s="53">
        <v>45169</v>
      </c>
      <c r="B2412" s="53">
        <v>45169</v>
      </c>
      <c r="N2412" s="1" t="s">
        <v>948</v>
      </c>
      <c r="U2412" s="59">
        <v>40093398204.0233</v>
      </c>
      <c r="V2412" s="60">
        <v>40093398204.0233</v>
      </c>
      <c r="W2412" s="60">
        <v>49717323553.3395</v>
      </c>
      <c r="X2412" s="59">
        <v>6.2853169717999993E-2</v>
      </c>
      <c r="AI2412" s="2" t="str">
        <f>INDEX('ISO2-ISO3'!$D$1:$D$249, MATCH($N2412, 'ISO2-ISO3'!$C$1:$C$249, 0))</f>
        <v>CHN</v>
      </c>
      <c r="AJ2412" s="2" t="str">
        <f>INDEX('WB Country Groups'!$C$2:$C$219, MATCH($AI2412, 'WB Country Groups'!$B$2:$B$219, 0))</f>
        <v>East Asia &amp; Pacific</v>
      </c>
    </row>
    <row r="2413" spans="1:36">
      <c r="A2413" s="53">
        <v>45169</v>
      </c>
      <c r="B2413" s="53">
        <v>45169</v>
      </c>
      <c r="N2413" s="1" t="s">
        <v>948</v>
      </c>
      <c r="U2413" s="59">
        <v>21670024530.595798</v>
      </c>
      <c r="V2413" s="60">
        <v>21670024530.595798</v>
      </c>
      <c r="W2413" s="60">
        <v>25494146506.583401</v>
      </c>
      <c r="X2413" s="59">
        <v>3.3971421496500002E-2</v>
      </c>
      <c r="AI2413" s="2" t="str">
        <f>INDEX('ISO2-ISO3'!$D$1:$D$249, MATCH($N2413, 'ISO2-ISO3'!$C$1:$C$249, 0))</f>
        <v>CHN</v>
      </c>
      <c r="AJ2413" s="2" t="str">
        <f>INDEX('WB Country Groups'!$C$2:$C$219, MATCH($AI2413, 'WB Country Groups'!$B$2:$B$219, 0))</f>
        <v>East Asia &amp; Pacific</v>
      </c>
    </row>
    <row r="2414" spans="1:36">
      <c r="A2414" s="53">
        <v>45169</v>
      </c>
      <c r="B2414" s="53">
        <v>45169</v>
      </c>
      <c r="N2414" s="1" t="s">
        <v>948</v>
      </c>
      <c r="U2414" s="59">
        <v>2217600908.5440001</v>
      </c>
      <c r="V2414" s="60">
        <v>2217600908.5440001</v>
      </c>
      <c r="W2414" s="60">
        <v>2772001135.6799998</v>
      </c>
      <c r="X2414" s="59">
        <v>3.4764637699999999E-3</v>
      </c>
      <c r="AI2414" s="2" t="str">
        <f>INDEX('ISO2-ISO3'!$D$1:$D$249, MATCH($N2414, 'ISO2-ISO3'!$C$1:$C$249, 0))</f>
        <v>CHN</v>
      </c>
      <c r="AJ2414" s="2" t="str">
        <f>INDEX('WB Country Groups'!$C$2:$C$219, MATCH($AI2414, 'WB Country Groups'!$B$2:$B$219, 0))</f>
        <v>East Asia &amp; Pacific</v>
      </c>
    </row>
    <row r="2415" spans="1:36">
      <c r="A2415" s="53">
        <v>45169</v>
      </c>
      <c r="B2415" s="53">
        <v>45169</v>
      </c>
      <c r="N2415" s="1" t="s">
        <v>948</v>
      </c>
      <c r="U2415" s="59">
        <v>41157982972.407997</v>
      </c>
      <c r="V2415" s="60">
        <v>41157982972.407997</v>
      </c>
      <c r="W2415" s="60">
        <v>68596638287.346603</v>
      </c>
      <c r="X2415" s="59">
        <v>6.4522086051400002E-2</v>
      </c>
      <c r="AI2415" s="2" t="str">
        <f>INDEX('ISO2-ISO3'!$D$1:$D$249, MATCH($N2415, 'ISO2-ISO3'!$C$1:$C$249, 0))</f>
        <v>CHN</v>
      </c>
      <c r="AJ2415" s="2" t="str">
        <f>INDEX('WB Country Groups'!$C$2:$C$219, MATCH($AI2415, 'WB Country Groups'!$B$2:$B$219, 0))</f>
        <v>East Asia &amp; Pacific</v>
      </c>
    </row>
    <row r="2416" spans="1:36">
      <c r="A2416" s="53">
        <v>45169</v>
      </c>
      <c r="B2416" s="53">
        <v>45169</v>
      </c>
      <c r="N2416" s="1" t="s">
        <v>948</v>
      </c>
      <c r="U2416" s="59">
        <v>8259853776.2865496</v>
      </c>
      <c r="V2416" s="60">
        <v>8259853776.2865496</v>
      </c>
      <c r="W2416" s="60">
        <v>9177615306.9850502</v>
      </c>
      <c r="X2416" s="59">
        <v>1.29487151128E-2</v>
      </c>
      <c r="AI2416" s="2" t="str">
        <f>INDEX('ISO2-ISO3'!$D$1:$D$249, MATCH($N2416, 'ISO2-ISO3'!$C$1:$C$249, 0))</f>
        <v>CHN</v>
      </c>
      <c r="AJ2416" s="2" t="str">
        <f>INDEX('WB Country Groups'!$C$2:$C$219, MATCH($AI2416, 'WB Country Groups'!$B$2:$B$219, 0))</f>
        <v>East Asia &amp; Pacific</v>
      </c>
    </row>
    <row r="2417" spans="1:36">
      <c r="A2417" s="53">
        <v>45169</v>
      </c>
      <c r="B2417" s="53">
        <v>45169</v>
      </c>
      <c r="N2417" s="1" t="s">
        <v>948</v>
      </c>
      <c r="U2417" s="59">
        <v>3180978176.3099999</v>
      </c>
      <c r="V2417" s="60">
        <v>3180978176.3099999</v>
      </c>
      <c r="W2417" s="60">
        <v>4574018920.5</v>
      </c>
      <c r="X2417" s="59">
        <v>4.9867202617000003E-3</v>
      </c>
      <c r="AI2417" s="2" t="str">
        <f>INDEX('ISO2-ISO3'!$D$1:$D$249, MATCH($N2417, 'ISO2-ISO3'!$C$1:$C$249, 0))</f>
        <v>CHN</v>
      </c>
      <c r="AJ2417" s="2" t="str">
        <f>INDEX('WB Country Groups'!$C$2:$C$219, MATCH($AI2417, 'WB Country Groups'!$B$2:$B$219, 0))</f>
        <v>East Asia &amp; Pacific</v>
      </c>
    </row>
    <row r="2418" spans="1:36">
      <c r="A2418" s="53">
        <v>45169</v>
      </c>
      <c r="B2418" s="53">
        <v>45169</v>
      </c>
      <c r="N2418" s="1" t="s">
        <v>1348</v>
      </c>
      <c r="U2418" s="59">
        <v>63050892908.339996</v>
      </c>
      <c r="V2418" s="60">
        <v>63050892908.339996</v>
      </c>
      <c r="W2418" s="60">
        <v>63050892908.339996</v>
      </c>
      <c r="X2418" s="59">
        <v>9.8842918045300002E-2</v>
      </c>
      <c r="AI2418" s="2" t="str">
        <f>INDEX('ISO2-ISO3'!$D$1:$D$249, MATCH($N2418, 'ISO2-ISO3'!$C$1:$C$249, 0))</f>
        <v>USA</v>
      </c>
      <c r="AJ2418" s="2" t="str">
        <f>INDEX('WB Country Groups'!$C$2:$C$219, MATCH($AI2418, 'WB Country Groups'!$B$2:$B$219, 0))</f>
        <v>North America</v>
      </c>
    </row>
    <row r="2419" spans="1:36">
      <c r="A2419" s="53">
        <v>45169</v>
      </c>
      <c r="B2419" s="53">
        <v>45169</v>
      </c>
      <c r="N2419" s="1" t="s">
        <v>948</v>
      </c>
      <c r="U2419" s="59">
        <v>241303128.25554699</v>
      </c>
      <c r="V2419" s="60">
        <v>241303128.25554699</v>
      </c>
      <c r="W2419" s="60">
        <v>4015264370.9088898</v>
      </c>
      <c r="X2419" s="59">
        <v>3.7828338709999999E-4</v>
      </c>
      <c r="AI2419" s="2" t="str">
        <f>INDEX('ISO2-ISO3'!$D$1:$D$249, MATCH($N2419, 'ISO2-ISO3'!$C$1:$C$249, 0))</f>
        <v>CHN</v>
      </c>
      <c r="AJ2419" s="2" t="str">
        <f>INDEX('WB Country Groups'!$C$2:$C$219, MATCH($AI2419, 'WB Country Groups'!$B$2:$B$219, 0))</f>
        <v>East Asia &amp; Pacific</v>
      </c>
    </row>
    <row r="2420" spans="1:36">
      <c r="A2420" s="53">
        <v>45169</v>
      </c>
      <c r="B2420" s="53">
        <v>45169</v>
      </c>
      <c r="N2420" s="1" t="s">
        <v>948</v>
      </c>
      <c r="U2420" s="59">
        <v>451221189.435296</v>
      </c>
      <c r="V2420" s="60">
        <v>451221189.435296</v>
      </c>
      <c r="W2420" s="60">
        <v>7508283785.7781696</v>
      </c>
      <c r="X2420" s="59">
        <v>7.0736538360000002E-4</v>
      </c>
      <c r="AI2420" s="2" t="str">
        <f>INDEX('ISO2-ISO3'!$D$1:$D$249, MATCH($N2420, 'ISO2-ISO3'!$C$1:$C$249, 0))</f>
        <v>CHN</v>
      </c>
      <c r="AJ2420" s="2" t="str">
        <f>INDEX('WB Country Groups'!$C$2:$C$219, MATCH($AI2420, 'WB Country Groups'!$B$2:$B$219, 0))</f>
        <v>East Asia &amp; Pacific</v>
      </c>
    </row>
    <row r="2421" spans="1:36">
      <c r="A2421" s="53">
        <v>45169</v>
      </c>
      <c r="B2421" s="53">
        <v>45169</v>
      </c>
      <c r="N2421" s="1" t="s">
        <v>948</v>
      </c>
      <c r="U2421" s="59">
        <v>278061175.41746199</v>
      </c>
      <c r="V2421" s="60">
        <v>278061175.41746199</v>
      </c>
      <c r="W2421" s="60">
        <v>4626915277.3037796</v>
      </c>
      <c r="X2421" s="59">
        <v>4.3590783100000001E-4</v>
      </c>
      <c r="AI2421" s="2" t="str">
        <f>INDEX('ISO2-ISO3'!$D$1:$D$249, MATCH($N2421, 'ISO2-ISO3'!$C$1:$C$249, 0))</f>
        <v>CHN</v>
      </c>
      <c r="AJ2421" s="2" t="str">
        <f>INDEX('WB Country Groups'!$C$2:$C$219, MATCH($AI2421, 'WB Country Groups'!$B$2:$B$219, 0))</f>
        <v>East Asia &amp; Pacific</v>
      </c>
    </row>
    <row r="2422" spans="1:36">
      <c r="A2422" s="53">
        <v>45169</v>
      </c>
      <c r="B2422" s="53">
        <v>45169</v>
      </c>
      <c r="N2422" s="1" t="s">
        <v>948</v>
      </c>
      <c r="U2422" s="59">
        <v>2362314230.9911699</v>
      </c>
      <c r="V2422" s="60">
        <v>2362314230.9911699</v>
      </c>
      <c r="W2422" s="60">
        <v>9449256923.9646797</v>
      </c>
      <c r="X2422" s="59">
        <v>3.7033263315E-3</v>
      </c>
      <c r="AI2422" s="2" t="str">
        <f>INDEX('ISO2-ISO3'!$D$1:$D$249, MATCH($N2422, 'ISO2-ISO3'!$C$1:$C$249, 0))</f>
        <v>CHN</v>
      </c>
      <c r="AJ2422" s="2" t="str">
        <f>INDEX('WB Country Groups'!$C$2:$C$219, MATCH($AI2422, 'WB Country Groups'!$B$2:$B$219, 0))</f>
        <v>East Asia &amp; Pacific</v>
      </c>
    </row>
    <row r="2423" spans="1:36">
      <c r="A2423" s="53">
        <v>45169</v>
      </c>
      <c r="B2423" s="53">
        <v>45169</v>
      </c>
      <c r="N2423" s="1" t="s">
        <v>948</v>
      </c>
      <c r="U2423" s="59">
        <v>885156801.173208</v>
      </c>
      <c r="V2423" s="60">
        <v>885156801.173208</v>
      </c>
      <c r="W2423" s="60">
        <v>2950522670.5773602</v>
      </c>
      <c r="X2423" s="59">
        <v>1.3876327061999999E-3</v>
      </c>
      <c r="AI2423" s="2" t="str">
        <f>INDEX('ISO2-ISO3'!$D$1:$D$249, MATCH($N2423, 'ISO2-ISO3'!$C$1:$C$249, 0))</f>
        <v>CHN</v>
      </c>
      <c r="AJ2423" s="2" t="str">
        <f>INDEX('WB Country Groups'!$C$2:$C$219, MATCH($AI2423, 'WB Country Groups'!$B$2:$B$219, 0))</f>
        <v>East Asia &amp; Pacific</v>
      </c>
    </row>
    <row r="2424" spans="1:36">
      <c r="A2424" s="53">
        <v>45169</v>
      </c>
      <c r="B2424" s="53">
        <v>45169</v>
      </c>
      <c r="N2424" s="1" t="s">
        <v>948</v>
      </c>
      <c r="U2424" s="59">
        <v>294959235.63470501</v>
      </c>
      <c r="V2424" s="60">
        <v>294959235.63470501</v>
      </c>
      <c r="W2424" s="60">
        <v>4908097620.93221</v>
      </c>
      <c r="X2424" s="59">
        <v>4.6239839290000001E-4</v>
      </c>
      <c r="AI2424" s="2" t="str">
        <f>INDEX('ISO2-ISO3'!$D$1:$D$249, MATCH($N2424, 'ISO2-ISO3'!$C$1:$C$249, 0))</f>
        <v>CHN</v>
      </c>
      <c r="AJ2424" s="2" t="str">
        <f>INDEX('WB Country Groups'!$C$2:$C$219, MATCH($AI2424, 'WB Country Groups'!$B$2:$B$219, 0))</f>
        <v>East Asia &amp; Pacific</v>
      </c>
    </row>
    <row r="2425" spans="1:36">
      <c r="A2425" s="53">
        <v>45169</v>
      </c>
      <c r="B2425" s="53">
        <v>45169</v>
      </c>
      <c r="N2425" s="1" t="s">
        <v>1266</v>
      </c>
      <c r="U2425" s="59">
        <v>2653612267.3617201</v>
      </c>
      <c r="V2425" s="60">
        <v>2653612267.3617201</v>
      </c>
      <c r="W2425" s="60">
        <v>5896916149.6927099</v>
      </c>
      <c r="X2425" s="59">
        <v>4.1599851765000001E-3</v>
      </c>
      <c r="AI2425" s="2" t="str">
        <f>INDEX('ISO2-ISO3'!$D$1:$D$249, MATCH($N2425, 'ISO2-ISO3'!$C$1:$C$249, 0))</f>
        <v>SGP</v>
      </c>
      <c r="AJ2425" s="2" t="str">
        <f>INDEX('WB Country Groups'!$C$2:$C$219, MATCH($AI2425, 'WB Country Groups'!$B$2:$B$219, 0))</f>
        <v>East Asia &amp; Pacific</v>
      </c>
    </row>
    <row r="2426" spans="1:36">
      <c r="A2426" s="53">
        <v>45169</v>
      </c>
      <c r="B2426" s="53">
        <v>45169</v>
      </c>
      <c r="N2426" s="1" t="s">
        <v>1348</v>
      </c>
      <c r="U2426" s="59">
        <v>34888545758.681999</v>
      </c>
      <c r="V2426" s="60">
        <v>34888545758.681999</v>
      </c>
      <c r="W2426" s="60">
        <v>49840779655.260002</v>
      </c>
      <c r="X2426" s="59">
        <v>5.4693684896099999E-2</v>
      </c>
      <c r="AI2426" s="2" t="str">
        <f>INDEX('ISO2-ISO3'!$D$1:$D$249, MATCH($N2426, 'ISO2-ISO3'!$C$1:$C$249, 0))</f>
        <v>USA</v>
      </c>
      <c r="AJ2426" s="2" t="str">
        <f>INDEX('WB Country Groups'!$C$2:$C$219, MATCH($AI2426, 'WB Country Groups'!$B$2:$B$219, 0))</f>
        <v>North America</v>
      </c>
    </row>
    <row r="2427" spans="1:36">
      <c r="A2427" s="53">
        <v>45169</v>
      </c>
      <c r="B2427" s="53">
        <v>45169</v>
      </c>
      <c r="N2427" s="1" t="s">
        <v>936</v>
      </c>
      <c r="U2427" s="59">
        <v>6153014909.6418896</v>
      </c>
      <c r="V2427" s="60">
        <v>6153014909.6418896</v>
      </c>
      <c r="W2427" s="60">
        <v>6153014909.6418896</v>
      </c>
      <c r="X2427" s="59">
        <v>9.6458895407999998E-3</v>
      </c>
      <c r="AI2427" s="2" t="str">
        <f>INDEX('ISO2-ISO3'!$D$1:$D$249, MATCH($N2427, 'ISO2-ISO3'!$C$1:$C$249, 0))</f>
        <v>CAN</v>
      </c>
      <c r="AJ2427" s="2" t="str">
        <f>INDEX('WB Country Groups'!$C$2:$C$219, MATCH($AI2427, 'WB Country Groups'!$B$2:$B$219, 0))</f>
        <v>North America</v>
      </c>
    </row>
    <row r="2428" spans="1:36">
      <c r="A2428" s="53">
        <v>45169</v>
      </c>
      <c r="B2428" s="53">
        <v>45169</v>
      </c>
      <c r="N2428" s="1" t="s">
        <v>1102</v>
      </c>
      <c r="U2428" s="59">
        <v>2798698929.94137</v>
      </c>
      <c r="V2428" s="60">
        <v>2798698929.94137</v>
      </c>
      <c r="W2428" s="60">
        <v>3731598573.2551498</v>
      </c>
      <c r="X2428" s="59">
        <v>4.3874330117E-3</v>
      </c>
      <c r="AI2428" s="2" t="str">
        <f>INDEX('ISO2-ISO3'!$D$1:$D$249, MATCH($N2428, 'ISO2-ISO3'!$C$1:$C$249, 0))</f>
        <v>KOR</v>
      </c>
      <c r="AJ2428" s="2" t="str">
        <f>INDEX('WB Country Groups'!$C$2:$C$219, MATCH($AI2428, 'WB Country Groups'!$B$2:$B$219, 0))</f>
        <v>East Asia &amp; Pacific</v>
      </c>
    </row>
    <row r="2429" spans="1:36">
      <c r="A2429" s="53">
        <v>45169</v>
      </c>
      <c r="B2429" s="53">
        <v>45169</v>
      </c>
      <c r="N2429" s="1" t="s">
        <v>1102</v>
      </c>
      <c r="U2429" s="59">
        <v>1343319785.32249</v>
      </c>
      <c r="V2429" s="60">
        <v>1343319785.32249</v>
      </c>
      <c r="W2429" s="60">
        <v>2985155078.4944201</v>
      </c>
      <c r="X2429" s="59">
        <v>2.1058805248E-3</v>
      </c>
      <c r="AI2429" s="2" t="str">
        <f>INDEX('ISO2-ISO3'!$D$1:$D$249, MATCH($N2429, 'ISO2-ISO3'!$C$1:$C$249, 0))</f>
        <v>KOR</v>
      </c>
      <c r="AJ2429" s="2" t="str">
        <f>INDEX('WB Country Groups'!$C$2:$C$219, MATCH($AI2429, 'WB Country Groups'!$B$2:$B$219, 0))</f>
        <v>East Asia &amp; Pacific</v>
      </c>
    </row>
    <row r="2430" spans="1:36">
      <c r="A2430" s="53">
        <v>45169</v>
      </c>
      <c r="B2430" s="53">
        <v>45169</v>
      </c>
      <c r="N2430" s="1" t="s">
        <v>948</v>
      </c>
      <c r="U2430" s="59">
        <v>311539158.506396</v>
      </c>
      <c r="V2430" s="60">
        <v>311539158.506396</v>
      </c>
      <c r="W2430" s="60">
        <v>5183986185.0813398</v>
      </c>
      <c r="X2430" s="59">
        <v>4.8839022080000003E-4</v>
      </c>
      <c r="AI2430" s="2" t="str">
        <f>INDEX('ISO2-ISO3'!$D$1:$D$249, MATCH($N2430, 'ISO2-ISO3'!$C$1:$C$249, 0))</f>
        <v>CHN</v>
      </c>
      <c r="AJ2430" s="2" t="str">
        <f>INDEX('WB Country Groups'!$C$2:$C$219, MATCH($AI2430, 'WB Country Groups'!$B$2:$B$219, 0))</f>
        <v>East Asia &amp; Pacific</v>
      </c>
    </row>
    <row r="2431" spans="1:36">
      <c r="A2431" s="53">
        <v>45169</v>
      </c>
      <c r="B2431" s="53">
        <v>45169</v>
      </c>
      <c r="N2431" s="1" t="s">
        <v>1070</v>
      </c>
      <c r="U2431" s="59">
        <v>1833512006.9124401</v>
      </c>
      <c r="V2431" s="60">
        <v>1833512006.9124401</v>
      </c>
      <c r="W2431" s="60">
        <v>6111706689.7081299</v>
      </c>
      <c r="X2431" s="59">
        <v>2.8743395799E-3</v>
      </c>
      <c r="AI2431" s="2" t="str">
        <f>INDEX('ISO2-ISO3'!$D$1:$D$249, MATCH($N2431, 'ISO2-ISO3'!$C$1:$C$249, 0))</f>
        <v>IND</v>
      </c>
      <c r="AJ2431" s="2" t="str">
        <f>INDEX('WB Country Groups'!$C$2:$C$219, MATCH($AI2431, 'WB Country Groups'!$B$2:$B$219, 0))</f>
        <v>South Asia</v>
      </c>
    </row>
    <row r="2432" spans="1:36">
      <c r="A2432" s="53">
        <v>45169</v>
      </c>
      <c r="B2432" s="53">
        <v>45169</v>
      </c>
      <c r="N2432" s="1" t="s">
        <v>918</v>
      </c>
      <c r="U2432" s="59">
        <v>1693042172.7579601</v>
      </c>
      <c r="V2432" s="60">
        <v>1693042172.7579601</v>
      </c>
      <c r="W2432" s="60">
        <v>3762315939.4621201</v>
      </c>
      <c r="X2432" s="59">
        <v>2.6541294026000001E-3</v>
      </c>
      <c r="AI2432" s="2" t="str">
        <f>INDEX('ISO2-ISO3'!$D$1:$D$249, MATCH($N2432, 'ISO2-ISO3'!$C$1:$C$249, 0))</f>
        <v>BRA</v>
      </c>
      <c r="AJ2432" s="2" t="str">
        <f>INDEX('WB Country Groups'!$C$2:$C$219, MATCH($AI2432, 'WB Country Groups'!$B$2:$B$219, 0))</f>
        <v>Latin America &amp; Caribbean</v>
      </c>
    </row>
    <row r="2433" spans="1:36">
      <c r="A2433" s="53">
        <v>45169</v>
      </c>
      <c r="B2433" s="53">
        <v>45169</v>
      </c>
      <c r="N2433" s="1" t="s">
        <v>1348</v>
      </c>
      <c r="U2433" s="59">
        <v>8763635876.2399998</v>
      </c>
      <c r="V2433" s="60">
        <v>8763635876.2399998</v>
      </c>
      <c r="W2433" s="60">
        <v>8763635876.2399998</v>
      </c>
      <c r="X2433" s="59">
        <v>1.3738478596199999E-2</v>
      </c>
      <c r="AI2433" s="2" t="str">
        <f>INDEX('ISO2-ISO3'!$D$1:$D$249, MATCH($N2433, 'ISO2-ISO3'!$C$1:$C$249, 0))</f>
        <v>USA</v>
      </c>
      <c r="AJ2433" s="2" t="str">
        <f>INDEX('WB Country Groups'!$C$2:$C$219, MATCH($AI2433, 'WB Country Groups'!$B$2:$B$219, 0))</f>
        <v>North America</v>
      </c>
    </row>
    <row r="2434" spans="1:36">
      <c r="A2434" s="53">
        <v>45169</v>
      </c>
      <c r="B2434" s="53">
        <v>45169</v>
      </c>
      <c r="N2434" s="1" t="s">
        <v>1070</v>
      </c>
      <c r="U2434" s="59">
        <v>3323739438.47438</v>
      </c>
      <c r="V2434" s="60">
        <v>3323739438.47438</v>
      </c>
      <c r="W2434" s="60">
        <v>6647478876.9487696</v>
      </c>
      <c r="X2434" s="59">
        <v>5.2105226391999998E-3</v>
      </c>
      <c r="AI2434" s="2" t="str">
        <f>INDEX('ISO2-ISO3'!$D$1:$D$249, MATCH($N2434, 'ISO2-ISO3'!$C$1:$C$249, 0))</f>
        <v>IND</v>
      </c>
      <c r="AJ2434" s="2" t="str">
        <f>INDEX('WB Country Groups'!$C$2:$C$219, MATCH($AI2434, 'WB Country Groups'!$B$2:$B$219, 0))</f>
        <v>South Asia</v>
      </c>
    </row>
    <row r="2435" spans="1:36">
      <c r="A2435" s="53">
        <v>45169</v>
      </c>
      <c r="B2435" s="53">
        <v>45169</v>
      </c>
      <c r="N2435" s="1" t="s">
        <v>1303</v>
      </c>
      <c r="U2435" s="59">
        <v>8549048624.5113297</v>
      </c>
      <c r="V2435" s="60">
        <v>8549048624.5113297</v>
      </c>
      <c r="W2435" s="60">
        <v>8998998552.1171894</v>
      </c>
      <c r="X2435" s="59">
        <v>1.34020768554E-2</v>
      </c>
      <c r="AI2435" s="2" t="str">
        <f>INDEX('ISO2-ISO3'!$D$1:$D$249, MATCH($N2435, 'ISO2-ISO3'!$C$1:$C$249, 0))</f>
        <v>TWN</v>
      </c>
      <c r="AJ2435" s="2" t="str">
        <f>INDEX('WB Country Groups'!$C$2:$C$219, MATCH($AI2435, 'WB Country Groups'!$B$2:$B$219, 0))</f>
        <v>East Asia &amp; Pacific</v>
      </c>
    </row>
    <row r="2436" spans="1:36">
      <c r="A2436" s="53">
        <v>45169</v>
      </c>
      <c r="B2436" s="53">
        <v>45169</v>
      </c>
      <c r="N2436" s="1" t="s">
        <v>948</v>
      </c>
      <c r="U2436" s="59">
        <v>489956217.14364201</v>
      </c>
      <c r="V2436" s="60">
        <v>489956217.14364201</v>
      </c>
      <c r="W2436" s="60">
        <v>8152831487.2019997</v>
      </c>
      <c r="X2436" s="59">
        <v>7.6808907829999996E-4</v>
      </c>
      <c r="AI2436" s="2" t="str">
        <f>INDEX('ISO2-ISO3'!$D$1:$D$249, MATCH($N2436, 'ISO2-ISO3'!$C$1:$C$249, 0))</f>
        <v>CHN</v>
      </c>
      <c r="AJ2436" s="2" t="str">
        <f>INDEX('WB Country Groups'!$C$2:$C$219, MATCH($AI2436, 'WB Country Groups'!$B$2:$B$219, 0))</f>
        <v>East Asia &amp; Pacific</v>
      </c>
    </row>
    <row r="2437" spans="1:36">
      <c r="A2437" s="53">
        <v>45169</v>
      </c>
      <c r="B2437" s="53">
        <v>45169</v>
      </c>
      <c r="N2437" s="1" t="s">
        <v>948</v>
      </c>
      <c r="U2437" s="59">
        <v>320483457.57658899</v>
      </c>
      <c r="V2437" s="60">
        <v>320483457.57658899</v>
      </c>
      <c r="W2437" s="60">
        <v>5332818592.0166798</v>
      </c>
      <c r="X2437" s="59">
        <v>5.0241191950000004E-4</v>
      </c>
      <c r="AI2437" s="2" t="str">
        <f>INDEX('ISO2-ISO3'!$D$1:$D$249, MATCH($N2437, 'ISO2-ISO3'!$C$1:$C$249, 0))</f>
        <v>CHN</v>
      </c>
      <c r="AJ2437" s="2" t="str">
        <f>INDEX('WB Country Groups'!$C$2:$C$219, MATCH($AI2437, 'WB Country Groups'!$B$2:$B$219, 0))</f>
        <v>East Asia &amp; Pacific</v>
      </c>
    </row>
    <row r="2438" spans="1:36">
      <c r="A2438" s="53">
        <v>45169</v>
      </c>
      <c r="B2438" s="53">
        <v>45169</v>
      </c>
      <c r="N2438" s="1" t="s">
        <v>948</v>
      </c>
      <c r="U2438" s="59">
        <v>357216460.73734999</v>
      </c>
      <c r="V2438" s="60">
        <v>357216460.73734999</v>
      </c>
      <c r="W2438" s="60">
        <v>5944052768.2752199</v>
      </c>
      <c r="X2438" s="59">
        <v>5.5999710269999999E-4</v>
      </c>
      <c r="AI2438" s="2" t="str">
        <f>INDEX('ISO2-ISO3'!$D$1:$D$249, MATCH($N2438, 'ISO2-ISO3'!$C$1:$C$249, 0))</f>
        <v>CHN</v>
      </c>
      <c r="AJ2438" s="2" t="str">
        <f>INDEX('WB Country Groups'!$C$2:$C$219, MATCH($AI2438, 'WB Country Groups'!$B$2:$B$219, 0))</f>
        <v>East Asia &amp; Pacific</v>
      </c>
    </row>
    <row r="2439" spans="1:36">
      <c r="A2439" s="53">
        <v>45169</v>
      </c>
      <c r="B2439" s="53">
        <v>45169</v>
      </c>
      <c r="N2439" s="1" t="s">
        <v>948</v>
      </c>
      <c r="U2439" s="59">
        <v>193119126.742488</v>
      </c>
      <c r="V2439" s="60">
        <v>193119126.742488</v>
      </c>
      <c r="W2439" s="60">
        <v>3213486516.1339898</v>
      </c>
      <c r="X2439" s="59">
        <v>3.0274683099999999E-4</v>
      </c>
      <c r="AI2439" s="2" t="str">
        <f>INDEX('ISO2-ISO3'!$D$1:$D$249, MATCH($N2439, 'ISO2-ISO3'!$C$1:$C$249, 0))</f>
        <v>CHN</v>
      </c>
      <c r="AJ2439" s="2" t="str">
        <f>INDEX('WB Country Groups'!$C$2:$C$219, MATCH($AI2439, 'WB Country Groups'!$B$2:$B$219, 0))</f>
        <v>East Asia &amp; Pacific</v>
      </c>
    </row>
    <row r="2440" spans="1:36">
      <c r="A2440" s="53">
        <v>45169</v>
      </c>
      <c r="B2440" s="53">
        <v>45169</v>
      </c>
      <c r="N2440" s="1" t="s">
        <v>948</v>
      </c>
      <c r="U2440" s="59">
        <v>349298536.91969502</v>
      </c>
      <c r="V2440" s="60">
        <v>349298536.91969502</v>
      </c>
      <c r="W2440" s="60">
        <v>5812299161.8199797</v>
      </c>
      <c r="X2440" s="59">
        <v>5.4758442049999999E-4</v>
      </c>
      <c r="AI2440" s="2" t="str">
        <f>INDEX('ISO2-ISO3'!$D$1:$D$249, MATCH($N2440, 'ISO2-ISO3'!$C$1:$C$249, 0))</f>
        <v>CHN</v>
      </c>
      <c r="AJ2440" s="2" t="str">
        <f>INDEX('WB Country Groups'!$C$2:$C$219, MATCH($AI2440, 'WB Country Groups'!$B$2:$B$219, 0))</f>
        <v>East Asia &amp; Pacific</v>
      </c>
    </row>
    <row r="2441" spans="1:36">
      <c r="A2441" s="53">
        <v>45169</v>
      </c>
      <c r="B2441" s="53">
        <v>45169</v>
      </c>
      <c r="N2441" s="1" t="s">
        <v>948</v>
      </c>
      <c r="U2441" s="59">
        <v>332976784.50142199</v>
      </c>
      <c r="V2441" s="60">
        <v>332976784.50142199</v>
      </c>
      <c r="W2441" s="60">
        <v>5540706532.9565697</v>
      </c>
      <c r="X2441" s="59">
        <v>5.2199731840000001E-4</v>
      </c>
      <c r="AI2441" s="2" t="str">
        <f>INDEX('ISO2-ISO3'!$D$1:$D$249, MATCH($N2441, 'ISO2-ISO3'!$C$1:$C$249, 0))</f>
        <v>CHN</v>
      </c>
      <c r="AJ2441" s="2" t="str">
        <f>INDEX('WB Country Groups'!$C$2:$C$219, MATCH($AI2441, 'WB Country Groups'!$B$2:$B$219, 0))</f>
        <v>East Asia &amp; Pacific</v>
      </c>
    </row>
    <row r="2442" spans="1:36">
      <c r="A2442" s="53">
        <v>45169</v>
      </c>
      <c r="B2442" s="53">
        <v>45169</v>
      </c>
      <c r="N2442" s="1" t="s">
        <v>948</v>
      </c>
      <c r="U2442" s="59">
        <v>217089746.98932499</v>
      </c>
      <c r="V2442" s="60">
        <v>217089746.98932499</v>
      </c>
      <c r="W2442" s="60">
        <v>3612355681.74124</v>
      </c>
      <c r="X2442" s="59">
        <v>3.4032482460000002E-4</v>
      </c>
      <c r="AI2442" s="2" t="str">
        <f>INDEX('ISO2-ISO3'!$D$1:$D$249, MATCH($N2442, 'ISO2-ISO3'!$C$1:$C$249, 0))</f>
        <v>CHN</v>
      </c>
      <c r="AJ2442" s="2" t="str">
        <f>INDEX('WB Country Groups'!$C$2:$C$219, MATCH($AI2442, 'WB Country Groups'!$B$2:$B$219, 0))</f>
        <v>East Asia &amp; Pacific</v>
      </c>
    </row>
    <row r="2443" spans="1:36">
      <c r="A2443" s="53">
        <v>45169</v>
      </c>
      <c r="B2443" s="53">
        <v>45169</v>
      </c>
      <c r="N2443" s="1" t="s">
        <v>1102</v>
      </c>
      <c r="U2443" s="59">
        <v>849478972.76338196</v>
      </c>
      <c r="V2443" s="60">
        <v>849478972.76338196</v>
      </c>
      <c r="W2443" s="60">
        <v>1698957945.5267601</v>
      </c>
      <c r="X2443" s="59">
        <v>1.3317016875000001E-3</v>
      </c>
      <c r="AI2443" s="2" t="str">
        <f>INDEX('ISO2-ISO3'!$D$1:$D$249, MATCH($N2443, 'ISO2-ISO3'!$C$1:$C$249, 0))</f>
        <v>KOR</v>
      </c>
      <c r="AJ2443" s="2" t="str">
        <f>INDEX('WB Country Groups'!$C$2:$C$219, MATCH($AI2443, 'WB Country Groups'!$B$2:$B$219, 0))</f>
        <v>East Asia &amp; Pacific</v>
      </c>
    </row>
    <row r="2444" spans="1:36">
      <c r="A2444" s="53">
        <v>45169</v>
      </c>
      <c r="B2444" s="53">
        <v>45169</v>
      </c>
      <c r="N2444" s="1" t="s">
        <v>1348</v>
      </c>
      <c r="U2444" s="59">
        <v>8010129314.0159998</v>
      </c>
      <c r="V2444" s="60">
        <v>8010129314.0159998</v>
      </c>
      <c r="W2444" s="60">
        <v>12144366105.639999</v>
      </c>
      <c r="X2444" s="59">
        <v>1.2557229862999999E-2</v>
      </c>
      <c r="AI2444" s="2" t="str">
        <f>INDEX('ISO2-ISO3'!$D$1:$D$249, MATCH($N2444, 'ISO2-ISO3'!$C$1:$C$249, 0))</f>
        <v>USA</v>
      </c>
      <c r="AJ2444" s="2" t="str">
        <f>INDEX('WB Country Groups'!$C$2:$C$219, MATCH($AI2444, 'WB Country Groups'!$B$2:$B$219, 0))</f>
        <v>North America</v>
      </c>
    </row>
    <row r="2445" spans="1:36">
      <c r="A2445" s="53">
        <v>45169</v>
      </c>
      <c r="B2445" s="53">
        <v>45169</v>
      </c>
      <c r="N2445" s="1" t="s">
        <v>1348</v>
      </c>
      <c r="U2445" s="59">
        <v>24467468714.472</v>
      </c>
      <c r="V2445" s="60">
        <v>24467468714.472</v>
      </c>
      <c r="W2445" s="60">
        <v>25755230225.759998</v>
      </c>
      <c r="X2445" s="59">
        <v>3.8356887481899998E-2</v>
      </c>
      <c r="AI2445" s="2" t="str">
        <f>INDEX('ISO2-ISO3'!$D$1:$D$249, MATCH($N2445, 'ISO2-ISO3'!$C$1:$C$249, 0))</f>
        <v>USA</v>
      </c>
      <c r="AJ2445" s="2" t="str">
        <f>INDEX('WB Country Groups'!$C$2:$C$219, MATCH($AI2445, 'WB Country Groups'!$B$2:$B$219, 0))</f>
        <v>North America</v>
      </c>
    </row>
    <row r="2446" spans="1:36">
      <c r="A2446" s="53">
        <v>45169</v>
      </c>
      <c r="B2446" s="53">
        <v>45169</v>
      </c>
      <c r="N2446" s="1" t="s">
        <v>948</v>
      </c>
      <c r="U2446" s="59">
        <v>731315962.65796494</v>
      </c>
      <c r="V2446" s="60">
        <v>731315962.65796494</v>
      </c>
      <c r="W2446" s="60">
        <v>12169037964.6786</v>
      </c>
      <c r="X2446" s="59">
        <v>1.1464612225000001E-3</v>
      </c>
      <c r="AI2446" s="2" t="str">
        <f>INDEX('ISO2-ISO3'!$D$1:$D$249, MATCH($N2446, 'ISO2-ISO3'!$C$1:$C$249, 0))</f>
        <v>CHN</v>
      </c>
      <c r="AJ2446" s="2" t="str">
        <f>INDEX('WB Country Groups'!$C$2:$C$219, MATCH($AI2446, 'WB Country Groups'!$B$2:$B$219, 0))</f>
        <v>East Asia &amp; Pacific</v>
      </c>
    </row>
    <row r="2447" spans="1:36">
      <c r="A2447" s="53">
        <v>45169</v>
      </c>
      <c r="B2447" s="53">
        <v>45169</v>
      </c>
      <c r="N2447" s="1" t="s">
        <v>1310</v>
      </c>
      <c r="U2447" s="59">
        <v>2398152775.1588502</v>
      </c>
      <c r="V2447" s="60">
        <v>2398152775.1588502</v>
      </c>
      <c r="W2447" s="60">
        <v>4796305550.3177004</v>
      </c>
      <c r="X2447" s="59">
        <v>3.7595092993E-3</v>
      </c>
      <c r="AI2447" s="2" t="str">
        <f>INDEX('ISO2-ISO3'!$D$1:$D$249, MATCH($N2447, 'ISO2-ISO3'!$C$1:$C$249, 0))</f>
        <v>THA</v>
      </c>
      <c r="AJ2447" s="2" t="str">
        <f>INDEX('WB Country Groups'!$C$2:$C$219, MATCH($AI2447, 'WB Country Groups'!$B$2:$B$219, 0))</f>
        <v>East Asia &amp; Pacific</v>
      </c>
    </row>
    <row r="2448" spans="1:36">
      <c r="A2448" s="53">
        <v>45169</v>
      </c>
      <c r="B2448" s="53">
        <v>45169</v>
      </c>
      <c r="N2448" s="1" t="s">
        <v>1348</v>
      </c>
      <c r="U2448" s="59">
        <v>24781808531.02</v>
      </c>
      <c r="V2448" s="60">
        <v>24781808531.02</v>
      </c>
      <c r="W2448" s="60">
        <v>24781808531.02</v>
      </c>
      <c r="X2448" s="59">
        <v>3.8849668206999997E-2</v>
      </c>
      <c r="AI2448" s="2" t="str">
        <f>INDEX('ISO2-ISO3'!$D$1:$D$249, MATCH($N2448, 'ISO2-ISO3'!$C$1:$C$249, 0))</f>
        <v>USA</v>
      </c>
      <c r="AJ2448" s="2" t="str">
        <f>INDEX('WB Country Groups'!$C$2:$C$219, MATCH($AI2448, 'WB Country Groups'!$B$2:$B$219, 0))</f>
        <v>North America</v>
      </c>
    </row>
    <row r="2449" spans="1:36">
      <c r="A2449" s="53">
        <v>45169</v>
      </c>
      <c r="B2449" s="53">
        <v>45169</v>
      </c>
      <c r="N2449" s="1" t="s">
        <v>1149</v>
      </c>
      <c r="U2449" s="59">
        <v>4241185999.30726</v>
      </c>
      <c r="V2449" s="60">
        <v>4241185999.30726</v>
      </c>
      <c r="W2449" s="60">
        <v>5654914665.7430201</v>
      </c>
      <c r="X2449" s="59">
        <v>6.6487749944000004E-3</v>
      </c>
      <c r="AI2449" s="2" t="str">
        <f>INDEX('ISO2-ISO3'!$D$1:$D$249, MATCH($N2449, 'ISO2-ISO3'!$C$1:$C$249, 0))</f>
        <v>MEX</v>
      </c>
      <c r="AJ2449" s="2" t="str">
        <f>INDEX('WB Country Groups'!$C$2:$C$219, MATCH($AI2449, 'WB Country Groups'!$B$2:$B$219, 0))</f>
        <v>Latin America &amp; Caribbean</v>
      </c>
    </row>
    <row r="2450" spans="1:36">
      <c r="A2450" s="53">
        <v>45169</v>
      </c>
      <c r="B2450" s="53">
        <v>45169</v>
      </c>
      <c r="N2450" s="1" t="s">
        <v>1088</v>
      </c>
      <c r="U2450" s="59">
        <v>7931579904.0704803</v>
      </c>
      <c r="V2450" s="60">
        <v>7931579904.0704803</v>
      </c>
      <c r="W2450" s="60">
        <v>17625733120.156601</v>
      </c>
      <c r="X2450" s="59">
        <v>1.24340904032E-2</v>
      </c>
      <c r="AI2450" s="2" t="str">
        <f>INDEX('ISO2-ISO3'!$D$1:$D$249, MATCH($N2450, 'ISO2-ISO3'!$C$1:$C$249, 0))</f>
        <v>JPN</v>
      </c>
      <c r="AJ2450" s="2" t="str">
        <f>INDEX('WB Country Groups'!$C$2:$C$219, MATCH($AI2450, 'WB Country Groups'!$B$2:$B$219, 0))</f>
        <v>East Asia &amp; Pacific</v>
      </c>
    </row>
    <row r="2451" spans="1:36">
      <c r="A2451" s="53">
        <v>45169</v>
      </c>
      <c r="B2451" s="53">
        <v>45169</v>
      </c>
      <c r="N2451" s="1" t="s">
        <v>948</v>
      </c>
      <c r="U2451" s="59">
        <v>2071972872.01454</v>
      </c>
      <c r="V2451" s="60">
        <v>2071972872.01454</v>
      </c>
      <c r="W2451" s="60">
        <v>14175422689.288401</v>
      </c>
      <c r="X2451" s="59">
        <v>3.2481672397E-3</v>
      </c>
      <c r="AI2451" s="2" t="str">
        <f>INDEX('ISO2-ISO3'!$D$1:$D$249, MATCH($N2451, 'ISO2-ISO3'!$C$1:$C$249, 0))</f>
        <v>CHN</v>
      </c>
      <c r="AJ2451" s="2" t="str">
        <f>INDEX('WB Country Groups'!$C$2:$C$219, MATCH($AI2451, 'WB Country Groups'!$B$2:$B$219, 0))</f>
        <v>East Asia &amp; Pacific</v>
      </c>
    </row>
    <row r="2452" spans="1:36">
      <c r="A2452" s="53">
        <v>45169</v>
      </c>
      <c r="B2452" s="53">
        <v>45169</v>
      </c>
      <c r="N2452" s="1" t="s">
        <v>948</v>
      </c>
      <c r="U2452" s="59">
        <v>696244795.21879494</v>
      </c>
      <c r="V2452" s="60">
        <v>696244795.21879494</v>
      </c>
      <c r="W2452" s="60">
        <v>14175422689.288401</v>
      </c>
      <c r="X2452" s="59">
        <v>1.0914812473E-3</v>
      </c>
      <c r="AI2452" s="2" t="str">
        <f>INDEX('ISO2-ISO3'!$D$1:$D$249, MATCH($N2452, 'ISO2-ISO3'!$C$1:$C$249, 0))</f>
        <v>CHN</v>
      </c>
      <c r="AJ2452" s="2" t="str">
        <f>INDEX('WB Country Groups'!$C$2:$C$219, MATCH($AI2452, 'WB Country Groups'!$B$2:$B$219, 0))</f>
        <v>East Asia &amp; Pacific</v>
      </c>
    </row>
    <row r="2453" spans="1:36">
      <c r="A2453" s="53">
        <v>45169</v>
      </c>
      <c r="B2453" s="53">
        <v>45169</v>
      </c>
      <c r="N2453" s="1" t="s">
        <v>1064</v>
      </c>
      <c r="U2453" s="59">
        <v>4040338311.7441902</v>
      </c>
      <c r="V2453" s="60">
        <v>4040338311.7441902</v>
      </c>
      <c r="W2453" s="60">
        <v>8080676623.4883804</v>
      </c>
      <c r="X2453" s="59">
        <v>6.3339123396999996E-3</v>
      </c>
      <c r="AI2453" s="2" t="str">
        <f>INDEX('ISO2-ISO3'!$D$1:$D$249, MATCH($N2453, 'ISO2-ISO3'!$C$1:$C$249, 0))</f>
        <v>HKG</v>
      </c>
      <c r="AJ2453" s="2" t="str">
        <f>INDEX('WB Country Groups'!$C$2:$C$219, MATCH($AI2453, 'WB Country Groups'!$B$2:$B$219, 0))</f>
        <v>East Asia &amp; Pacific</v>
      </c>
    </row>
    <row r="2454" spans="1:36">
      <c r="A2454" s="53">
        <v>45169</v>
      </c>
      <c r="B2454" s="53">
        <v>45169</v>
      </c>
      <c r="N2454" s="1" t="s">
        <v>1064</v>
      </c>
      <c r="U2454" s="59">
        <v>2446902795.9320302</v>
      </c>
      <c r="V2454" s="60">
        <v>2446902795.9320302</v>
      </c>
      <c r="W2454" s="60">
        <v>12234513979.6602</v>
      </c>
      <c r="X2454" s="59">
        <v>3.8359331861000001E-3</v>
      </c>
      <c r="AI2454" s="2" t="str">
        <f>INDEX('ISO2-ISO3'!$D$1:$D$249, MATCH($N2454, 'ISO2-ISO3'!$C$1:$C$249, 0))</f>
        <v>HKG</v>
      </c>
      <c r="AJ2454" s="2" t="str">
        <f>INDEX('WB Country Groups'!$C$2:$C$219, MATCH($AI2454, 'WB Country Groups'!$B$2:$B$219, 0))</f>
        <v>East Asia &amp; Pacific</v>
      </c>
    </row>
    <row r="2455" spans="1:36">
      <c r="A2455" s="53">
        <v>45169</v>
      </c>
      <c r="B2455" s="53">
        <v>45169</v>
      </c>
      <c r="N2455" s="1" t="s">
        <v>948</v>
      </c>
      <c r="U2455" s="59">
        <v>686943941.63192999</v>
      </c>
      <c r="V2455" s="60">
        <v>686943941.63192999</v>
      </c>
      <c r="W2455" s="60">
        <v>11430691154.2619</v>
      </c>
      <c r="X2455" s="59">
        <v>1.0769005892E-3</v>
      </c>
      <c r="AI2455" s="2" t="str">
        <f>INDEX('ISO2-ISO3'!$D$1:$D$249, MATCH($N2455, 'ISO2-ISO3'!$C$1:$C$249, 0))</f>
        <v>CHN</v>
      </c>
      <c r="AJ2455" s="2" t="str">
        <f>INDEX('WB Country Groups'!$C$2:$C$219, MATCH($AI2455, 'WB Country Groups'!$B$2:$B$219, 0))</f>
        <v>East Asia &amp; Pacific</v>
      </c>
    </row>
    <row r="2456" spans="1:36">
      <c r="A2456" s="53">
        <v>45169</v>
      </c>
      <c r="B2456" s="53">
        <v>45169</v>
      </c>
      <c r="N2456" s="1" t="s">
        <v>948</v>
      </c>
      <c r="U2456" s="59">
        <v>221169991.29480001</v>
      </c>
      <c r="V2456" s="60">
        <v>221169991.29480001</v>
      </c>
      <c r="W2456" s="60">
        <v>3680250614.1559901</v>
      </c>
      <c r="X2456" s="59">
        <v>3.4672129629999997E-4</v>
      </c>
      <c r="AI2456" s="2" t="str">
        <f>INDEX('ISO2-ISO3'!$D$1:$D$249, MATCH($N2456, 'ISO2-ISO3'!$C$1:$C$249, 0))</f>
        <v>CHN</v>
      </c>
      <c r="AJ2456" s="2" t="str">
        <f>INDEX('WB Country Groups'!$C$2:$C$219, MATCH($AI2456, 'WB Country Groups'!$B$2:$B$219, 0))</f>
        <v>East Asia &amp; Pacific</v>
      </c>
    </row>
    <row r="2457" spans="1:36">
      <c r="A2457" s="53">
        <v>45169</v>
      </c>
      <c r="B2457" s="53">
        <v>45169</v>
      </c>
      <c r="N2457" s="1" t="s">
        <v>948</v>
      </c>
      <c r="U2457" s="59">
        <v>264642652.83066601</v>
      </c>
      <c r="V2457" s="60">
        <v>264642652.83066601</v>
      </c>
      <c r="W2457" s="60">
        <v>4403632156.0176697</v>
      </c>
      <c r="X2457" s="59">
        <v>4.1487203180000002E-4</v>
      </c>
      <c r="AI2457" s="2" t="str">
        <f>INDEX('ISO2-ISO3'!$D$1:$D$249, MATCH($N2457, 'ISO2-ISO3'!$C$1:$C$249, 0))</f>
        <v>CHN</v>
      </c>
      <c r="AJ2457" s="2" t="str">
        <f>INDEX('WB Country Groups'!$C$2:$C$219, MATCH($AI2457, 'WB Country Groups'!$B$2:$B$219, 0))</f>
        <v>East Asia &amp; Pacific</v>
      </c>
    </row>
    <row r="2458" spans="1:36">
      <c r="A2458" s="53">
        <v>45169</v>
      </c>
      <c r="B2458" s="53">
        <v>45169</v>
      </c>
      <c r="N2458" s="1" t="s">
        <v>948</v>
      </c>
      <c r="U2458" s="59">
        <v>338076087.47700799</v>
      </c>
      <c r="V2458" s="60">
        <v>338076087.47700799</v>
      </c>
      <c r="W2458" s="60">
        <v>5625558518.5166397</v>
      </c>
      <c r="X2458" s="59">
        <v>5.2999133659999999E-4</v>
      </c>
      <c r="AI2458" s="2" t="str">
        <f>INDEX('ISO2-ISO3'!$D$1:$D$249, MATCH($N2458, 'ISO2-ISO3'!$C$1:$C$249, 0))</f>
        <v>CHN</v>
      </c>
      <c r="AJ2458" s="2" t="str">
        <f>INDEX('WB Country Groups'!$C$2:$C$219, MATCH($AI2458, 'WB Country Groups'!$B$2:$B$219, 0))</f>
        <v>East Asia &amp; Pacific</v>
      </c>
    </row>
    <row r="2459" spans="1:36">
      <c r="A2459" s="53">
        <v>45169</v>
      </c>
      <c r="B2459" s="53">
        <v>45169</v>
      </c>
      <c r="N2459" s="1" t="s">
        <v>1348</v>
      </c>
      <c r="U2459" s="59">
        <v>27497711961.549999</v>
      </c>
      <c r="V2459" s="60">
        <v>27497711961.549999</v>
      </c>
      <c r="W2459" s="60">
        <v>27497711961.549999</v>
      </c>
      <c r="X2459" s="59">
        <v>4.3107305297E-2</v>
      </c>
      <c r="AI2459" s="2" t="str">
        <f>INDEX('ISO2-ISO3'!$D$1:$D$249, MATCH($N2459, 'ISO2-ISO3'!$C$1:$C$249, 0))</f>
        <v>USA</v>
      </c>
      <c r="AJ2459" s="2" t="str">
        <f>INDEX('WB Country Groups'!$C$2:$C$219, MATCH($AI2459, 'WB Country Groups'!$B$2:$B$219, 0))</f>
        <v>North America</v>
      </c>
    </row>
    <row r="2460" spans="1:36">
      <c r="A2460" s="53">
        <v>45169</v>
      </c>
      <c r="B2460" s="53">
        <v>45169</v>
      </c>
      <c r="N2460" s="1" t="s">
        <v>1303</v>
      </c>
      <c r="U2460" s="59">
        <v>2174724936.26615</v>
      </c>
      <c r="V2460" s="60">
        <v>2174724936.26615</v>
      </c>
      <c r="W2460" s="60">
        <v>2289184143.4380498</v>
      </c>
      <c r="X2460" s="59">
        <v>3.4092484457E-3</v>
      </c>
      <c r="AI2460" s="2" t="str">
        <f>INDEX('ISO2-ISO3'!$D$1:$D$249, MATCH($N2460, 'ISO2-ISO3'!$C$1:$C$249, 0))</f>
        <v>TWN</v>
      </c>
      <c r="AJ2460" s="2" t="str">
        <f>INDEX('WB Country Groups'!$C$2:$C$219, MATCH($AI2460, 'WB Country Groups'!$B$2:$B$219, 0))</f>
        <v>East Asia &amp; Pacific</v>
      </c>
    </row>
    <row r="2461" spans="1:36">
      <c r="A2461" s="53">
        <v>45169</v>
      </c>
      <c r="B2461" s="53">
        <v>45169</v>
      </c>
      <c r="N2461" s="1" t="s">
        <v>948</v>
      </c>
      <c r="U2461" s="59">
        <v>424884761.969087</v>
      </c>
      <c r="V2461" s="60">
        <v>424884761.969087</v>
      </c>
      <c r="W2461" s="60">
        <v>7070047781.0211</v>
      </c>
      <c r="X2461" s="59">
        <v>6.6607858780000004E-4</v>
      </c>
      <c r="AI2461" s="2" t="str">
        <f>INDEX('ISO2-ISO3'!$D$1:$D$249, MATCH($N2461, 'ISO2-ISO3'!$C$1:$C$249, 0))</f>
        <v>CHN</v>
      </c>
      <c r="AJ2461" s="2" t="str">
        <f>INDEX('WB Country Groups'!$C$2:$C$219, MATCH($AI2461, 'WB Country Groups'!$B$2:$B$219, 0))</f>
        <v>East Asia &amp; Pacific</v>
      </c>
    </row>
    <row r="2462" spans="1:36">
      <c r="A2462" s="53">
        <v>45169</v>
      </c>
      <c r="B2462" s="53">
        <v>45169</v>
      </c>
      <c r="N2462" s="1" t="s">
        <v>936</v>
      </c>
      <c r="U2462" s="59">
        <v>6023590529.76828</v>
      </c>
      <c r="V2462" s="60">
        <v>6023590529.76828</v>
      </c>
      <c r="W2462" s="60">
        <v>6023590529.76828</v>
      </c>
      <c r="X2462" s="59">
        <v>9.4429949777000005E-3</v>
      </c>
      <c r="AI2462" s="2" t="str">
        <f>INDEX('ISO2-ISO3'!$D$1:$D$249, MATCH($N2462, 'ISO2-ISO3'!$C$1:$C$249, 0))</f>
        <v>CAN</v>
      </c>
      <c r="AJ2462" s="2" t="str">
        <f>INDEX('WB Country Groups'!$C$2:$C$219, MATCH($AI2462, 'WB Country Groups'!$B$2:$B$219, 0))</f>
        <v>North America</v>
      </c>
    </row>
    <row r="2463" spans="1:36">
      <c r="A2463" s="53">
        <v>45169</v>
      </c>
      <c r="B2463" s="53">
        <v>45169</v>
      </c>
      <c r="N2463" s="1" t="s">
        <v>948</v>
      </c>
      <c r="U2463" s="59">
        <v>658529866.39384496</v>
      </c>
      <c r="V2463" s="60">
        <v>658529866.39384496</v>
      </c>
      <c r="W2463" s="60">
        <v>10957883260.056</v>
      </c>
      <c r="X2463" s="59">
        <v>1.0323567298000001E-3</v>
      </c>
      <c r="AI2463" s="2" t="str">
        <f>INDEX('ISO2-ISO3'!$D$1:$D$249, MATCH($N2463, 'ISO2-ISO3'!$C$1:$C$249, 0))</f>
        <v>CHN</v>
      </c>
      <c r="AJ2463" s="2" t="str">
        <f>INDEX('WB Country Groups'!$C$2:$C$219, MATCH($AI2463, 'WB Country Groups'!$B$2:$B$219, 0))</f>
        <v>East Asia &amp; Pacific</v>
      </c>
    </row>
    <row r="2464" spans="1:36">
      <c r="A2464" s="53">
        <v>45169</v>
      </c>
      <c r="B2464" s="53">
        <v>45169</v>
      </c>
      <c r="N2464" s="1" t="s">
        <v>948</v>
      </c>
      <c r="U2464" s="59">
        <v>223641021.609878</v>
      </c>
      <c r="V2464" s="60">
        <v>223641021.609878</v>
      </c>
      <c r="W2464" s="60">
        <v>4465642028.4422903</v>
      </c>
      <c r="X2464" s="59">
        <v>3.5059505349999999E-4</v>
      </c>
      <c r="AI2464" s="2" t="str">
        <f>INDEX('ISO2-ISO3'!$D$1:$D$249, MATCH($N2464, 'ISO2-ISO3'!$C$1:$C$249, 0))</f>
        <v>CHN</v>
      </c>
      <c r="AJ2464" s="2" t="str">
        <f>INDEX('WB Country Groups'!$C$2:$C$219, MATCH($AI2464, 'WB Country Groups'!$B$2:$B$219, 0))</f>
        <v>East Asia &amp; Pacific</v>
      </c>
    </row>
    <row r="2465" spans="1:36">
      <c r="A2465" s="53">
        <v>45169</v>
      </c>
      <c r="B2465" s="53">
        <v>45169</v>
      </c>
      <c r="N2465" s="1" t="s">
        <v>881</v>
      </c>
      <c r="U2465" s="59">
        <v>4686292865.0500298</v>
      </c>
      <c r="V2465" s="60">
        <v>4686292865.0500298</v>
      </c>
      <c r="W2465" s="60">
        <v>5513285723.5882702</v>
      </c>
      <c r="X2465" s="59">
        <v>7.3465551435000003E-3</v>
      </c>
      <c r="AI2465" s="2" t="str">
        <f>INDEX('ISO2-ISO3'!$D$1:$D$249, MATCH($N2465, 'ISO2-ISO3'!$C$1:$C$249, 0))</f>
        <v>AUS</v>
      </c>
      <c r="AJ2465" s="2" t="str">
        <f>INDEX('WB Country Groups'!$C$2:$C$219, MATCH($AI2465, 'WB Country Groups'!$B$2:$B$219, 0))</f>
        <v>East Asia &amp; Pacific</v>
      </c>
    </row>
    <row r="2466" spans="1:36">
      <c r="A2466" s="53">
        <v>45169</v>
      </c>
      <c r="B2466" s="53">
        <v>45169</v>
      </c>
      <c r="N2466" s="1" t="s">
        <v>1348</v>
      </c>
      <c r="U2466" s="59">
        <v>14938023148.08</v>
      </c>
      <c r="V2466" s="60">
        <v>14938023148.08</v>
      </c>
      <c r="W2466" s="60">
        <v>14938023148.08</v>
      </c>
      <c r="X2466" s="59">
        <v>2.3417872922599999E-2</v>
      </c>
      <c r="AI2466" s="2" t="str">
        <f>INDEX('ISO2-ISO3'!$D$1:$D$249, MATCH($N2466, 'ISO2-ISO3'!$C$1:$C$249, 0))</f>
        <v>USA</v>
      </c>
      <c r="AJ2466" s="2" t="str">
        <f>INDEX('WB Country Groups'!$C$2:$C$219, MATCH($AI2466, 'WB Country Groups'!$B$2:$B$219, 0))</f>
        <v>North America</v>
      </c>
    </row>
    <row r="2467" spans="1:36">
      <c r="A2467" s="53">
        <v>45169</v>
      </c>
      <c r="B2467" s="53">
        <v>45169</v>
      </c>
      <c r="N2467" s="1" t="s">
        <v>1303</v>
      </c>
      <c r="U2467" s="59">
        <v>2012960849.9549401</v>
      </c>
      <c r="V2467" s="60">
        <v>2012960849.9549401</v>
      </c>
      <c r="W2467" s="60">
        <v>2875658357.0784898</v>
      </c>
      <c r="X2467" s="59">
        <v>3.1556559334999998E-3</v>
      </c>
      <c r="AI2467" s="2" t="str">
        <f>INDEX('ISO2-ISO3'!$D$1:$D$249, MATCH($N2467, 'ISO2-ISO3'!$C$1:$C$249, 0))</f>
        <v>TWN</v>
      </c>
      <c r="AJ2467" s="2" t="str">
        <f>INDEX('WB Country Groups'!$C$2:$C$219, MATCH($AI2467, 'WB Country Groups'!$B$2:$B$219, 0))</f>
        <v>East Asia &amp; Pacific</v>
      </c>
    </row>
    <row r="2468" spans="1:36">
      <c r="A2468" s="53">
        <v>45169</v>
      </c>
      <c r="B2468" s="53">
        <v>45169</v>
      </c>
      <c r="N2468" s="1" t="s">
        <v>1348</v>
      </c>
      <c r="U2468" s="59">
        <v>52617803649.760002</v>
      </c>
      <c r="V2468" s="60">
        <v>52617803649.760002</v>
      </c>
      <c r="W2468" s="60">
        <v>52617803649.760002</v>
      </c>
      <c r="X2468" s="59">
        <v>8.2487289457399998E-2</v>
      </c>
      <c r="AI2468" s="2" t="str">
        <f>INDEX('ISO2-ISO3'!$D$1:$D$249, MATCH($N2468, 'ISO2-ISO3'!$C$1:$C$249, 0))</f>
        <v>USA</v>
      </c>
      <c r="AJ2468" s="2" t="str">
        <f>INDEX('WB Country Groups'!$C$2:$C$219, MATCH($AI2468, 'WB Country Groups'!$B$2:$B$219, 0))</f>
        <v>North America</v>
      </c>
    </row>
    <row r="2469" spans="1:36">
      <c r="A2469" s="53">
        <v>45169</v>
      </c>
      <c r="B2469" s="53">
        <v>45169</v>
      </c>
      <c r="N2469" s="1" t="s">
        <v>1348</v>
      </c>
      <c r="U2469" s="59">
        <v>17329742390.900002</v>
      </c>
      <c r="V2469" s="60">
        <v>17329742390.900002</v>
      </c>
      <c r="W2469" s="60">
        <v>17329742390.900002</v>
      </c>
      <c r="X2469" s="59">
        <v>2.7167296573900001E-2</v>
      </c>
      <c r="AI2469" s="2" t="str">
        <f>INDEX('ISO2-ISO3'!$D$1:$D$249, MATCH($N2469, 'ISO2-ISO3'!$C$1:$C$249, 0))</f>
        <v>USA</v>
      </c>
      <c r="AJ2469" s="2" t="str">
        <f>INDEX('WB Country Groups'!$C$2:$C$219, MATCH($AI2469, 'WB Country Groups'!$B$2:$B$219, 0))</f>
        <v>North America</v>
      </c>
    </row>
    <row r="2470" spans="1:36">
      <c r="A2470" s="53">
        <v>45169</v>
      </c>
      <c r="B2470" s="53">
        <v>45169</v>
      </c>
      <c r="N2470" s="1" t="s">
        <v>948</v>
      </c>
      <c r="U2470" s="59">
        <v>248702423.648417</v>
      </c>
      <c r="V2470" s="60">
        <v>248702423.648417</v>
      </c>
      <c r="W2470" s="60">
        <v>4138388042.6805801</v>
      </c>
      <c r="X2470" s="59">
        <v>3.8988303169999999E-4</v>
      </c>
      <c r="AI2470" s="2" t="str">
        <f>INDEX('ISO2-ISO3'!$D$1:$D$249, MATCH($N2470, 'ISO2-ISO3'!$C$1:$C$249, 0))</f>
        <v>CHN</v>
      </c>
      <c r="AJ2470" s="2" t="str">
        <f>INDEX('WB Country Groups'!$C$2:$C$219, MATCH($AI2470, 'WB Country Groups'!$B$2:$B$219, 0))</f>
        <v>East Asia &amp; Pacific</v>
      </c>
    </row>
    <row r="2471" spans="1:36">
      <c r="A2471" s="53">
        <v>45169</v>
      </c>
      <c r="B2471" s="53">
        <v>45169</v>
      </c>
      <c r="N2471" s="1" t="s">
        <v>1348</v>
      </c>
      <c r="U2471" s="59">
        <v>655332331239.59998</v>
      </c>
      <c r="V2471" s="60">
        <v>655332331239.59998</v>
      </c>
      <c r="W2471" s="60">
        <v>759065101544.18994</v>
      </c>
      <c r="X2471" s="59">
        <v>1.0273440536887</v>
      </c>
      <c r="AI2471" s="2" t="str">
        <f>INDEX('ISO2-ISO3'!$D$1:$D$249, MATCH($N2471, 'ISO2-ISO3'!$C$1:$C$249, 0))</f>
        <v>USA</v>
      </c>
      <c r="AJ2471" s="2" t="str">
        <f>INDEX('WB Country Groups'!$C$2:$C$219, MATCH($AI2471, 'WB Country Groups'!$B$2:$B$219, 0))</f>
        <v>North America</v>
      </c>
    </row>
    <row r="2472" spans="1:36">
      <c r="A2472" s="53">
        <v>45169</v>
      </c>
      <c r="B2472" s="53">
        <v>45169</v>
      </c>
      <c r="N2472" s="1" t="s">
        <v>948</v>
      </c>
      <c r="U2472" s="59">
        <v>1659318023.7765999</v>
      </c>
      <c r="V2472" s="60">
        <v>1659318023.7765999</v>
      </c>
      <c r="W2472" s="60">
        <v>27610916563.921398</v>
      </c>
      <c r="X2472" s="59">
        <v>2.6012611061999999E-3</v>
      </c>
      <c r="AI2472" s="2" t="str">
        <f>INDEX('ISO2-ISO3'!$D$1:$D$249, MATCH($N2472, 'ISO2-ISO3'!$C$1:$C$249, 0))</f>
        <v>CHN</v>
      </c>
      <c r="AJ2472" s="2" t="str">
        <f>INDEX('WB Country Groups'!$C$2:$C$219, MATCH($AI2472, 'WB Country Groups'!$B$2:$B$219, 0))</f>
        <v>East Asia &amp; Pacific</v>
      </c>
    </row>
    <row r="2473" spans="1:36">
      <c r="A2473" s="53">
        <v>45169</v>
      </c>
      <c r="B2473" s="53">
        <v>45169</v>
      </c>
      <c r="N2473" s="1" t="s">
        <v>1348</v>
      </c>
      <c r="U2473" s="59">
        <v>19065103500</v>
      </c>
      <c r="V2473" s="60">
        <v>19065103500</v>
      </c>
      <c r="W2473" s="60">
        <v>20068530000</v>
      </c>
      <c r="X2473" s="59">
        <v>2.9887768052899999E-2</v>
      </c>
      <c r="AI2473" s="2" t="str">
        <f>INDEX('ISO2-ISO3'!$D$1:$D$249, MATCH($N2473, 'ISO2-ISO3'!$C$1:$C$249, 0))</f>
        <v>USA</v>
      </c>
      <c r="AJ2473" s="2" t="str">
        <f>INDEX('WB Country Groups'!$C$2:$C$219, MATCH($AI2473, 'WB Country Groups'!$B$2:$B$219, 0))</f>
        <v>North America</v>
      </c>
    </row>
    <row r="2474" spans="1:36">
      <c r="A2474" s="53">
        <v>45169</v>
      </c>
      <c r="B2474" s="53">
        <v>45169</v>
      </c>
      <c r="N2474" s="1" t="s">
        <v>1131</v>
      </c>
      <c r="U2474" s="59">
        <v>2823362026.1233802</v>
      </c>
      <c r="V2474" s="60">
        <v>2823362026.1233802</v>
      </c>
      <c r="W2474" s="60">
        <v>11293448104.4935</v>
      </c>
      <c r="X2474" s="59">
        <v>4.4260965782999999E-3</v>
      </c>
      <c r="AI2474" s="2" t="str">
        <f>INDEX('ISO2-ISO3'!$D$1:$D$249, MATCH($N2474, 'ISO2-ISO3'!$C$1:$C$249, 0))</f>
        <v>MYS</v>
      </c>
      <c r="AJ2474" s="2" t="str">
        <f>INDEX('WB Country Groups'!$C$2:$C$219, MATCH($AI2474, 'WB Country Groups'!$B$2:$B$219, 0))</f>
        <v>East Asia &amp; Pacific</v>
      </c>
    </row>
    <row r="2475" spans="1:36">
      <c r="A2475" s="53">
        <v>45169</v>
      </c>
      <c r="B2475" s="53">
        <v>45169</v>
      </c>
      <c r="N2475" s="1" t="s">
        <v>1348</v>
      </c>
      <c r="U2475" s="59">
        <v>6671263164.7200003</v>
      </c>
      <c r="V2475" s="60">
        <v>6671263164.7200003</v>
      </c>
      <c r="W2475" s="60">
        <v>6671263164.7200003</v>
      </c>
      <c r="X2475" s="59">
        <v>1.04583311644E-2</v>
      </c>
      <c r="AI2475" s="2" t="str">
        <f>INDEX('ISO2-ISO3'!$D$1:$D$249, MATCH($N2475, 'ISO2-ISO3'!$C$1:$C$249, 0))</f>
        <v>USA</v>
      </c>
      <c r="AJ2475" s="2" t="str">
        <f>INDEX('WB Country Groups'!$C$2:$C$219, MATCH($AI2475, 'WB Country Groups'!$B$2:$B$219, 0))</f>
        <v>North America</v>
      </c>
    </row>
    <row r="2476" spans="1:36">
      <c r="A2476" s="53">
        <v>45169</v>
      </c>
      <c r="B2476" s="53">
        <v>45169</v>
      </c>
      <c r="N2476" s="1" t="s">
        <v>1348</v>
      </c>
      <c r="U2476" s="59">
        <v>119968284849.49001</v>
      </c>
      <c r="V2476" s="60">
        <v>119968284849.49001</v>
      </c>
      <c r="W2476" s="60">
        <v>119968284849.49001</v>
      </c>
      <c r="X2476" s="59">
        <v>0.18807053794859999</v>
      </c>
      <c r="AI2476" s="2" t="str">
        <f>INDEX('ISO2-ISO3'!$D$1:$D$249, MATCH($N2476, 'ISO2-ISO3'!$C$1:$C$249, 0))</f>
        <v>USA</v>
      </c>
      <c r="AJ2476" s="2" t="str">
        <f>INDEX('WB Country Groups'!$C$2:$C$219, MATCH($AI2476, 'WB Country Groups'!$B$2:$B$219, 0))</f>
        <v>North America</v>
      </c>
    </row>
    <row r="2477" spans="1:36">
      <c r="A2477" s="53">
        <v>45169</v>
      </c>
      <c r="B2477" s="53">
        <v>45169</v>
      </c>
      <c r="N2477" s="1" t="s">
        <v>1088</v>
      </c>
      <c r="U2477" s="59">
        <v>2973632739.3275399</v>
      </c>
      <c r="V2477" s="60">
        <v>2973632739.3275399</v>
      </c>
      <c r="W2477" s="60">
        <v>9011008300.9925499</v>
      </c>
      <c r="X2477" s="59">
        <v>4.6616712878999999E-3</v>
      </c>
      <c r="AI2477" s="2" t="str">
        <f>INDEX('ISO2-ISO3'!$D$1:$D$249, MATCH($N2477, 'ISO2-ISO3'!$C$1:$C$249, 0))</f>
        <v>JPN</v>
      </c>
      <c r="AJ2477" s="2" t="str">
        <f>INDEX('WB Country Groups'!$C$2:$C$219, MATCH($AI2477, 'WB Country Groups'!$B$2:$B$219, 0))</f>
        <v>East Asia &amp; Pacific</v>
      </c>
    </row>
    <row r="2478" spans="1:36">
      <c r="A2478" s="53">
        <v>45169</v>
      </c>
      <c r="B2478" s="53">
        <v>45169</v>
      </c>
      <c r="N2478" s="1" t="s">
        <v>1348</v>
      </c>
      <c r="U2478" s="59">
        <v>73624512288.600006</v>
      </c>
      <c r="V2478" s="60">
        <v>73624512288.600006</v>
      </c>
      <c r="W2478" s="60">
        <v>73624512288.600006</v>
      </c>
      <c r="X2478" s="59">
        <v>0.11541885132140001</v>
      </c>
      <c r="AI2478" s="2" t="str">
        <f>INDEX('ISO2-ISO3'!$D$1:$D$249, MATCH($N2478, 'ISO2-ISO3'!$C$1:$C$249, 0))</f>
        <v>USA</v>
      </c>
      <c r="AJ2478" s="2" t="str">
        <f>INDEX('WB Country Groups'!$C$2:$C$219, MATCH($AI2478, 'WB Country Groups'!$B$2:$B$219, 0))</f>
        <v>North America</v>
      </c>
    </row>
    <row r="2479" spans="1:36">
      <c r="A2479" s="53">
        <v>45169</v>
      </c>
      <c r="B2479" s="53">
        <v>45169</v>
      </c>
      <c r="N2479" s="1" t="s">
        <v>1348</v>
      </c>
      <c r="U2479" s="59">
        <v>26390906399.870998</v>
      </c>
      <c r="V2479" s="60">
        <v>26390906399.870998</v>
      </c>
      <c r="W2479" s="60">
        <v>40601394461.339996</v>
      </c>
      <c r="X2479" s="59">
        <v>4.1372200742900003E-2</v>
      </c>
      <c r="AI2479" s="2" t="str">
        <f>INDEX('ISO2-ISO3'!$D$1:$D$249, MATCH($N2479, 'ISO2-ISO3'!$C$1:$C$249, 0))</f>
        <v>USA</v>
      </c>
      <c r="AJ2479" s="2" t="str">
        <f>INDEX('WB Country Groups'!$C$2:$C$219, MATCH($AI2479, 'WB Country Groups'!$B$2:$B$219, 0))</f>
        <v>North America</v>
      </c>
    </row>
    <row r="2480" spans="1:36">
      <c r="A2480" s="53">
        <v>45169</v>
      </c>
      <c r="B2480" s="53">
        <v>45169</v>
      </c>
      <c r="N2480" s="1" t="s">
        <v>1348</v>
      </c>
      <c r="U2480" s="59">
        <v>13913584831</v>
      </c>
      <c r="V2480" s="60">
        <v>13913584831</v>
      </c>
      <c r="W2480" s="60">
        <v>13913584831</v>
      </c>
      <c r="X2480" s="59">
        <v>2.1811892928599998E-2</v>
      </c>
      <c r="AI2480" s="2" t="str">
        <f>INDEX('ISO2-ISO3'!$D$1:$D$249, MATCH($N2480, 'ISO2-ISO3'!$C$1:$C$249, 0))</f>
        <v>USA</v>
      </c>
      <c r="AJ2480" s="2" t="str">
        <f>INDEX('WB Country Groups'!$C$2:$C$219, MATCH($AI2480, 'WB Country Groups'!$B$2:$B$219, 0))</f>
        <v>North America</v>
      </c>
    </row>
    <row r="2481" spans="1:36">
      <c r="A2481" s="53">
        <v>45169</v>
      </c>
      <c r="B2481" s="53">
        <v>45169</v>
      </c>
      <c r="N2481" s="1" t="s">
        <v>948</v>
      </c>
      <c r="U2481" s="59">
        <v>267887174.03992599</v>
      </c>
      <c r="V2481" s="60">
        <v>267887174.03992599</v>
      </c>
      <c r="W2481" s="60">
        <v>4457620724.2819099</v>
      </c>
      <c r="X2481" s="59">
        <v>4.1995836650000001E-4</v>
      </c>
      <c r="AI2481" s="2" t="str">
        <f>INDEX('ISO2-ISO3'!$D$1:$D$249, MATCH($N2481, 'ISO2-ISO3'!$C$1:$C$249, 0))</f>
        <v>CHN</v>
      </c>
      <c r="AJ2481" s="2" t="str">
        <f>INDEX('WB Country Groups'!$C$2:$C$219, MATCH($AI2481, 'WB Country Groups'!$B$2:$B$219, 0))</f>
        <v>East Asia &amp; Pacific</v>
      </c>
    </row>
    <row r="2482" spans="1:36">
      <c r="A2482" s="53">
        <v>45169</v>
      </c>
      <c r="B2482" s="53">
        <v>45169</v>
      </c>
      <c r="N2482" s="1" t="s">
        <v>948</v>
      </c>
      <c r="U2482" s="59">
        <v>173992070.16489699</v>
      </c>
      <c r="V2482" s="60">
        <v>173992070.16489699</v>
      </c>
      <c r="W2482" s="60">
        <v>2895213854.89013</v>
      </c>
      <c r="X2482" s="59">
        <v>2.7276194099999998E-4</v>
      </c>
      <c r="AI2482" s="2" t="str">
        <f>INDEX('ISO2-ISO3'!$D$1:$D$249, MATCH($N2482, 'ISO2-ISO3'!$C$1:$C$249, 0))</f>
        <v>CHN</v>
      </c>
      <c r="AJ2482" s="2" t="str">
        <f>INDEX('WB Country Groups'!$C$2:$C$219, MATCH($AI2482, 'WB Country Groups'!$B$2:$B$219, 0))</f>
        <v>East Asia &amp; Pacific</v>
      </c>
    </row>
    <row r="2483" spans="1:36">
      <c r="A2483" s="53">
        <v>45169</v>
      </c>
      <c r="B2483" s="53">
        <v>45169</v>
      </c>
      <c r="N2483" s="1" t="s">
        <v>1031</v>
      </c>
      <c r="U2483" s="59">
        <v>1698801582.28157</v>
      </c>
      <c r="V2483" s="60">
        <v>1698801582.28157</v>
      </c>
      <c r="W2483" s="60">
        <v>5662671940.93857</v>
      </c>
      <c r="X2483" s="59">
        <v>2.6631582493E-3</v>
      </c>
      <c r="AI2483" s="2" t="str">
        <f>INDEX('ISO2-ISO3'!$D$1:$D$249, MATCH($N2483, 'ISO2-ISO3'!$C$1:$C$249, 0))</f>
        <v>DEU</v>
      </c>
      <c r="AJ2483" s="2" t="str">
        <f>INDEX('WB Country Groups'!$C$2:$C$219, MATCH($AI2483, 'WB Country Groups'!$B$2:$B$219, 0))</f>
        <v>Europe &amp; Central Asia</v>
      </c>
    </row>
    <row r="2484" spans="1:36">
      <c r="A2484" s="53">
        <v>45169</v>
      </c>
      <c r="B2484" s="53">
        <v>45169</v>
      </c>
      <c r="N2484" s="1" t="s">
        <v>948</v>
      </c>
      <c r="U2484" s="59">
        <v>5616102802.4499998</v>
      </c>
      <c r="V2484" s="60">
        <v>5616102802.4499998</v>
      </c>
      <c r="W2484" s="60">
        <v>9251494267.6000004</v>
      </c>
      <c r="X2484" s="59">
        <v>8.8041891785E-3</v>
      </c>
      <c r="AI2484" s="2" t="str">
        <f>INDEX('ISO2-ISO3'!$D$1:$D$249, MATCH($N2484, 'ISO2-ISO3'!$C$1:$C$249, 0))</f>
        <v>CHN</v>
      </c>
      <c r="AJ2484" s="2" t="str">
        <f>INDEX('WB Country Groups'!$C$2:$C$219, MATCH($AI2484, 'WB Country Groups'!$B$2:$B$219, 0))</f>
        <v>East Asia &amp; Pacific</v>
      </c>
    </row>
    <row r="2485" spans="1:36">
      <c r="A2485" s="53">
        <v>45169</v>
      </c>
      <c r="B2485" s="53">
        <v>45169</v>
      </c>
      <c r="N2485" s="1" t="s">
        <v>948</v>
      </c>
      <c r="U2485" s="59">
        <v>2971153732.2663898</v>
      </c>
      <c r="V2485" s="60">
        <v>2971153732.2663898</v>
      </c>
      <c r="W2485" s="60">
        <v>31407533865.146099</v>
      </c>
      <c r="X2485" s="59">
        <v>4.6577850259000003E-3</v>
      </c>
      <c r="AI2485" s="2" t="str">
        <f>INDEX('ISO2-ISO3'!$D$1:$D$249, MATCH($N2485, 'ISO2-ISO3'!$C$1:$C$249, 0))</f>
        <v>CHN</v>
      </c>
      <c r="AJ2485" s="2" t="str">
        <f>INDEX('WB Country Groups'!$C$2:$C$219, MATCH($AI2485, 'WB Country Groups'!$B$2:$B$219, 0))</f>
        <v>East Asia &amp; Pacific</v>
      </c>
    </row>
    <row r="2486" spans="1:36">
      <c r="A2486" s="53">
        <v>45169</v>
      </c>
      <c r="B2486" s="53">
        <v>45169</v>
      </c>
      <c r="N2486" s="1" t="s">
        <v>948</v>
      </c>
      <c r="U2486" s="59">
        <v>455713454.024252</v>
      </c>
      <c r="V2486" s="60">
        <v>455713454.024252</v>
      </c>
      <c r="W2486" s="60">
        <v>31407533865.146099</v>
      </c>
      <c r="X2486" s="59">
        <v>7.1440776669999995E-4</v>
      </c>
      <c r="AI2486" s="2" t="str">
        <f>INDEX('ISO2-ISO3'!$D$1:$D$249, MATCH($N2486, 'ISO2-ISO3'!$C$1:$C$249, 0))</f>
        <v>CHN</v>
      </c>
      <c r="AJ2486" s="2" t="str">
        <f>INDEX('WB Country Groups'!$C$2:$C$219, MATCH($AI2486, 'WB Country Groups'!$B$2:$B$219, 0))</f>
        <v>East Asia &amp; Pacific</v>
      </c>
    </row>
    <row r="2487" spans="1:36">
      <c r="A2487" s="53">
        <v>45169</v>
      </c>
      <c r="B2487" s="53">
        <v>45169</v>
      </c>
      <c r="N2487" s="1" t="s">
        <v>1348</v>
      </c>
      <c r="U2487" s="59">
        <v>259258277017.51999</v>
      </c>
      <c r="V2487" s="60">
        <v>259258277017.51999</v>
      </c>
      <c r="W2487" s="60">
        <v>259258277017.51999</v>
      </c>
      <c r="X2487" s="59">
        <v>0.40643111375219998</v>
      </c>
      <c r="AI2487" s="2" t="str">
        <f>INDEX('ISO2-ISO3'!$D$1:$D$249, MATCH($N2487, 'ISO2-ISO3'!$C$1:$C$249, 0))</f>
        <v>USA</v>
      </c>
      <c r="AJ2487" s="2" t="str">
        <f>INDEX('WB Country Groups'!$C$2:$C$219, MATCH($AI2487, 'WB Country Groups'!$B$2:$B$219, 0))</f>
        <v>North America</v>
      </c>
    </row>
    <row r="2488" spans="1:36">
      <c r="A2488" s="53">
        <v>45169</v>
      </c>
      <c r="B2488" s="53">
        <v>45169</v>
      </c>
      <c r="N2488" s="1" t="s">
        <v>1031</v>
      </c>
      <c r="U2488" s="59">
        <v>4265541093.3430901</v>
      </c>
      <c r="V2488" s="60">
        <v>4265541093.3430901</v>
      </c>
      <c r="W2488" s="60">
        <v>17062164373.3724</v>
      </c>
      <c r="X2488" s="59">
        <v>6.6869557155999999E-3</v>
      </c>
      <c r="AI2488" s="2" t="str">
        <f>INDEX('ISO2-ISO3'!$D$1:$D$249, MATCH($N2488, 'ISO2-ISO3'!$C$1:$C$249, 0))</f>
        <v>DEU</v>
      </c>
      <c r="AJ2488" s="2" t="str">
        <f>INDEX('WB Country Groups'!$C$2:$C$219, MATCH($AI2488, 'WB Country Groups'!$B$2:$B$219, 0))</f>
        <v>Europe &amp; Central Asia</v>
      </c>
    </row>
    <row r="2489" spans="1:36">
      <c r="A2489" s="53">
        <v>45169</v>
      </c>
      <c r="B2489" s="53">
        <v>45169</v>
      </c>
      <c r="N2489" s="1" t="s">
        <v>936</v>
      </c>
      <c r="U2489" s="59">
        <v>5409226460.5491695</v>
      </c>
      <c r="V2489" s="60">
        <v>5409226460.5491695</v>
      </c>
      <c r="W2489" s="60">
        <v>10818452921.098301</v>
      </c>
      <c r="X2489" s="59">
        <v>8.4798755903999993E-3</v>
      </c>
      <c r="AI2489" s="2" t="str">
        <f>INDEX('ISO2-ISO3'!$D$1:$D$249, MATCH($N2489, 'ISO2-ISO3'!$C$1:$C$249, 0))</f>
        <v>CAN</v>
      </c>
      <c r="AJ2489" s="2" t="str">
        <f>INDEX('WB Country Groups'!$C$2:$C$219, MATCH($AI2489, 'WB Country Groups'!$B$2:$B$219, 0))</f>
        <v>North America</v>
      </c>
    </row>
    <row r="2490" spans="1:36">
      <c r="A2490" s="53">
        <v>45169</v>
      </c>
      <c r="B2490" s="53">
        <v>45169</v>
      </c>
      <c r="N2490" s="1" t="s">
        <v>1348</v>
      </c>
      <c r="U2490" s="59">
        <v>49878000000</v>
      </c>
      <c r="V2490" s="60">
        <v>49878000000</v>
      </c>
      <c r="W2490" s="60">
        <v>63325500000</v>
      </c>
      <c r="X2490" s="59">
        <v>7.8192184739200005E-2</v>
      </c>
      <c r="AI2490" s="2" t="str">
        <f>INDEX('ISO2-ISO3'!$D$1:$D$249, MATCH($N2490, 'ISO2-ISO3'!$C$1:$C$249, 0))</f>
        <v>USA</v>
      </c>
      <c r="AJ2490" s="2" t="str">
        <f>INDEX('WB Country Groups'!$C$2:$C$219, MATCH($AI2490, 'WB Country Groups'!$B$2:$B$219, 0))</f>
        <v>North America</v>
      </c>
    </row>
    <row r="2491" spans="1:36">
      <c r="A2491" s="53">
        <v>45169</v>
      </c>
      <c r="B2491" s="53">
        <v>45169</v>
      </c>
      <c r="N2491" s="1" t="s">
        <v>1348</v>
      </c>
      <c r="U2491" s="59">
        <v>26159633148.870998</v>
      </c>
      <c r="V2491" s="60">
        <v>26159633148.870998</v>
      </c>
      <c r="W2491" s="60">
        <v>27536455946.18</v>
      </c>
      <c r="X2491" s="59">
        <v>4.1009640881499998E-2</v>
      </c>
      <c r="AI2491" s="2" t="str">
        <f>INDEX('ISO2-ISO3'!$D$1:$D$249, MATCH($N2491, 'ISO2-ISO3'!$C$1:$C$249, 0))</f>
        <v>USA</v>
      </c>
      <c r="AJ2491" s="2" t="str">
        <f>INDEX('WB Country Groups'!$C$2:$C$219, MATCH($AI2491, 'WB Country Groups'!$B$2:$B$219, 0))</f>
        <v>North America</v>
      </c>
    </row>
    <row r="2492" spans="1:36">
      <c r="A2492" s="53">
        <v>45169</v>
      </c>
      <c r="B2492" s="53">
        <v>45169</v>
      </c>
      <c r="N2492" s="1" t="s">
        <v>948</v>
      </c>
      <c r="U2492" s="59">
        <v>681659578.53795397</v>
      </c>
      <c r="V2492" s="60">
        <v>681659578.53795397</v>
      </c>
      <c r="W2492" s="60">
        <v>4540738276.6532297</v>
      </c>
      <c r="X2492" s="59">
        <v>1.068616458E-3</v>
      </c>
      <c r="AI2492" s="2" t="str">
        <f>INDEX('ISO2-ISO3'!$D$1:$D$249, MATCH($N2492, 'ISO2-ISO3'!$C$1:$C$249, 0))</f>
        <v>CHN</v>
      </c>
      <c r="AJ2492" s="2" t="str">
        <f>INDEX('WB Country Groups'!$C$2:$C$219, MATCH($AI2492, 'WB Country Groups'!$B$2:$B$219, 0))</f>
        <v>East Asia &amp; Pacific</v>
      </c>
    </row>
    <row r="2493" spans="1:36">
      <c r="A2493" s="53">
        <v>45169</v>
      </c>
      <c r="B2493" s="53">
        <v>45169</v>
      </c>
      <c r="N2493" s="1" t="s">
        <v>948</v>
      </c>
      <c r="U2493" s="59">
        <v>231916924.022807</v>
      </c>
      <c r="V2493" s="60">
        <v>231916924.022807</v>
      </c>
      <c r="W2493" s="60">
        <v>4540738276.6532297</v>
      </c>
      <c r="X2493" s="59">
        <v>3.6356892750000002E-4</v>
      </c>
      <c r="AI2493" s="2" t="str">
        <f>INDEX('ISO2-ISO3'!$D$1:$D$249, MATCH($N2493, 'ISO2-ISO3'!$C$1:$C$249, 0))</f>
        <v>CHN</v>
      </c>
      <c r="AJ2493" s="2" t="str">
        <f>INDEX('WB Country Groups'!$C$2:$C$219, MATCH($AI2493, 'WB Country Groups'!$B$2:$B$219, 0))</f>
        <v>East Asia &amp; Pacific</v>
      </c>
    </row>
    <row r="2494" spans="1:36">
      <c r="A2494" s="53">
        <v>45169</v>
      </c>
      <c r="B2494" s="53">
        <v>45169</v>
      </c>
      <c r="N2494" s="1" t="s">
        <v>1278</v>
      </c>
      <c r="U2494" s="59">
        <v>4296303309.6044397</v>
      </c>
      <c r="V2494" s="60">
        <v>4296303309.6044397</v>
      </c>
      <c r="W2494" s="60">
        <v>4296303309.6044397</v>
      </c>
      <c r="X2494" s="59">
        <v>6.7351806825000004E-3</v>
      </c>
      <c r="AI2494" s="2" t="str">
        <f>INDEX('ISO2-ISO3'!$D$1:$D$249, MATCH($N2494, 'ISO2-ISO3'!$C$1:$C$249, 0))</f>
        <v>ZAF</v>
      </c>
      <c r="AJ2494" s="2" t="str">
        <f>INDEX('WB Country Groups'!$C$2:$C$219, MATCH($AI2494, 'WB Country Groups'!$B$2:$B$219, 0))</f>
        <v>Sub-Saharan Africa</v>
      </c>
    </row>
    <row r="2495" spans="1:36">
      <c r="A2495" s="53">
        <v>45169</v>
      </c>
      <c r="B2495" s="53">
        <v>45169</v>
      </c>
      <c r="N2495" s="1" t="s">
        <v>1088</v>
      </c>
      <c r="U2495" s="59">
        <v>4221780958.8899999</v>
      </c>
      <c r="V2495" s="60">
        <v>4221780958.8899999</v>
      </c>
      <c r="W2495" s="60">
        <v>4443979956.7263098</v>
      </c>
      <c r="X2495" s="59">
        <v>6.6183543178999996E-3</v>
      </c>
      <c r="AI2495" s="2" t="str">
        <f>INDEX('ISO2-ISO3'!$D$1:$D$249, MATCH($N2495, 'ISO2-ISO3'!$C$1:$C$249, 0))</f>
        <v>JPN</v>
      </c>
      <c r="AJ2495" s="2" t="str">
        <f>INDEX('WB Country Groups'!$C$2:$C$219, MATCH($AI2495, 'WB Country Groups'!$B$2:$B$219, 0))</f>
        <v>East Asia &amp; Pacific</v>
      </c>
    </row>
    <row r="2496" spans="1:36">
      <c r="A2496" s="53">
        <v>45169</v>
      </c>
      <c r="B2496" s="53">
        <v>45169</v>
      </c>
      <c r="N2496" s="1" t="s">
        <v>1256</v>
      </c>
      <c r="U2496" s="59">
        <v>1276146037.08691</v>
      </c>
      <c r="V2496" s="60">
        <v>1276146037.08691</v>
      </c>
      <c r="W2496" s="60">
        <v>3646131534.5340099</v>
      </c>
      <c r="X2496" s="59">
        <v>2.0005743351E-3</v>
      </c>
      <c r="AI2496" s="2" t="str">
        <f>INDEX('ISO2-ISO3'!$D$1:$D$249, MATCH($N2496, 'ISO2-ISO3'!$C$1:$C$249, 0))</f>
        <v>SAU</v>
      </c>
      <c r="AJ2496" s="2" t="str">
        <f>INDEX('WB Country Groups'!$C$2:$C$219, MATCH($AI2496, 'WB Country Groups'!$B$2:$B$219, 0))</f>
        <v>Middle East &amp; North Africa</v>
      </c>
    </row>
    <row r="2497" spans="1:36">
      <c r="A2497" s="53">
        <v>45169</v>
      </c>
      <c r="B2497" s="53">
        <v>45169</v>
      </c>
      <c r="N2497" s="1" t="s">
        <v>1348</v>
      </c>
      <c r="U2497" s="59">
        <v>88122095086.449997</v>
      </c>
      <c r="V2497" s="60">
        <v>88122095086.449997</v>
      </c>
      <c r="W2497" s="60">
        <v>88122095086.449997</v>
      </c>
      <c r="X2497" s="59">
        <v>0.13814625964569999</v>
      </c>
      <c r="AI2497" s="2" t="str">
        <f>INDEX('ISO2-ISO3'!$D$1:$D$249, MATCH($N2497, 'ISO2-ISO3'!$C$1:$C$249, 0))</f>
        <v>USA</v>
      </c>
      <c r="AJ2497" s="2" t="str">
        <f>INDEX('WB Country Groups'!$C$2:$C$219, MATCH($AI2497, 'WB Country Groups'!$B$2:$B$219, 0))</f>
        <v>North America</v>
      </c>
    </row>
    <row r="2498" spans="1:36">
      <c r="A2498" s="53">
        <v>45169</v>
      </c>
      <c r="B2498" s="53">
        <v>45169</v>
      </c>
      <c r="N2498" s="1" t="s">
        <v>1310</v>
      </c>
      <c r="U2498" s="59">
        <v>3031773399.01478</v>
      </c>
      <c r="V2498" s="60">
        <v>3031773399.01478</v>
      </c>
      <c r="W2498" s="60">
        <v>6737274220.0328398</v>
      </c>
      <c r="X2498" s="59">
        <v>4.7528165864999996E-3</v>
      </c>
      <c r="AI2498" s="2" t="str">
        <f>INDEX('ISO2-ISO3'!$D$1:$D$249, MATCH($N2498, 'ISO2-ISO3'!$C$1:$C$249, 0))</f>
        <v>THA</v>
      </c>
      <c r="AJ2498" s="2" t="str">
        <f>INDEX('WB Country Groups'!$C$2:$C$219, MATCH($AI2498, 'WB Country Groups'!$B$2:$B$219, 0))</f>
        <v>East Asia &amp; Pacific</v>
      </c>
    </row>
    <row r="2499" spans="1:36">
      <c r="A2499" s="53">
        <v>45169</v>
      </c>
      <c r="B2499" s="53">
        <v>45169</v>
      </c>
      <c r="N2499" s="1" t="s">
        <v>1031</v>
      </c>
      <c r="U2499" s="59">
        <v>5356937880.2595596</v>
      </c>
      <c r="V2499" s="60">
        <v>5356937880.2595596</v>
      </c>
      <c r="W2499" s="60">
        <v>5356937880.2595596</v>
      </c>
      <c r="X2499" s="59">
        <v>8.3979044142000001E-3</v>
      </c>
      <c r="AI2499" s="2" t="str">
        <f>INDEX('ISO2-ISO3'!$D$1:$D$249, MATCH($N2499, 'ISO2-ISO3'!$C$1:$C$249, 0))</f>
        <v>DEU</v>
      </c>
      <c r="AJ2499" s="2" t="str">
        <f>INDEX('WB Country Groups'!$C$2:$C$219, MATCH($AI2499, 'WB Country Groups'!$B$2:$B$219, 0))</f>
        <v>Europe &amp; Central Asia</v>
      </c>
    </row>
    <row r="2500" spans="1:36">
      <c r="A2500" s="53">
        <v>45169</v>
      </c>
      <c r="B2500" s="53">
        <v>45169</v>
      </c>
      <c r="N2500" s="1" t="s">
        <v>1216</v>
      </c>
      <c r="U2500" s="59">
        <v>3224929858.3779202</v>
      </c>
      <c r="V2500" s="60">
        <v>3224929858.3779202</v>
      </c>
      <c r="W2500" s="60">
        <v>9214085309.6511993</v>
      </c>
      <c r="X2500" s="59">
        <v>5.0556219427000003E-3</v>
      </c>
      <c r="AI2500" s="2" t="str">
        <f>INDEX('ISO2-ISO3'!$D$1:$D$249, MATCH($N2500, 'ISO2-ISO3'!$C$1:$C$249, 0))</f>
        <v>POL</v>
      </c>
      <c r="AJ2500" s="2" t="str">
        <f>INDEX('WB Country Groups'!$C$2:$C$219, MATCH($AI2500, 'WB Country Groups'!$B$2:$B$219, 0))</f>
        <v>Europe &amp; Central Asia</v>
      </c>
    </row>
    <row r="2501" spans="1:36">
      <c r="A2501" s="53">
        <v>45169</v>
      </c>
      <c r="B2501" s="53">
        <v>45169</v>
      </c>
      <c r="N2501" s="1" t="s">
        <v>1342</v>
      </c>
      <c r="U2501" s="59">
        <v>6357879282.7822504</v>
      </c>
      <c r="V2501" s="60">
        <v>6357879282.7822504</v>
      </c>
      <c r="W2501" s="60">
        <v>10596465471.303699</v>
      </c>
      <c r="X2501" s="59">
        <v>9.9670490282E-3</v>
      </c>
      <c r="AI2501" s="2" t="str">
        <f>INDEX('ISO2-ISO3'!$D$1:$D$249, MATCH($N2501, 'ISO2-ISO3'!$C$1:$C$249, 0))</f>
        <v>GBR</v>
      </c>
      <c r="AJ2501" s="2" t="str">
        <f>INDEX('WB Country Groups'!$C$2:$C$219, MATCH($AI2501, 'WB Country Groups'!$B$2:$B$219, 0))</f>
        <v>Europe &amp; Central Asia</v>
      </c>
    </row>
    <row r="2502" spans="1:36">
      <c r="A2502" s="53">
        <v>45169</v>
      </c>
      <c r="B2502" s="53">
        <v>45169</v>
      </c>
      <c r="N2502" s="1" t="s">
        <v>1088</v>
      </c>
      <c r="U2502" s="59">
        <v>4425336440.4299898</v>
      </c>
      <c r="V2502" s="60">
        <v>4425336440.4299898</v>
      </c>
      <c r="W2502" s="60">
        <v>5531670550.5374899</v>
      </c>
      <c r="X2502" s="59">
        <v>6.9374618966999996E-3</v>
      </c>
      <c r="AI2502" s="2" t="str">
        <f>INDEX('ISO2-ISO3'!$D$1:$D$249, MATCH($N2502, 'ISO2-ISO3'!$C$1:$C$249, 0))</f>
        <v>JPN</v>
      </c>
      <c r="AJ2502" s="2" t="str">
        <f>INDEX('WB Country Groups'!$C$2:$C$219, MATCH($AI2502, 'WB Country Groups'!$B$2:$B$219, 0))</f>
        <v>East Asia &amp; Pacific</v>
      </c>
    </row>
    <row r="2503" spans="1:36">
      <c r="A2503" s="53">
        <v>45169</v>
      </c>
      <c r="B2503" s="53">
        <v>45169</v>
      </c>
      <c r="N2503" s="1" t="s">
        <v>918</v>
      </c>
      <c r="U2503" s="59">
        <v>4295337258.5059404</v>
      </c>
      <c r="V2503" s="60">
        <v>4295337258.5059404</v>
      </c>
      <c r="W2503" s="60">
        <v>12272392167.1598</v>
      </c>
      <c r="X2503" s="59">
        <v>6.7336662342999997E-3</v>
      </c>
      <c r="AI2503" s="2" t="str">
        <f>INDEX('ISO2-ISO3'!$D$1:$D$249, MATCH($N2503, 'ISO2-ISO3'!$C$1:$C$249, 0))</f>
        <v>BRA</v>
      </c>
      <c r="AJ2503" s="2" t="str">
        <f>INDEX('WB Country Groups'!$C$2:$C$219, MATCH($AI2503, 'WB Country Groups'!$B$2:$B$219, 0))</f>
        <v>Latin America &amp; Caribbean</v>
      </c>
    </row>
    <row r="2504" spans="1:36">
      <c r="A2504" s="53">
        <v>45169</v>
      </c>
      <c r="B2504" s="53">
        <v>45169</v>
      </c>
      <c r="N2504" s="1" t="s">
        <v>1348</v>
      </c>
      <c r="U2504" s="59">
        <v>41440617137.040001</v>
      </c>
      <c r="V2504" s="60">
        <v>41440617137.040001</v>
      </c>
      <c r="W2504" s="60">
        <v>41440617137.040001</v>
      </c>
      <c r="X2504" s="59">
        <v>6.4965162815000005E-2</v>
      </c>
      <c r="AI2504" s="2" t="str">
        <f>INDEX('ISO2-ISO3'!$D$1:$D$249, MATCH($N2504, 'ISO2-ISO3'!$C$1:$C$249, 0))</f>
        <v>USA</v>
      </c>
      <c r="AJ2504" s="2" t="str">
        <f>INDEX('WB Country Groups'!$C$2:$C$219, MATCH($AI2504, 'WB Country Groups'!$B$2:$B$219, 0))</f>
        <v>North America</v>
      </c>
    </row>
    <row r="2505" spans="1:36">
      <c r="A2505" s="53">
        <v>45169</v>
      </c>
      <c r="B2505" s="53">
        <v>45169</v>
      </c>
      <c r="N2505" s="1" t="s">
        <v>1031</v>
      </c>
      <c r="U2505" s="59">
        <v>4029620730.9749999</v>
      </c>
      <c r="V2505" s="60">
        <v>4029620730.9749999</v>
      </c>
      <c r="W2505" s="60">
        <v>8954712735.5</v>
      </c>
      <c r="X2505" s="59">
        <v>6.3171107226999996E-3</v>
      </c>
      <c r="AI2505" s="2" t="str">
        <f>INDEX('ISO2-ISO3'!$D$1:$D$249, MATCH($N2505, 'ISO2-ISO3'!$C$1:$C$249, 0))</f>
        <v>DEU</v>
      </c>
      <c r="AJ2505" s="2" t="str">
        <f>INDEX('WB Country Groups'!$C$2:$C$219, MATCH($AI2505, 'WB Country Groups'!$B$2:$B$219, 0))</f>
        <v>Europe &amp; Central Asia</v>
      </c>
    </row>
    <row r="2506" spans="1:36">
      <c r="A2506" s="53">
        <v>45169</v>
      </c>
      <c r="B2506" s="53">
        <v>45169</v>
      </c>
      <c r="N2506" s="1" t="s">
        <v>1176</v>
      </c>
      <c r="U2506" s="59">
        <v>2561938457.7785902</v>
      </c>
      <c r="V2506" s="60">
        <v>2561938457.7785902</v>
      </c>
      <c r="W2506" s="60">
        <v>5123876915.5571804</v>
      </c>
      <c r="X2506" s="59">
        <v>4.0162710048999998E-3</v>
      </c>
      <c r="AI2506" s="2" t="str">
        <f>INDEX('ISO2-ISO3'!$D$1:$D$249, MATCH($N2506, 'ISO2-ISO3'!$C$1:$C$249, 0))</f>
        <v>NZL</v>
      </c>
      <c r="AJ2506" s="2" t="str">
        <f>INDEX('WB Country Groups'!$C$2:$C$219, MATCH($AI2506, 'WB Country Groups'!$B$2:$B$219, 0))</f>
        <v>East Asia &amp; Pacific</v>
      </c>
    </row>
    <row r="2507" spans="1:36">
      <c r="A2507" s="53">
        <v>45169</v>
      </c>
      <c r="B2507" s="53">
        <v>45169</v>
      </c>
      <c r="N2507" s="1" t="s">
        <v>1342</v>
      </c>
      <c r="U2507" s="59">
        <v>5414267880.5270796</v>
      </c>
      <c r="V2507" s="60">
        <v>5414267880.5270796</v>
      </c>
      <c r="W2507" s="60">
        <v>5414267880.5270796</v>
      </c>
      <c r="X2507" s="59">
        <v>8.4877788673000006E-3</v>
      </c>
      <c r="AI2507" s="2" t="str">
        <f>INDEX('ISO2-ISO3'!$D$1:$D$249, MATCH($N2507, 'ISO2-ISO3'!$C$1:$C$249, 0))</f>
        <v>GBR</v>
      </c>
      <c r="AJ2507" s="2" t="str">
        <f>INDEX('WB Country Groups'!$C$2:$C$219, MATCH($AI2507, 'WB Country Groups'!$B$2:$B$219, 0))</f>
        <v>Europe &amp; Central Asia</v>
      </c>
    </row>
    <row r="2508" spans="1:36">
      <c r="A2508" s="53">
        <v>45169</v>
      </c>
      <c r="B2508" s="53">
        <v>45169</v>
      </c>
      <c r="N2508" s="1" t="s">
        <v>1332</v>
      </c>
      <c r="U2508" s="59">
        <v>1510863006.7067299</v>
      </c>
      <c r="V2508" s="60">
        <v>1510863006.7067299</v>
      </c>
      <c r="W2508" s="60">
        <v>3357473348.2371802</v>
      </c>
      <c r="X2508" s="59">
        <v>2.3685328068000001E-3</v>
      </c>
      <c r="AI2508" s="2" t="str">
        <f>INDEX('ISO2-ISO3'!$D$1:$D$249, MATCH($N2508, 'ISO2-ISO3'!$C$1:$C$249, 0))</f>
        <v>TUR</v>
      </c>
      <c r="AJ2508" s="2" t="str">
        <f>INDEX('WB Country Groups'!$C$2:$C$219, MATCH($AI2508, 'WB Country Groups'!$B$2:$B$219, 0))</f>
        <v>Europe &amp; Central Asia</v>
      </c>
    </row>
    <row r="2509" spans="1:36">
      <c r="A2509" s="53">
        <v>45169</v>
      </c>
      <c r="B2509" s="53">
        <v>45169</v>
      </c>
      <c r="N2509" s="1" t="s">
        <v>1088</v>
      </c>
      <c r="U2509" s="59">
        <v>4502398598.7567396</v>
      </c>
      <c r="V2509" s="60">
        <v>4502398598.7567396</v>
      </c>
      <c r="W2509" s="60">
        <v>10005330219.4594</v>
      </c>
      <c r="X2509" s="59">
        <v>7.0582698385000002E-3</v>
      </c>
      <c r="AI2509" s="2" t="str">
        <f>INDEX('ISO2-ISO3'!$D$1:$D$249, MATCH($N2509, 'ISO2-ISO3'!$C$1:$C$249, 0))</f>
        <v>JPN</v>
      </c>
      <c r="AJ2509" s="2" t="str">
        <f>INDEX('WB Country Groups'!$C$2:$C$219, MATCH($AI2509, 'WB Country Groups'!$B$2:$B$219, 0))</f>
        <v>East Asia &amp; Pacific</v>
      </c>
    </row>
    <row r="2510" spans="1:36">
      <c r="A2510" s="53">
        <v>45169</v>
      </c>
      <c r="B2510" s="53">
        <v>45169</v>
      </c>
      <c r="N2510" s="1" t="s">
        <v>1348</v>
      </c>
      <c r="U2510" s="59">
        <v>8216976829.8800001</v>
      </c>
      <c r="V2510" s="60">
        <v>8216976829.8800001</v>
      </c>
      <c r="W2510" s="60">
        <v>12468311961.879999</v>
      </c>
      <c r="X2510" s="59">
        <v>1.2881498261400001E-2</v>
      </c>
      <c r="AI2510" s="2" t="str">
        <f>INDEX('ISO2-ISO3'!$D$1:$D$249, MATCH($N2510, 'ISO2-ISO3'!$C$1:$C$249, 0))</f>
        <v>USA</v>
      </c>
      <c r="AJ2510" s="2" t="str">
        <f>INDEX('WB Country Groups'!$C$2:$C$219, MATCH($AI2510, 'WB Country Groups'!$B$2:$B$219, 0))</f>
        <v>North America</v>
      </c>
    </row>
    <row r="2511" spans="1:36">
      <c r="A2511" s="53">
        <v>45169</v>
      </c>
      <c r="B2511" s="53">
        <v>45169</v>
      </c>
      <c r="N2511" s="1" t="s">
        <v>948</v>
      </c>
      <c r="U2511" s="59">
        <v>1886971325.7496099</v>
      </c>
      <c r="V2511" s="60">
        <v>1886971325.7496099</v>
      </c>
      <c r="W2511" s="60">
        <v>12181596211.784599</v>
      </c>
      <c r="X2511" s="59">
        <v>2.9581460864999999E-3</v>
      </c>
      <c r="AI2511" s="2" t="str">
        <f>INDEX('ISO2-ISO3'!$D$1:$D$249, MATCH($N2511, 'ISO2-ISO3'!$C$1:$C$249, 0))</f>
        <v>CHN</v>
      </c>
      <c r="AJ2511" s="2" t="str">
        <f>INDEX('WB Country Groups'!$C$2:$C$219, MATCH($AI2511, 'WB Country Groups'!$B$2:$B$219, 0))</f>
        <v>East Asia &amp; Pacific</v>
      </c>
    </row>
    <row r="2512" spans="1:36">
      <c r="A2512" s="53">
        <v>45169</v>
      </c>
      <c r="B2512" s="53">
        <v>45169</v>
      </c>
      <c r="N2512" s="1" t="s">
        <v>948</v>
      </c>
      <c r="U2512" s="59">
        <v>408467972.12563002</v>
      </c>
      <c r="V2512" s="60">
        <v>408467972.12563002</v>
      </c>
      <c r="W2512" s="60">
        <v>12181596211.784599</v>
      </c>
      <c r="X2512" s="59">
        <v>6.403424984E-4</v>
      </c>
      <c r="AI2512" s="2" t="str">
        <f>INDEX('ISO2-ISO3'!$D$1:$D$249, MATCH($N2512, 'ISO2-ISO3'!$C$1:$C$249, 0))</f>
        <v>CHN</v>
      </c>
      <c r="AJ2512" s="2" t="str">
        <f>INDEX('WB Country Groups'!$C$2:$C$219, MATCH($AI2512, 'WB Country Groups'!$B$2:$B$219, 0))</f>
        <v>East Asia &amp; Pacific</v>
      </c>
    </row>
    <row r="2513" spans="1:36">
      <c r="A2513" s="53">
        <v>45169</v>
      </c>
      <c r="B2513" s="53">
        <v>45169</v>
      </c>
      <c r="N2513" s="1" t="s">
        <v>936</v>
      </c>
      <c r="U2513" s="59">
        <v>2777049942.0599399</v>
      </c>
      <c r="V2513" s="60">
        <v>2777049942.0599399</v>
      </c>
      <c r="W2513" s="60">
        <v>6014094464.0304499</v>
      </c>
      <c r="X2513" s="59">
        <v>4.3534945686999997E-3</v>
      </c>
      <c r="AI2513" s="2" t="str">
        <f>INDEX('ISO2-ISO3'!$D$1:$D$249, MATCH($N2513, 'ISO2-ISO3'!$C$1:$C$249, 0))</f>
        <v>CAN</v>
      </c>
      <c r="AJ2513" s="2" t="str">
        <f>INDEX('WB Country Groups'!$C$2:$C$219, MATCH($AI2513, 'WB Country Groups'!$B$2:$B$219, 0))</f>
        <v>North America</v>
      </c>
    </row>
    <row r="2514" spans="1:36">
      <c r="A2514" s="53">
        <v>45169</v>
      </c>
      <c r="B2514" s="53">
        <v>45169</v>
      </c>
      <c r="N2514" s="1" t="s">
        <v>1172</v>
      </c>
      <c r="U2514" s="59">
        <v>2674793539.2825398</v>
      </c>
      <c r="V2514" s="60">
        <v>2674793539.2825398</v>
      </c>
      <c r="W2514" s="60">
        <v>5349587078.5650702</v>
      </c>
      <c r="X2514" s="59">
        <v>4.1931903957999998E-3</v>
      </c>
      <c r="AI2514" s="2" t="str">
        <f>INDEX('ISO2-ISO3'!$D$1:$D$249, MATCH($N2514, 'ISO2-ISO3'!$C$1:$C$249, 0))</f>
        <v>NLD</v>
      </c>
      <c r="AJ2514" s="2" t="str">
        <f>INDEX('WB Country Groups'!$C$2:$C$219, MATCH($AI2514, 'WB Country Groups'!$B$2:$B$219, 0))</f>
        <v>Europe &amp; Central Asia</v>
      </c>
    </row>
    <row r="2515" spans="1:36">
      <c r="A2515" s="53">
        <v>45169</v>
      </c>
      <c r="B2515" s="53">
        <v>45169</v>
      </c>
      <c r="N2515" s="1" t="s">
        <v>948</v>
      </c>
      <c r="U2515" s="59">
        <v>1555125801.372</v>
      </c>
      <c r="V2515" s="60">
        <v>1555125801.372</v>
      </c>
      <c r="W2515" s="60">
        <v>2389850162.6999998</v>
      </c>
      <c r="X2515" s="59">
        <v>2.4379222093E-3</v>
      </c>
      <c r="AI2515" s="2" t="str">
        <f>INDEX('ISO2-ISO3'!$D$1:$D$249, MATCH($N2515, 'ISO2-ISO3'!$C$1:$C$249, 0))</f>
        <v>CHN</v>
      </c>
      <c r="AJ2515" s="2" t="str">
        <f>INDEX('WB Country Groups'!$C$2:$C$219, MATCH($AI2515, 'WB Country Groups'!$B$2:$B$219, 0))</f>
        <v>East Asia &amp; Pacific</v>
      </c>
    </row>
    <row r="2516" spans="1:36">
      <c r="A2516" s="53">
        <v>45169</v>
      </c>
      <c r="B2516" s="53">
        <v>45169</v>
      </c>
      <c r="N2516" s="1" t="s">
        <v>1348</v>
      </c>
      <c r="U2516" s="59">
        <v>28534029111.549999</v>
      </c>
      <c r="V2516" s="60">
        <v>28534029111.549999</v>
      </c>
      <c r="W2516" s="60">
        <v>28534029111.549999</v>
      </c>
      <c r="X2516" s="59">
        <v>4.4731907366899998E-2</v>
      </c>
      <c r="AI2516" s="2" t="str">
        <f>INDEX('ISO2-ISO3'!$D$1:$D$249, MATCH($N2516, 'ISO2-ISO3'!$C$1:$C$249, 0))</f>
        <v>USA</v>
      </c>
      <c r="AJ2516" s="2" t="str">
        <f>INDEX('WB Country Groups'!$C$2:$C$219, MATCH($AI2516, 'WB Country Groups'!$B$2:$B$219, 0))</f>
        <v>North America</v>
      </c>
    </row>
    <row r="2517" spans="1:36">
      <c r="A2517" s="53">
        <v>45169</v>
      </c>
      <c r="B2517" s="53">
        <v>45169</v>
      </c>
      <c r="N2517" s="1" t="s">
        <v>1031</v>
      </c>
      <c r="U2517" s="59">
        <v>17188274529.6604</v>
      </c>
      <c r="V2517" s="60">
        <v>17188274529.6604</v>
      </c>
      <c r="W2517" s="60">
        <v>19098082810.7337</v>
      </c>
      <c r="X2517" s="59">
        <v>2.6945521820700001E-2</v>
      </c>
      <c r="AI2517" s="2" t="str">
        <f>INDEX('ISO2-ISO3'!$D$1:$D$249, MATCH($N2517, 'ISO2-ISO3'!$C$1:$C$249, 0))</f>
        <v>DEU</v>
      </c>
      <c r="AJ2517" s="2" t="str">
        <f>INDEX('WB Country Groups'!$C$2:$C$219, MATCH($AI2517, 'WB Country Groups'!$B$2:$B$219, 0))</f>
        <v>Europe &amp; Central Asia</v>
      </c>
    </row>
    <row r="2518" spans="1:36">
      <c r="A2518" s="53">
        <v>45169</v>
      </c>
      <c r="B2518" s="53">
        <v>45169</v>
      </c>
      <c r="N2518" s="1" t="s">
        <v>1348</v>
      </c>
      <c r="U2518" s="59">
        <v>11713873789.799999</v>
      </c>
      <c r="V2518" s="60">
        <v>11713873789.799999</v>
      </c>
      <c r="W2518" s="60">
        <v>13038303425</v>
      </c>
      <c r="X2518" s="59">
        <v>1.83634745456E-2</v>
      </c>
      <c r="AI2518" s="2" t="str">
        <f>INDEX('ISO2-ISO3'!$D$1:$D$249, MATCH($N2518, 'ISO2-ISO3'!$C$1:$C$249, 0))</f>
        <v>USA</v>
      </c>
      <c r="AJ2518" s="2" t="str">
        <f>INDEX('WB Country Groups'!$C$2:$C$219, MATCH($AI2518, 'WB Country Groups'!$B$2:$B$219, 0))</f>
        <v>North America</v>
      </c>
    </row>
    <row r="2519" spans="1:36">
      <c r="A2519" s="53">
        <v>45169</v>
      </c>
      <c r="B2519" s="53">
        <v>45169</v>
      </c>
      <c r="N2519" s="1" t="s">
        <v>948</v>
      </c>
      <c r="U2519" s="59">
        <v>1393862339.4012799</v>
      </c>
      <c r="V2519" s="60">
        <v>1393862339.4012799</v>
      </c>
      <c r="W2519" s="60">
        <v>2323103899.00214</v>
      </c>
      <c r="X2519" s="59">
        <v>2.1851145102999999E-3</v>
      </c>
      <c r="AI2519" s="2" t="str">
        <f>INDEX('ISO2-ISO3'!$D$1:$D$249, MATCH($N2519, 'ISO2-ISO3'!$C$1:$C$249, 0))</f>
        <v>CHN</v>
      </c>
      <c r="AJ2519" s="2" t="str">
        <f>INDEX('WB Country Groups'!$C$2:$C$219, MATCH($AI2519, 'WB Country Groups'!$B$2:$B$219, 0))</f>
        <v>East Asia &amp; Pacific</v>
      </c>
    </row>
    <row r="2520" spans="1:36">
      <c r="A2520" s="53">
        <v>45169</v>
      </c>
      <c r="B2520" s="53">
        <v>45169</v>
      </c>
      <c r="N2520" s="1" t="s">
        <v>1348</v>
      </c>
      <c r="U2520" s="59">
        <v>12435602209.799999</v>
      </c>
      <c r="V2520" s="60">
        <v>12435602209.799999</v>
      </c>
      <c r="W2520" s="60">
        <v>12435602209.799999</v>
      </c>
      <c r="X2520" s="59">
        <v>1.9494905676500002E-2</v>
      </c>
      <c r="AI2520" s="2" t="str">
        <f>INDEX('ISO2-ISO3'!$D$1:$D$249, MATCH($N2520, 'ISO2-ISO3'!$C$1:$C$249, 0))</f>
        <v>USA</v>
      </c>
      <c r="AJ2520" s="2" t="str">
        <f>INDEX('WB Country Groups'!$C$2:$C$219, MATCH($AI2520, 'WB Country Groups'!$B$2:$B$219, 0))</f>
        <v>North America</v>
      </c>
    </row>
    <row r="2521" spans="1:36">
      <c r="A2521" s="53">
        <v>45169</v>
      </c>
      <c r="B2521" s="53">
        <v>45169</v>
      </c>
      <c r="N2521" s="1" t="s">
        <v>948</v>
      </c>
      <c r="U2521" s="59">
        <v>7777717072.5839996</v>
      </c>
      <c r="V2521" s="60">
        <v>7777717072.5839996</v>
      </c>
      <c r="W2521" s="60">
        <v>12962861787.639999</v>
      </c>
      <c r="X2521" s="59">
        <v>1.21928844418E-2</v>
      </c>
      <c r="AI2521" s="2" t="str">
        <f>INDEX('ISO2-ISO3'!$D$1:$D$249, MATCH($N2521, 'ISO2-ISO3'!$C$1:$C$249, 0))</f>
        <v>CHN</v>
      </c>
      <c r="AJ2521" s="2" t="str">
        <f>INDEX('WB Country Groups'!$C$2:$C$219, MATCH($AI2521, 'WB Country Groups'!$B$2:$B$219, 0))</f>
        <v>East Asia &amp; Pacific</v>
      </c>
    </row>
    <row r="2522" spans="1:36">
      <c r="A2522" s="53">
        <v>45169</v>
      </c>
      <c r="B2522" s="53">
        <v>45169</v>
      </c>
      <c r="N2522" s="1" t="s">
        <v>1088</v>
      </c>
      <c r="U2522" s="59">
        <v>2601076685.2568998</v>
      </c>
      <c r="V2522" s="60">
        <v>2601076685.2568998</v>
      </c>
      <c r="W2522" s="60">
        <v>4729230336.8307199</v>
      </c>
      <c r="X2522" s="59">
        <v>4.0776267831999996E-3</v>
      </c>
      <c r="AI2522" s="2" t="str">
        <f>INDEX('ISO2-ISO3'!$D$1:$D$249, MATCH($N2522, 'ISO2-ISO3'!$C$1:$C$249, 0))</f>
        <v>JPN</v>
      </c>
      <c r="AJ2522" s="2" t="str">
        <f>INDEX('WB Country Groups'!$C$2:$C$219, MATCH($AI2522, 'WB Country Groups'!$B$2:$B$219, 0))</f>
        <v>East Asia &amp; Pacific</v>
      </c>
    </row>
    <row r="2523" spans="1:36">
      <c r="A2523" s="53">
        <v>45169</v>
      </c>
      <c r="B2523" s="53">
        <v>45169</v>
      </c>
      <c r="N2523" s="1" t="s">
        <v>1176</v>
      </c>
      <c r="U2523" s="59">
        <v>4126082141.2582102</v>
      </c>
      <c r="V2523" s="60">
        <v>4126082141.2582102</v>
      </c>
      <c r="W2523" s="60">
        <v>8252164282.5164204</v>
      </c>
      <c r="X2523" s="59">
        <v>6.4683302666000003E-3</v>
      </c>
      <c r="AI2523" s="2" t="str">
        <f>INDEX('ISO2-ISO3'!$D$1:$D$249, MATCH($N2523, 'ISO2-ISO3'!$C$1:$C$249, 0))</f>
        <v>NZL</v>
      </c>
      <c r="AJ2523" s="2" t="str">
        <f>INDEX('WB Country Groups'!$C$2:$C$219, MATCH($AI2523, 'WB Country Groups'!$B$2:$B$219, 0))</f>
        <v>East Asia &amp; Pacific</v>
      </c>
    </row>
    <row r="2524" spans="1:36">
      <c r="A2524" s="53">
        <v>45169</v>
      </c>
      <c r="B2524" s="53">
        <v>45169</v>
      </c>
      <c r="N2524" s="1" t="s">
        <v>918</v>
      </c>
      <c r="U2524" s="59">
        <v>13208556007.504</v>
      </c>
      <c r="V2524" s="60">
        <v>13208556007.504</v>
      </c>
      <c r="W2524" s="60">
        <v>44028520025.013397</v>
      </c>
      <c r="X2524" s="59">
        <v>2.0706641234200001E-2</v>
      </c>
      <c r="AI2524" s="2" t="str">
        <f>INDEX('ISO2-ISO3'!$D$1:$D$249, MATCH($N2524, 'ISO2-ISO3'!$C$1:$C$249, 0))</f>
        <v>BRA</v>
      </c>
      <c r="AJ2524" s="2" t="str">
        <f>INDEX('WB Country Groups'!$C$2:$C$219, MATCH($AI2524, 'WB Country Groups'!$B$2:$B$219, 0))</f>
        <v>Latin America &amp; Caribbean</v>
      </c>
    </row>
    <row r="2525" spans="1:36">
      <c r="A2525" s="53">
        <v>45169</v>
      </c>
      <c r="B2525" s="53">
        <v>45169</v>
      </c>
      <c r="N2525" s="1" t="s">
        <v>1088</v>
      </c>
      <c r="U2525" s="59">
        <v>2649931016.3134899</v>
      </c>
      <c r="V2525" s="60">
        <v>2649931016.3134899</v>
      </c>
      <c r="W2525" s="60">
        <v>4076816948.1746101</v>
      </c>
      <c r="X2525" s="59">
        <v>4.1542141940999998E-3</v>
      </c>
      <c r="AI2525" s="2" t="str">
        <f>INDEX('ISO2-ISO3'!$D$1:$D$249, MATCH($N2525, 'ISO2-ISO3'!$C$1:$C$249, 0))</f>
        <v>JPN</v>
      </c>
      <c r="AJ2525" s="2" t="str">
        <f>INDEX('WB Country Groups'!$C$2:$C$219, MATCH($AI2525, 'WB Country Groups'!$B$2:$B$219, 0))</f>
        <v>East Asia &amp; Pacific</v>
      </c>
    </row>
    <row r="2526" spans="1:36">
      <c r="A2526" s="53">
        <v>45169</v>
      </c>
      <c r="B2526" s="53">
        <v>45169</v>
      </c>
      <c r="N2526" s="1" t="s">
        <v>1348</v>
      </c>
      <c r="U2526" s="59">
        <v>10535846686.540001</v>
      </c>
      <c r="V2526" s="60">
        <v>10535846686.540001</v>
      </c>
      <c r="W2526" s="60">
        <v>10535846686.540001</v>
      </c>
      <c r="X2526" s="59">
        <v>1.6516718202399999E-2</v>
      </c>
      <c r="AI2526" s="2" t="str">
        <f>INDEX('ISO2-ISO3'!$D$1:$D$249, MATCH($N2526, 'ISO2-ISO3'!$C$1:$C$249, 0))</f>
        <v>USA</v>
      </c>
      <c r="AJ2526" s="2" t="str">
        <f>INDEX('WB Country Groups'!$C$2:$C$219, MATCH($AI2526, 'WB Country Groups'!$B$2:$B$219, 0))</f>
        <v>North America</v>
      </c>
    </row>
    <row r="2527" spans="1:36">
      <c r="A2527" s="53">
        <v>45169</v>
      </c>
      <c r="B2527" s="53">
        <v>45169</v>
      </c>
      <c r="N2527" s="1" t="s">
        <v>1348</v>
      </c>
      <c r="U2527" s="59">
        <v>30314687403.700001</v>
      </c>
      <c r="V2527" s="60">
        <v>30314687403.700001</v>
      </c>
      <c r="W2527" s="60">
        <v>33396088641.700001</v>
      </c>
      <c r="X2527" s="59">
        <v>4.7523389826800003E-2</v>
      </c>
      <c r="AI2527" s="2" t="str">
        <f>INDEX('ISO2-ISO3'!$D$1:$D$249, MATCH($N2527, 'ISO2-ISO3'!$C$1:$C$249, 0))</f>
        <v>USA</v>
      </c>
      <c r="AJ2527" s="2" t="str">
        <f>INDEX('WB Country Groups'!$C$2:$C$219, MATCH($AI2527, 'WB Country Groups'!$B$2:$B$219, 0))</f>
        <v>North America</v>
      </c>
    </row>
    <row r="2528" spans="1:36">
      <c r="A2528" s="53">
        <v>45169</v>
      </c>
      <c r="B2528" s="53">
        <v>45169</v>
      </c>
      <c r="N2528" s="1" t="s">
        <v>1348</v>
      </c>
      <c r="U2528" s="59">
        <v>10000192322.110001</v>
      </c>
      <c r="V2528" s="60">
        <v>10000192322.110001</v>
      </c>
      <c r="W2528" s="60">
        <v>10000192322.110001</v>
      </c>
      <c r="X2528" s="59">
        <v>1.5676989564100002E-2</v>
      </c>
      <c r="AI2528" s="2" t="str">
        <f>INDEX('ISO2-ISO3'!$D$1:$D$249, MATCH($N2528, 'ISO2-ISO3'!$C$1:$C$249, 0))</f>
        <v>USA</v>
      </c>
      <c r="AJ2528" s="2" t="str">
        <f>INDEX('WB Country Groups'!$C$2:$C$219, MATCH($AI2528, 'WB Country Groups'!$B$2:$B$219, 0))</f>
        <v>North America</v>
      </c>
    </row>
    <row r="2529" spans="1:36">
      <c r="A2529" s="53">
        <v>45169</v>
      </c>
      <c r="B2529" s="53">
        <v>45169</v>
      </c>
      <c r="N2529" s="1" t="s">
        <v>1348</v>
      </c>
      <c r="U2529" s="59">
        <v>9201571690.4540005</v>
      </c>
      <c r="V2529" s="60">
        <v>9201571690.4540005</v>
      </c>
      <c r="W2529" s="60">
        <v>9685864937.3199997</v>
      </c>
      <c r="X2529" s="59">
        <v>1.4425016911499999E-2</v>
      </c>
      <c r="AI2529" s="2" t="str">
        <f>INDEX('ISO2-ISO3'!$D$1:$D$249, MATCH($N2529, 'ISO2-ISO3'!$C$1:$C$249, 0))</f>
        <v>USA</v>
      </c>
      <c r="AJ2529" s="2" t="str">
        <f>INDEX('WB Country Groups'!$C$2:$C$219, MATCH($AI2529, 'WB Country Groups'!$B$2:$B$219, 0))</f>
        <v>North America</v>
      </c>
    </row>
    <row r="2530" spans="1:36">
      <c r="A2530" s="53">
        <v>45169</v>
      </c>
      <c r="B2530" s="53">
        <v>45169</v>
      </c>
      <c r="N2530" s="1" t="s">
        <v>1348</v>
      </c>
      <c r="U2530" s="59">
        <v>39510572872.949997</v>
      </c>
      <c r="V2530" s="60">
        <v>39510572872.949997</v>
      </c>
      <c r="W2530" s="60">
        <v>39510572872.949997</v>
      </c>
      <c r="X2530" s="59">
        <v>6.1939492626700003E-2</v>
      </c>
      <c r="AI2530" s="2" t="str">
        <f>INDEX('ISO2-ISO3'!$D$1:$D$249, MATCH($N2530, 'ISO2-ISO3'!$C$1:$C$249, 0))</f>
        <v>USA</v>
      </c>
      <c r="AJ2530" s="2" t="str">
        <f>INDEX('WB Country Groups'!$C$2:$C$219, MATCH($AI2530, 'WB Country Groups'!$B$2:$B$219, 0))</f>
        <v>North America</v>
      </c>
    </row>
    <row r="2531" spans="1:36">
      <c r="A2531" s="53">
        <v>45169</v>
      </c>
      <c r="B2531" s="53">
        <v>45169</v>
      </c>
      <c r="N2531" s="1" t="s">
        <v>948</v>
      </c>
      <c r="U2531" s="59">
        <v>932564532.90515494</v>
      </c>
      <c r="V2531" s="60">
        <v>932564532.90515494</v>
      </c>
      <c r="W2531" s="60">
        <v>3747466071.1180501</v>
      </c>
      <c r="X2531" s="59">
        <v>1.4619523284E-3</v>
      </c>
      <c r="AI2531" s="2" t="str">
        <f>INDEX('ISO2-ISO3'!$D$1:$D$249, MATCH($N2531, 'ISO2-ISO3'!$C$1:$C$249, 0))</f>
        <v>CHN</v>
      </c>
      <c r="AJ2531" s="2" t="str">
        <f>INDEX('WB Country Groups'!$C$2:$C$219, MATCH($AI2531, 'WB Country Groups'!$B$2:$B$219, 0))</f>
        <v>East Asia &amp; Pacific</v>
      </c>
    </row>
    <row r="2532" spans="1:36">
      <c r="A2532" s="53">
        <v>45169</v>
      </c>
      <c r="B2532" s="53">
        <v>45169</v>
      </c>
      <c r="N2532" s="1" t="s">
        <v>948</v>
      </c>
      <c r="U2532" s="59">
        <v>406213584.00144303</v>
      </c>
      <c r="V2532" s="60">
        <v>406213584.00144303</v>
      </c>
      <c r="W2532" s="60">
        <v>8111233083.1925001</v>
      </c>
      <c r="X2532" s="59">
        <v>6.3680836450000005E-4</v>
      </c>
      <c r="AI2532" s="2" t="str">
        <f>INDEX('ISO2-ISO3'!$D$1:$D$249, MATCH($N2532, 'ISO2-ISO3'!$C$1:$C$249, 0))</f>
        <v>CHN</v>
      </c>
      <c r="AJ2532" s="2" t="str">
        <f>INDEX('WB Country Groups'!$C$2:$C$219, MATCH($AI2532, 'WB Country Groups'!$B$2:$B$219, 0))</f>
        <v>East Asia &amp; Pacific</v>
      </c>
    </row>
    <row r="2533" spans="1:36">
      <c r="A2533" s="53">
        <v>45169</v>
      </c>
      <c r="B2533" s="53">
        <v>45169</v>
      </c>
      <c r="N2533" s="1" t="s">
        <v>1131</v>
      </c>
      <c r="U2533" s="59">
        <v>1773948541.33513</v>
      </c>
      <c r="V2533" s="60">
        <v>1773948541.33513</v>
      </c>
      <c r="W2533" s="60">
        <v>2534212201.90733</v>
      </c>
      <c r="X2533" s="59">
        <v>2.7809637929E-3</v>
      </c>
      <c r="AI2533" s="2" t="str">
        <f>INDEX('ISO2-ISO3'!$D$1:$D$249, MATCH($N2533, 'ISO2-ISO3'!$C$1:$C$249, 0))</f>
        <v>MYS</v>
      </c>
      <c r="AJ2533" s="2" t="str">
        <f>INDEX('WB Country Groups'!$C$2:$C$219, MATCH($AI2533, 'WB Country Groups'!$B$2:$B$219, 0))</f>
        <v>East Asia &amp; Pacific</v>
      </c>
    </row>
    <row r="2534" spans="1:36">
      <c r="A2534" s="53">
        <v>45169</v>
      </c>
      <c r="B2534" s="53">
        <v>45169</v>
      </c>
      <c r="N2534" s="1" t="s">
        <v>1082</v>
      </c>
      <c r="U2534" s="59">
        <v>5331568321.7790003</v>
      </c>
      <c r="V2534" s="60">
        <v>5331568321.7790003</v>
      </c>
      <c r="W2534" s="60">
        <v>5612177180.8199997</v>
      </c>
      <c r="X2534" s="59">
        <v>8.3581333486999997E-3</v>
      </c>
      <c r="AI2534" s="2" t="str">
        <f>INDEX('ISO2-ISO3'!$D$1:$D$249, MATCH($N2534, 'ISO2-ISO3'!$C$1:$C$249, 0))</f>
        <v>ISR</v>
      </c>
      <c r="AJ2534" s="2" t="str">
        <f>INDEX('WB Country Groups'!$C$2:$C$219, MATCH($AI2534, 'WB Country Groups'!$B$2:$B$219, 0))</f>
        <v>Middle East &amp; North Africa</v>
      </c>
    </row>
    <row r="2535" spans="1:36">
      <c r="A2535" s="53">
        <v>45169</v>
      </c>
      <c r="B2535" s="53">
        <v>45169</v>
      </c>
      <c r="N2535" s="1" t="s">
        <v>1072</v>
      </c>
      <c r="U2535" s="59">
        <v>3162732893.76231</v>
      </c>
      <c r="V2535" s="60">
        <v>3162732893.76231</v>
      </c>
      <c r="W2535" s="60">
        <v>7906832234.4057798</v>
      </c>
      <c r="X2535" s="59">
        <v>4.9581177014000003E-3</v>
      </c>
      <c r="AI2535" s="2" t="str">
        <f>INDEX('ISO2-ISO3'!$D$1:$D$249, MATCH($N2535, 'ISO2-ISO3'!$C$1:$C$249, 0))</f>
        <v>IDN</v>
      </c>
      <c r="AJ2535" s="2" t="str">
        <f>INDEX('WB Country Groups'!$C$2:$C$219, MATCH($AI2535, 'WB Country Groups'!$B$2:$B$219, 0))</f>
        <v>East Asia &amp; Pacific</v>
      </c>
    </row>
    <row r="2536" spans="1:36">
      <c r="A2536" s="53">
        <v>45169</v>
      </c>
      <c r="B2536" s="53">
        <v>45169</v>
      </c>
      <c r="N2536" s="1" t="s">
        <v>1072</v>
      </c>
      <c r="U2536" s="59">
        <v>1380041070.2560699</v>
      </c>
      <c r="V2536" s="60">
        <v>1380041070.2560699</v>
      </c>
      <c r="W2536" s="60">
        <v>3450102675.6401801</v>
      </c>
      <c r="X2536" s="59">
        <v>2.1634473378E-3</v>
      </c>
      <c r="AI2536" s="2" t="str">
        <f>INDEX('ISO2-ISO3'!$D$1:$D$249, MATCH($N2536, 'ISO2-ISO3'!$C$1:$C$249, 0))</f>
        <v>IDN</v>
      </c>
      <c r="AJ2536" s="2" t="str">
        <f>INDEX('WB Country Groups'!$C$2:$C$219, MATCH($AI2536, 'WB Country Groups'!$B$2:$B$219, 0))</f>
        <v>East Asia &amp; Pacific</v>
      </c>
    </row>
    <row r="2537" spans="1:36">
      <c r="A2537" s="53">
        <v>45169</v>
      </c>
      <c r="B2537" s="53">
        <v>45169</v>
      </c>
      <c r="N2537" s="1" t="s">
        <v>948</v>
      </c>
      <c r="U2537" s="59">
        <v>1426019937.3752</v>
      </c>
      <c r="V2537" s="60">
        <v>1426019937.3752</v>
      </c>
      <c r="W2537" s="60">
        <v>1782524921.7190001</v>
      </c>
      <c r="X2537" s="59">
        <v>2.2355269735000001E-3</v>
      </c>
      <c r="AI2537" s="2" t="str">
        <f>INDEX('ISO2-ISO3'!$D$1:$D$249, MATCH($N2537, 'ISO2-ISO3'!$C$1:$C$249, 0))</f>
        <v>CHN</v>
      </c>
      <c r="AJ2537" s="2" t="str">
        <f>INDEX('WB Country Groups'!$C$2:$C$219, MATCH($AI2537, 'WB Country Groups'!$B$2:$B$219, 0))</f>
        <v>East Asia &amp; Pacific</v>
      </c>
    </row>
    <row r="2538" spans="1:36">
      <c r="A2538" s="53">
        <v>45169</v>
      </c>
      <c r="B2538" s="53">
        <v>45169</v>
      </c>
      <c r="N2538" s="1" t="s">
        <v>948</v>
      </c>
      <c r="U2538" s="59">
        <v>507019804.01313502</v>
      </c>
      <c r="V2538" s="60">
        <v>507019804.01313502</v>
      </c>
      <c r="W2538" s="60">
        <v>1014039608.02627</v>
      </c>
      <c r="X2538" s="59">
        <v>7.9483913109999998E-4</v>
      </c>
      <c r="AI2538" s="2" t="str">
        <f>INDEX('ISO2-ISO3'!$D$1:$D$249, MATCH($N2538, 'ISO2-ISO3'!$C$1:$C$249, 0))</f>
        <v>CHN</v>
      </c>
      <c r="AJ2538" s="2" t="str">
        <f>INDEX('WB Country Groups'!$C$2:$C$219, MATCH($AI2538, 'WB Country Groups'!$B$2:$B$219, 0))</f>
        <v>East Asia &amp; Pacific</v>
      </c>
    </row>
    <row r="2539" spans="1:36">
      <c r="A2539" s="53">
        <v>45169</v>
      </c>
      <c r="B2539" s="53">
        <v>45169</v>
      </c>
      <c r="N2539" s="1" t="s">
        <v>1084</v>
      </c>
      <c r="U2539" s="59">
        <v>14003194466.958</v>
      </c>
      <c r="V2539" s="60">
        <v>14003194466.958</v>
      </c>
      <c r="W2539" s="60">
        <v>18670925955.944099</v>
      </c>
      <c r="X2539" s="59">
        <v>2.1952371159600002E-2</v>
      </c>
      <c r="AI2539" s="2" t="str">
        <f>INDEX('ISO2-ISO3'!$D$1:$D$249, MATCH($N2539, 'ISO2-ISO3'!$C$1:$C$249, 0))</f>
        <v>ITA</v>
      </c>
      <c r="AJ2539" s="2" t="str">
        <f>INDEX('WB Country Groups'!$C$2:$C$219, MATCH($AI2539, 'WB Country Groups'!$B$2:$B$219, 0))</f>
        <v>Europe &amp; Central Asia</v>
      </c>
    </row>
    <row r="2540" spans="1:36">
      <c r="A2540" s="53">
        <v>45169</v>
      </c>
      <c r="B2540" s="53">
        <v>45169</v>
      </c>
      <c r="N2540" s="1" t="s">
        <v>1172</v>
      </c>
      <c r="U2540" s="59">
        <v>10210071536.280001</v>
      </c>
      <c r="V2540" s="60">
        <v>10210071536.280001</v>
      </c>
      <c r="W2540" s="60">
        <v>14585816480.4</v>
      </c>
      <c r="X2540" s="59">
        <v>1.6006010661299998E-2</v>
      </c>
      <c r="AI2540" s="2" t="str">
        <f>INDEX('ISO2-ISO3'!$D$1:$D$249, MATCH($N2540, 'ISO2-ISO3'!$C$1:$C$249, 0))</f>
        <v>NLD</v>
      </c>
      <c r="AJ2540" s="2" t="str">
        <f>INDEX('WB Country Groups'!$C$2:$C$219, MATCH($AI2540, 'WB Country Groups'!$B$2:$B$219, 0))</f>
        <v>Europe &amp; Central Asia</v>
      </c>
    </row>
    <row r="2541" spans="1:36">
      <c r="A2541" s="53">
        <v>45169</v>
      </c>
      <c r="B2541" s="53">
        <v>45169</v>
      </c>
      <c r="N2541" s="1" t="s">
        <v>948</v>
      </c>
      <c r="U2541" s="59">
        <v>1329874012.5025799</v>
      </c>
      <c r="V2541" s="60">
        <v>1329874012.5025799</v>
      </c>
      <c r="W2541" s="60">
        <v>22128995089.298</v>
      </c>
      <c r="X2541" s="59">
        <v>2.0848020061999999E-3</v>
      </c>
      <c r="AI2541" s="2" t="str">
        <f>INDEX('ISO2-ISO3'!$D$1:$D$249, MATCH($N2541, 'ISO2-ISO3'!$C$1:$C$249, 0))</f>
        <v>CHN</v>
      </c>
      <c r="AJ2541" s="2" t="str">
        <f>INDEX('WB Country Groups'!$C$2:$C$219, MATCH($AI2541, 'WB Country Groups'!$B$2:$B$219, 0))</f>
        <v>East Asia &amp; Pacific</v>
      </c>
    </row>
    <row r="2542" spans="1:36">
      <c r="A2542" s="53">
        <v>45169</v>
      </c>
      <c r="B2542" s="53">
        <v>45169</v>
      </c>
      <c r="N2542" s="1" t="s">
        <v>948</v>
      </c>
      <c r="U2542" s="59">
        <v>1493573409.8399401</v>
      </c>
      <c r="V2542" s="60">
        <v>1493573409.8399401</v>
      </c>
      <c r="W2542" s="60">
        <v>29823527649.502102</v>
      </c>
      <c r="X2542" s="59">
        <v>2.3414284450999998E-3</v>
      </c>
      <c r="AI2542" s="2" t="str">
        <f>INDEX('ISO2-ISO3'!$D$1:$D$249, MATCH($N2542, 'ISO2-ISO3'!$C$1:$C$249, 0))</f>
        <v>CHN</v>
      </c>
      <c r="AJ2542" s="2" t="str">
        <f>INDEX('WB Country Groups'!$C$2:$C$219, MATCH($AI2542, 'WB Country Groups'!$B$2:$B$219, 0))</f>
        <v>East Asia &amp; Pacific</v>
      </c>
    </row>
    <row r="2543" spans="1:36">
      <c r="A2543" s="53">
        <v>45169</v>
      </c>
      <c r="B2543" s="53">
        <v>45169</v>
      </c>
      <c r="N2543" s="1" t="s">
        <v>1303</v>
      </c>
      <c r="U2543" s="59">
        <v>2926331550.09342</v>
      </c>
      <c r="V2543" s="60">
        <v>2926331550.09342</v>
      </c>
      <c r="W2543" s="60">
        <v>3442743000.1099</v>
      </c>
      <c r="X2543" s="59">
        <v>4.5875186890999998E-3</v>
      </c>
      <c r="AI2543" s="2" t="str">
        <f>INDEX('ISO2-ISO3'!$D$1:$D$249, MATCH($N2543, 'ISO2-ISO3'!$C$1:$C$249, 0))</f>
        <v>TWN</v>
      </c>
      <c r="AJ2543" s="2" t="str">
        <f>INDEX('WB Country Groups'!$C$2:$C$219, MATCH($AI2543, 'WB Country Groups'!$B$2:$B$219, 0))</f>
        <v>East Asia &amp; Pacific</v>
      </c>
    </row>
    <row r="2544" spans="1:36">
      <c r="A2544" s="53">
        <v>45169</v>
      </c>
      <c r="B2544" s="53">
        <v>45169</v>
      </c>
      <c r="N2544" s="1" t="s">
        <v>948</v>
      </c>
      <c r="U2544" s="59">
        <v>521416735.10627198</v>
      </c>
      <c r="V2544" s="60">
        <v>521416735.10627198</v>
      </c>
      <c r="W2544" s="60">
        <v>8676331939.8439007</v>
      </c>
      <c r="X2544" s="59">
        <v>8.1740875089999999E-4</v>
      </c>
      <c r="AI2544" s="2" t="str">
        <f>INDEX('ISO2-ISO3'!$D$1:$D$249, MATCH($N2544, 'ISO2-ISO3'!$C$1:$C$249, 0))</f>
        <v>CHN</v>
      </c>
      <c r="AJ2544" s="2" t="str">
        <f>INDEX('WB Country Groups'!$C$2:$C$219, MATCH($AI2544, 'WB Country Groups'!$B$2:$B$219, 0))</f>
        <v>East Asia &amp; Pacific</v>
      </c>
    </row>
    <row r="2545" spans="1:36">
      <c r="A2545" s="53">
        <v>45169</v>
      </c>
      <c r="B2545" s="53">
        <v>45169</v>
      </c>
      <c r="N2545" s="1" t="s">
        <v>948</v>
      </c>
      <c r="U2545" s="59">
        <v>1830587378.38219</v>
      </c>
      <c r="V2545" s="60">
        <v>1830587378.38219</v>
      </c>
      <c r="W2545" s="60">
        <v>30460824653.998501</v>
      </c>
      <c r="X2545" s="59">
        <v>2.8697547310000001E-3</v>
      </c>
      <c r="AI2545" s="2" t="str">
        <f>INDEX('ISO2-ISO3'!$D$1:$D$249, MATCH($N2545, 'ISO2-ISO3'!$C$1:$C$249, 0))</f>
        <v>CHN</v>
      </c>
      <c r="AJ2545" s="2" t="str">
        <f>INDEX('WB Country Groups'!$C$2:$C$219, MATCH($AI2545, 'WB Country Groups'!$B$2:$B$219, 0))</f>
        <v>East Asia &amp; Pacific</v>
      </c>
    </row>
    <row r="2546" spans="1:36">
      <c r="A2546" s="53">
        <v>45169</v>
      </c>
      <c r="B2546" s="53">
        <v>45169</v>
      </c>
      <c r="N2546" s="1" t="s">
        <v>1222</v>
      </c>
      <c r="U2546" s="59">
        <v>2222715576.92308</v>
      </c>
      <c r="V2546" s="60">
        <v>2222715576.92308</v>
      </c>
      <c r="W2546" s="60">
        <v>6350615934.0659304</v>
      </c>
      <c r="X2546" s="59">
        <v>3.4844818760000002E-3</v>
      </c>
      <c r="AI2546" s="2" t="str">
        <f>INDEX('ISO2-ISO3'!$D$1:$D$249, MATCH($N2546, 'ISO2-ISO3'!$C$1:$C$249, 0))</f>
        <v>QAT</v>
      </c>
      <c r="AJ2546" s="2" t="str">
        <f>INDEX('WB Country Groups'!$C$2:$C$219, MATCH($AI2546, 'WB Country Groups'!$B$2:$B$219, 0))</f>
        <v>Middle East &amp; North Africa</v>
      </c>
    </row>
    <row r="2547" spans="1:36">
      <c r="A2547" s="53">
        <v>45169</v>
      </c>
      <c r="B2547" s="53">
        <v>45169</v>
      </c>
      <c r="N2547" s="1" t="s">
        <v>948</v>
      </c>
      <c r="U2547" s="59">
        <v>2176952276.7600002</v>
      </c>
      <c r="V2547" s="60">
        <v>2176952276.7600002</v>
      </c>
      <c r="W2547" s="60">
        <v>3628253794.5999999</v>
      </c>
      <c r="X2547" s="59">
        <v>3.4127401778999999E-3</v>
      </c>
      <c r="AI2547" s="2" t="str">
        <f>INDEX('ISO2-ISO3'!$D$1:$D$249, MATCH($N2547, 'ISO2-ISO3'!$C$1:$C$249, 0))</f>
        <v>CHN</v>
      </c>
      <c r="AJ2547" s="2" t="str">
        <f>INDEX('WB Country Groups'!$C$2:$C$219, MATCH($AI2547, 'WB Country Groups'!$B$2:$B$219, 0))</f>
        <v>East Asia &amp; Pacific</v>
      </c>
    </row>
    <row r="2548" spans="1:36">
      <c r="A2548" s="53">
        <v>45169</v>
      </c>
      <c r="B2548" s="53">
        <v>45169</v>
      </c>
      <c r="N2548" s="1" t="s">
        <v>1348</v>
      </c>
      <c r="U2548" s="59">
        <v>7496506544.9040003</v>
      </c>
      <c r="V2548" s="60">
        <v>7496506544.9040003</v>
      </c>
      <c r="W2548" s="60">
        <v>8329451716.5600004</v>
      </c>
      <c r="X2548" s="59">
        <v>1.17520394695E-2</v>
      </c>
      <c r="AI2548" s="2" t="str">
        <f>INDEX('ISO2-ISO3'!$D$1:$D$249, MATCH($N2548, 'ISO2-ISO3'!$C$1:$C$249, 0))</f>
        <v>USA</v>
      </c>
      <c r="AJ2548" s="2" t="str">
        <f>INDEX('WB Country Groups'!$C$2:$C$219, MATCH($AI2548, 'WB Country Groups'!$B$2:$B$219, 0))</f>
        <v>North America</v>
      </c>
    </row>
    <row r="2549" spans="1:36">
      <c r="A2549" s="53">
        <v>45169</v>
      </c>
      <c r="B2549" s="53">
        <v>45169</v>
      </c>
      <c r="N2549" s="1" t="s">
        <v>1348</v>
      </c>
      <c r="U2549" s="59">
        <v>8386371344.25</v>
      </c>
      <c r="V2549" s="60">
        <v>8386371344.25</v>
      </c>
      <c r="W2549" s="60">
        <v>11181828459</v>
      </c>
      <c r="X2549" s="59">
        <v>1.3147052757599999E-2</v>
      </c>
      <c r="AI2549" s="2" t="str">
        <f>INDEX('ISO2-ISO3'!$D$1:$D$249, MATCH($N2549, 'ISO2-ISO3'!$C$1:$C$249, 0))</f>
        <v>USA</v>
      </c>
      <c r="AJ2549" s="2" t="str">
        <f>INDEX('WB Country Groups'!$C$2:$C$219, MATCH($AI2549, 'WB Country Groups'!$B$2:$B$219, 0))</f>
        <v>North America</v>
      </c>
    </row>
    <row r="2550" spans="1:36">
      <c r="A2550" s="53">
        <v>45169</v>
      </c>
      <c r="B2550" s="53">
        <v>45169</v>
      </c>
      <c r="N2550" s="1" t="s">
        <v>1303</v>
      </c>
      <c r="U2550" s="59">
        <v>2996931895.57722</v>
      </c>
      <c r="V2550" s="60">
        <v>2996931895.57722</v>
      </c>
      <c r="W2550" s="60">
        <v>3995909194.1029601</v>
      </c>
      <c r="X2550" s="59">
        <v>4.6981966484000003E-3</v>
      </c>
      <c r="AI2550" s="2" t="str">
        <f>INDEX('ISO2-ISO3'!$D$1:$D$249, MATCH($N2550, 'ISO2-ISO3'!$C$1:$C$249, 0))</f>
        <v>TWN</v>
      </c>
      <c r="AJ2550" s="2" t="str">
        <f>INDEX('WB Country Groups'!$C$2:$C$219, MATCH($AI2550, 'WB Country Groups'!$B$2:$B$219, 0))</f>
        <v>East Asia &amp; Pacific</v>
      </c>
    </row>
    <row r="2551" spans="1:36">
      <c r="A2551" s="53">
        <v>45169</v>
      </c>
      <c r="B2551" s="53">
        <v>45169</v>
      </c>
      <c r="N2551" s="1" t="s">
        <v>948</v>
      </c>
      <c r="U2551" s="59">
        <v>914200644.29999995</v>
      </c>
      <c r="V2551" s="60">
        <v>914200644.29999995</v>
      </c>
      <c r="W2551" s="60">
        <v>3051648148.8000002</v>
      </c>
      <c r="X2551" s="59">
        <v>1.4331638330999999E-3</v>
      </c>
      <c r="AI2551" s="2" t="str">
        <f>INDEX('ISO2-ISO3'!$D$1:$D$249, MATCH($N2551, 'ISO2-ISO3'!$C$1:$C$249, 0))</f>
        <v>CHN</v>
      </c>
      <c r="AJ2551" s="2" t="str">
        <f>INDEX('WB Country Groups'!$C$2:$C$219, MATCH($AI2551, 'WB Country Groups'!$B$2:$B$219, 0))</f>
        <v>East Asia &amp; Pacific</v>
      </c>
    </row>
    <row r="2552" spans="1:36">
      <c r="A2552" s="53">
        <v>45169</v>
      </c>
      <c r="B2552" s="53">
        <v>45169</v>
      </c>
      <c r="N2552" s="1" t="s">
        <v>1348</v>
      </c>
      <c r="U2552" s="59">
        <v>16002526827.924</v>
      </c>
      <c r="V2552" s="60">
        <v>16002526827.924</v>
      </c>
      <c r="W2552" s="60">
        <v>17780585364.360001</v>
      </c>
      <c r="X2552" s="59">
        <v>2.5086662136099998E-2</v>
      </c>
      <c r="AI2552" s="2" t="str">
        <f>INDEX('ISO2-ISO3'!$D$1:$D$249, MATCH($N2552, 'ISO2-ISO3'!$C$1:$C$249, 0))</f>
        <v>USA</v>
      </c>
      <c r="AJ2552" s="2" t="str">
        <f>INDEX('WB Country Groups'!$C$2:$C$219, MATCH($AI2552, 'WB Country Groups'!$B$2:$B$219, 0))</f>
        <v>North America</v>
      </c>
    </row>
    <row r="2553" spans="1:36">
      <c r="A2553" s="53">
        <v>45169</v>
      </c>
      <c r="B2553" s="53">
        <v>45169</v>
      </c>
      <c r="N2553" s="1" t="s">
        <v>948</v>
      </c>
      <c r="U2553" s="59">
        <v>38485948679.312698</v>
      </c>
      <c r="V2553" s="60">
        <v>38485948679.312698</v>
      </c>
      <c r="W2553" s="60">
        <v>51623754861.147102</v>
      </c>
      <c r="X2553" s="59">
        <v>6.0333221239799999E-2</v>
      </c>
      <c r="AI2553" s="2" t="str">
        <f>INDEX('ISO2-ISO3'!$D$1:$D$249, MATCH($N2553, 'ISO2-ISO3'!$C$1:$C$249, 0))</f>
        <v>CHN</v>
      </c>
      <c r="AJ2553" s="2" t="str">
        <f>INDEX('WB Country Groups'!$C$2:$C$219, MATCH($AI2553, 'WB Country Groups'!$B$2:$B$219, 0))</f>
        <v>East Asia &amp; Pacific</v>
      </c>
    </row>
    <row r="2554" spans="1:36">
      <c r="A2554" s="53">
        <v>45169</v>
      </c>
      <c r="B2554" s="53">
        <v>45169</v>
      </c>
      <c r="N2554" s="1" t="s">
        <v>1172</v>
      </c>
      <c r="U2554" s="59">
        <v>9677707784.5</v>
      </c>
      <c r="V2554" s="60">
        <v>9677707784.5</v>
      </c>
      <c r="W2554" s="60">
        <v>11385538570</v>
      </c>
      <c r="X2554" s="59">
        <v>1.51714406139E-2</v>
      </c>
      <c r="AI2554" s="2" t="str">
        <f>INDEX('ISO2-ISO3'!$D$1:$D$249, MATCH($N2554, 'ISO2-ISO3'!$C$1:$C$249, 0))</f>
        <v>NLD</v>
      </c>
      <c r="AJ2554" s="2" t="str">
        <f>INDEX('WB Country Groups'!$C$2:$C$219, MATCH($AI2554, 'WB Country Groups'!$B$2:$B$219, 0))</f>
        <v>Europe &amp; Central Asia</v>
      </c>
    </row>
    <row r="2555" spans="1:36">
      <c r="A2555" s="53">
        <v>45169</v>
      </c>
      <c r="B2555" s="53">
        <v>45169</v>
      </c>
      <c r="N2555" s="1" t="s">
        <v>948</v>
      </c>
      <c r="U2555" s="59">
        <v>619450848.38909101</v>
      </c>
      <c r="V2555" s="60">
        <v>619450848.38909101</v>
      </c>
      <c r="W2555" s="60">
        <v>10307611588.159401</v>
      </c>
      <c r="X2555" s="59">
        <v>9.7109377230000001E-4</v>
      </c>
      <c r="AI2555" s="2" t="str">
        <f>INDEX('ISO2-ISO3'!$D$1:$D$249, MATCH($N2555, 'ISO2-ISO3'!$C$1:$C$249, 0))</f>
        <v>CHN</v>
      </c>
      <c r="AJ2555" s="2" t="str">
        <f>INDEX('WB Country Groups'!$C$2:$C$219, MATCH($AI2555, 'WB Country Groups'!$B$2:$B$219, 0))</f>
        <v>East Asia &amp; Pacific</v>
      </c>
    </row>
    <row r="2556" spans="1:36">
      <c r="A2556" s="53">
        <v>45169</v>
      </c>
      <c r="B2556" s="53">
        <v>45169</v>
      </c>
      <c r="N2556" s="1" t="s">
        <v>1310</v>
      </c>
      <c r="U2556" s="59">
        <v>999939630.79888594</v>
      </c>
      <c r="V2556" s="60">
        <v>999939630.79888594</v>
      </c>
      <c r="W2556" s="60">
        <v>1999879261.59777</v>
      </c>
      <c r="X2556" s="59">
        <v>1.5675741678E-3</v>
      </c>
      <c r="AI2556" s="2" t="str">
        <f>INDEX('ISO2-ISO3'!$D$1:$D$249, MATCH($N2556, 'ISO2-ISO3'!$C$1:$C$249, 0))</f>
        <v>THA</v>
      </c>
      <c r="AJ2556" s="2" t="str">
        <f>INDEX('WB Country Groups'!$C$2:$C$219, MATCH($AI2556, 'WB Country Groups'!$B$2:$B$219, 0))</f>
        <v>East Asia &amp; Pacific</v>
      </c>
    </row>
    <row r="2557" spans="1:36">
      <c r="A2557" s="53">
        <v>45169</v>
      </c>
      <c r="B2557" s="53">
        <v>45169</v>
      </c>
      <c r="N2557" s="1" t="s">
        <v>1102</v>
      </c>
      <c r="U2557" s="59">
        <v>920326313.05466199</v>
      </c>
      <c r="V2557" s="60">
        <v>920326313.05466199</v>
      </c>
      <c r="W2557" s="60">
        <v>2045169584.5659201</v>
      </c>
      <c r="X2557" s="59">
        <v>1.4427668529E-3</v>
      </c>
      <c r="AI2557" s="2" t="str">
        <f>INDEX('ISO2-ISO3'!$D$1:$D$249, MATCH($N2557, 'ISO2-ISO3'!$C$1:$C$249, 0))</f>
        <v>KOR</v>
      </c>
      <c r="AJ2557" s="2" t="str">
        <f>INDEX('WB Country Groups'!$C$2:$C$219, MATCH($AI2557, 'WB Country Groups'!$B$2:$B$219, 0))</f>
        <v>East Asia &amp; Pacific</v>
      </c>
    </row>
    <row r="2558" spans="1:36">
      <c r="A2558" s="53">
        <v>45169</v>
      </c>
      <c r="B2558" s="53">
        <v>45169</v>
      </c>
      <c r="N2558" s="1" t="s">
        <v>1015</v>
      </c>
      <c r="U2558" s="59">
        <v>6198333559.4054298</v>
      </c>
      <c r="V2558" s="60">
        <v>6198333559.4054298</v>
      </c>
      <c r="W2558" s="60">
        <v>7747916949.2567902</v>
      </c>
      <c r="X2558" s="59">
        <v>9.7169341743999996E-3</v>
      </c>
      <c r="AI2558" s="2" t="str">
        <f>INDEX('ISO2-ISO3'!$D$1:$D$249, MATCH($N2558, 'ISO2-ISO3'!$C$1:$C$249, 0))</f>
        <v>FRA</v>
      </c>
      <c r="AJ2558" s="2" t="str">
        <f>INDEX('WB Country Groups'!$C$2:$C$219, MATCH($AI2558, 'WB Country Groups'!$B$2:$B$219, 0))</f>
        <v>Europe &amp; Central Asia</v>
      </c>
    </row>
    <row r="2559" spans="1:36">
      <c r="A2559" s="53">
        <v>45169</v>
      </c>
      <c r="B2559" s="53">
        <v>45169</v>
      </c>
      <c r="N2559" s="1" t="s">
        <v>1348</v>
      </c>
      <c r="U2559" s="59">
        <v>50844935195.571999</v>
      </c>
      <c r="V2559" s="60">
        <v>50844935195.571999</v>
      </c>
      <c r="W2559" s="60">
        <v>59817570818.32</v>
      </c>
      <c r="X2559" s="59">
        <v>7.9708018883399998E-2</v>
      </c>
      <c r="AI2559" s="2" t="str">
        <f>INDEX('ISO2-ISO3'!$D$1:$D$249, MATCH($N2559, 'ISO2-ISO3'!$C$1:$C$249, 0))</f>
        <v>USA</v>
      </c>
      <c r="AJ2559" s="2" t="str">
        <f>INDEX('WB Country Groups'!$C$2:$C$219, MATCH($AI2559, 'WB Country Groups'!$B$2:$B$219, 0))</f>
        <v>North America</v>
      </c>
    </row>
    <row r="2560" spans="1:36">
      <c r="A2560" s="53">
        <v>45169</v>
      </c>
      <c r="B2560" s="53">
        <v>45169</v>
      </c>
      <c r="N2560" s="1" t="s">
        <v>1348</v>
      </c>
      <c r="U2560" s="59">
        <v>13830280683.959999</v>
      </c>
      <c r="V2560" s="60">
        <v>13830280683.959999</v>
      </c>
      <c r="W2560" s="60">
        <v>13830280683.959999</v>
      </c>
      <c r="X2560" s="59">
        <v>2.1681299615799999E-2</v>
      </c>
      <c r="AI2560" s="2" t="str">
        <f>INDEX('ISO2-ISO3'!$D$1:$D$249, MATCH($N2560, 'ISO2-ISO3'!$C$1:$C$249, 0))</f>
        <v>USA</v>
      </c>
      <c r="AJ2560" s="2" t="str">
        <f>INDEX('WB Country Groups'!$C$2:$C$219, MATCH($AI2560, 'WB Country Groups'!$B$2:$B$219, 0))</f>
        <v>North America</v>
      </c>
    </row>
    <row r="2561" spans="1:36">
      <c r="A2561" s="53">
        <v>45169</v>
      </c>
      <c r="B2561" s="53">
        <v>45169</v>
      </c>
      <c r="N2561" s="1" t="s">
        <v>1295</v>
      </c>
      <c r="U2561" s="59">
        <v>4422040351.9885998</v>
      </c>
      <c r="V2561" s="60">
        <v>4422040351.9885998</v>
      </c>
      <c r="W2561" s="60">
        <v>5848730078.88657</v>
      </c>
      <c r="X2561" s="59">
        <v>6.9322947217000004E-3</v>
      </c>
      <c r="AI2561" s="2" t="str">
        <f>INDEX('ISO2-ISO3'!$D$1:$D$249, MATCH($N2561, 'ISO2-ISO3'!$C$1:$C$249, 0))</f>
        <v>SWE</v>
      </c>
      <c r="AJ2561" s="2" t="str">
        <f>INDEX('WB Country Groups'!$C$2:$C$219, MATCH($AI2561, 'WB Country Groups'!$B$2:$B$219, 0))</f>
        <v>Europe &amp; Central Asia</v>
      </c>
    </row>
    <row r="2562" spans="1:36">
      <c r="A2562" s="53">
        <v>45169</v>
      </c>
      <c r="B2562" s="53">
        <v>45169</v>
      </c>
      <c r="N2562" s="1" t="s">
        <v>1015</v>
      </c>
      <c r="U2562" s="59">
        <v>7809531493.9080496</v>
      </c>
      <c r="V2562" s="60">
        <v>7809531493.9080496</v>
      </c>
      <c r="W2562" s="60">
        <v>9187684110.4800606</v>
      </c>
      <c r="X2562" s="59">
        <v>1.22427589177E-2</v>
      </c>
      <c r="AI2562" s="2" t="str">
        <f>INDEX('ISO2-ISO3'!$D$1:$D$249, MATCH($N2562, 'ISO2-ISO3'!$C$1:$C$249, 0))</f>
        <v>FRA</v>
      </c>
      <c r="AJ2562" s="2" t="str">
        <f>INDEX('WB Country Groups'!$C$2:$C$219, MATCH($AI2562, 'WB Country Groups'!$B$2:$B$219, 0))</f>
        <v>Europe &amp; Central Asia</v>
      </c>
    </row>
    <row r="2563" spans="1:36">
      <c r="A2563" s="53">
        <v>45169</v>
      </c>
      <c r="B2563" s="53">
        <v>45169</v>
      </c>
      <c r="N2563" s="1" t="s">
        <v>1172</v>
      </c>
      <c r="U2563" s="59">
        <v>7870637946.3181801</v>
      </c>
      <c r="V2563" s="60">
        <v>7870637946.3181801</v>
      </c>
      <c r="W2563" s="60">
        <v>7870637946.3181801</v>
      </c>
      <c r="X2563" s="59">
        <v>1.23385535971E-2</v>
      </c>
      <c r="AI2563" s="2" t="str">
        <f>INDEX('ISO2-ISO3'!$D$1:$D$249, MATCH($N2563, 'ISO2-ISO3'!$C$1:$C$249, 0))</f>
        <v>NLD</v>
      </c>
      <c r="AJ2563" s="2" t="str">
        <f>INDEX('WB Country Groups'!$C$2:$C$219, MATCH($AI2563, 'WB Country Groups'!$B$2:$B$219, 0))</f>
        <v>Europe &amp; Central Asia</v>
      </c>
    </row>
    <row r="2564" spans="1:36">
      <c r="A2564" s="53">
        <v>45169</v>
      </c>
      <c r="B2564" s="53">
        <v>45169</v>
      </c>
      <c r="N2564" s="1" t="s">
        <v>948</v>
      </c>
      <c r="U2564" s="59">
        <v>477764691.30018502</v>
      </c>
      <c r="V2564" s="60">
        <v>477764691.30018502</v>
      </c>
      <c r="W2564" s="60">
        <v>7949965491.6380901</v>
      </c>
      <c r="X2564" s="59">
        <v>7.4897680349999998E-4</v>
      </c>
      <c r="AI2564" s="2" t="str">
        <f>INDEX('ISO2-ISO3'!$D$1:$D$249, MATCH($N2564, 'ISO2-ISO3'!$C$1:$C$249, 0))</f>
        <v>CHN</v>
      </c>
      <c r="AJ2564" s="2" t="str">
        <f>INDEX('WB Country Groups'!$C$2:$C$219, MATCH($AI2564, 'WB Country Groups'!$B$2:$B$219, 0))</f>
        <v>East Asia &amp; Pacific</v>
      </c>
    </row>
    <row r="2565" spans="1:36">
      <c r="A2565" s="53">
        <v>45169</v>
      </c>
      <c r="B2565" s="53">
        <v>45169</v>
      </c>
      <c r="N2565" s="1" t="s">
        <v>1348</v>
      </c>
      <c r="U2565" s="59">
        <v>13623603505.959999</v>
      </c>
      <c r="V2565" s="60">
        <v>13623603505.959999</v>
      </c>
      <c r="W2565" s="60">
        <v>13623603505.959999</v>
      </c>
      <c r="X2565" s="59">
        <v>2.1357298250799999E-2</v>
      </c>
      <c r="AI2565" s="2" t="str">
        <f>INDEX('ISO2-ISO3'!$D$1:$D$249, MATCH($N2565, 'ISO2-ISO3'!$C$1:$C$249, 0))</f>
        <v>USA</v>
      </c>
      <c r="AJ2565" s="2" t="str">
        <f>INDEX('WB Country Groups'!$C$2:$C$219, MATCH($AI2565, 'WB Country Groups'!$B$2:$B$219, 0))</f>
        <v>North America</v>
      </c>
    </row>
    <row r="2566" spans="1:36">
      <c r="A2566" s="53">
        <v>45169</v>
      </c>
      <c r="B2566" s="53">
        <v>45169</v>
      </c>
      <c r="N2566" s="1" t="s">
        <v>948</v>
      </c>
      <c r="U2566" s="59">
        <v>190301697741.32599</v>
      </c>
      <c r="V2566" s="60">
        <v>190301697741.32599</v>
      </c>
      <c r="W2566" s="60">
        <v>237877122176.65701</v>
      </c>
      <c r="X2566" s="59">
        <v>0.298330035406</v>
      </c>
      <c r="AI2566" s="2" t="str">
        <f>INDEX('ISO2-ISO3'!$D$1:$D$249, MATCH($N2566, 'ISO2-ISO3'!$C$1:$C$249, 0))</f>
        <v>CHN</v>
      </c>
      <c r="AJ2566" s="2" t="str">
        <f>INDEX('WB Country Groups'!$C$2:$C$219, MATCH($AI2566, 'WB Country Groups'!$B$2:$B$219, 0))</f>
        <v>East Asia &amp; Pacific</v>
      </c>
    </row>
    <row r="2567" spans="1:36">
      <c r="A2567" s="53">
        <v>45169</v>
      </c>
      <c r="B2567" s="53">
        <v>45169</v>
      </c>
      <c r="N2567" s="1" t="s">
        <v>1078</v>
      </c>
      <c r="U2567" s="59">
        <v>6096208423.6899996</v>
      </c>
      <c r="V2567" s="60">
        <v>6096208423.6899996</v>
      </c>
      <c r="W2567" s="60">
        <v>12192416847.379999</v>
      </c>
      <c r="X2567" s="59">
        <v>9.5568357848000007E-3</v>
      </c>
      <c r="AI2567" s="2" t="str">
        <f>INDEX('ISO2-ISO3'!$D$1:$D$249, MATCH($N2567, 'ISO2-ISO3'!$C$1:$C$249, 0))</f>
        <v>IRL</v>
      </c>
      <c r="AJ2567" s="2" t="str">
        <f>INDEX('WB Country Groups'!$C$2:$C$219, MATCH($AI2567, 'WB Country Groups'!$B$2:$B$219, 0))</f>
        <v>Europe &amp; Central Asia</v>
      </c>
    </row>
    <row r="2568" spans="1:36">
      <c r="A2568" s="53">
        <v>45169</v>
      </c>
      <c r="B2568" s="53">
        <v>45169</v>
      </c>
      <c r="N2568" s="1" t="s">
        <v>898</v>
      </c>
      <c r="U2568" s="59">
        <v>28087973003.873402</v>
      </c>
      <c r="V2568" s="60">
        <v>28087973003.873402</v>
      </c>
      <c r="W2568" s="60">
        <v>28087973003.873402</v>
      </c>
      <c r="X2568" s="59">
        <v>4.4032639120899997E-2</v>
      </c>
      <c r="AI2568" s="2" t="str">
        <f>INDEX('ISO2-ISO3'!$D$1:$D$249, MATCH($N2568, 'ISO2-ISO3'!$C$1:$C$249, 0))</f>
        <v>BEL</v>
      </c>
      <c r="AJ2568" s="2" t="str">
        <f>INDEX('WB Country Groups'!$C$2:$C$219, MATCH($AI2568, 'WB Country Groups'!$B$2:$B$219, 0))</f>
        <v>Europe &amp; Central Asia</v>
      </c>
    </row>
    <row r="2569" spans="1:36">
      <c r="A2569" s="53">
        <v>45169</v>
      </c>
      <c r="B2569" s="53">
        <v>45169</v>
      </c>
      <c r="N2569" s="1" t="s">
        <v>1084</v>
      </c>
      <c r="U2569" s="59">
        <v>8390402910.2981901</v>
      </c>
      <c r="V2569" s="60">
        <v>8390402910.2981901</v>
      </c>
      <c r="W2569" s="60">
        <v>8390402910.2981901</v>
      </c>
      <c r="X2569" s="59">
        <v>1.3153372917900001E-2</v>
      </c>
      <c r="AI2569" s="2" t="str">
        <f>INDEX('ISO2-ISO3'!$D$1:$D$249, MATCH($N2569, 'ISO2-ISO3'!$C$1:$C$249, 0))</f>
        <v>ITA</v>
      </c>
      <c r="AJ2569" s="2" t="str">
        <f>INDEX('WB Country Groups'!$C$2:$C$219, MATCH($AI2569, 'WB Country Groups'!$B$2:$B$219, 0))</f>
        <v>Europe &amp; Central Asia</v>
      </c>
    </row>
    <row r="2570" spans="1:36">
      <c r="A2570" s="53">
        <v>45169</v>
      </c>
      <c r="B2570" s="53">
        <v>45169</v>
      </c>
      <c r="N2570" s="1" t="s">
        <v>1348</v>
      </c>
      <c r="U2570" s="59">
        <v>8999121435.5100002</v>
      </c>
      <c r="V2570" s="60">
        <v>8999121435.5100002</v>
      </c>
      <c r="W2570" s="60">
        <v>8999121435.5100002</v>
      </c>
      <c r="X2570" s="59">
        <v>1.41076419619E-2</v>
      </c>
      <c r="AI2570" s="2" t="str">
        <f>INDEX('ISO2-ISO3'!$D$1:$D$249, MATCH($N2570, 'ISO2-ISO3'!$C$1:$C$249, 0))</f>
        <v>USA</v>
      </c>
      <c r="AJ2570" s="2" t="str">
        <f>INDEX('WB Country Groups'!$C$2:$C$219, MATCH($AI2570, 'WB Country Groups'!$B$2:$B$219, 0))</f>
        <v>North America</v>
      </c>
    </row>
    <row r="2571" spans="1:36">
      <c r="A2571" s="53">
        <v>45169</v>
      </c>
      <c r="B2571" s="53">
        <v>45169</v>
      </c>
      <c r="N2571" s="1" t="s">
        <v>1348</v>
      </c>
      <c r="U2571" s="59">
        <v>11890883492.639999</v>
      </c>
      <c r="V2571" s="60">
        <v>11890883492.639999</v>
      </c>
      <c r="W2571" s="60">
        <v>11890883492.639999</v>
      </c>
      <c r="X2571" s="59">
        <v>1.8640967135199998E-2</v>
      </c>
      <c r="AI2571" s="2" t="str">
        <f>INDEX('ISO2-ISO3'!$D$1:$D$249, MATCH($N2571, 'ISO2-ISO3'!$C$1:$C$249, 0))</f>
        <v>USA</v>
      </c>
      <c r="AJ2571" s="2" t="str">
        <f>INDEX('WB Country Groups'!$C$2:$C$219, MATCH($AI2571, 'WB Country Groups'!$B$2:$B$219, 0))</f>
        <v>North America</v>
      </c>
    </row>
    <row r="2572" spans="1:36">
      <c r="A2572" s="53">
        <v>45169</v>
      </c>
      <c r="B2572" s="53">
        <v>45169</v>
      </c>
      <c r="N2572" s="1" t="s">
        <v>948</v>
      </c>
      <c r="U2572" s="59">
        <v>4089491266.63627</v>
      </c>
      <c r="V2572" s="60">
        <v>4089491266.63627</v>
      </c>
      <c r="W2572" s="60">
        <v>7435438666.6114101</v>
      </c>
      <c r="X2572" s="59">
        <v>6.4109678939000001E-3</v>
      </c>
      <c r="AI2572" s="2" t="str">
        <f>INDEX('ISO2-ISO3'!$D$1:$D$249, MATCH($N2572, 'ISO2-ISO3'!$C$1:$C$249, 0))</f>
        <v>CHN</v>
      </c>
      <c r="AJ2572" s="2" t="str">
        <f>INDEX('WB Country Groups'!$C$2:$C$219, MATCH($AI2572, 'WB Country Groups'!$B$2:$B$219, 0))</f>
        <v>East Asia &amp; Pacific</v>
      </c>
    </row>
    <row r="2573" spans="1:36">
      <c r="A2573" s="53">
        <v>45169</v>
      </c>
      <c r="B2573" s="53">
        <v>45169</v>
      </c>
      <c r="N2573" s="1" t="s">
        <v>1070</v>
      </c>
      <c r="U2573" s="59">
        <v>2625896341.1561699</v>
      </c>
      <c r="V2573" s="60">
        <v>2625896341.1561699</v>
      </c>
      <c r="W2573" s="60">
        <v>5835325202.5692701</v>
      </c>
      <c r="X2573" s="59">
        <v>4.1165357836000002E-3</v>
      </c>
      <c r="AI2573" s="2" t="str">
        <f>INDEX('ISO2-ISO3'!$D$1:$D$249, MATCH($N2573, 'ISO2-ISO3'!$C$1:$C$249, 0))</f>
        <v>IND</v>
      </c>
      <c r="AJ2573" s="2" t="str">
        <f>INDEX('WB Country Groups'!$C$2:$C$219, MATCH($AI2573, 'WB Country Groups'!$B$2:$B$219, 0))</f>
        <v>South Asia</v>
      </c>
    </row>
    <row r="2574" spans="1:36">
      <c r="A2574" s="53">
        <v>45169</v>
      </c>
      <c r="B2574" s="53">
        <v>45169</v>
      </c>
      <c r="N2574" s="1" t="s">
        <v>1031</v>
      </c>
      <c r="U2574" s="59">
        <v>6985573900.5988903</v>
      </c>
      <c r="V2574" s="60">
        <v>6985573900.5988903</v>
      </c>
      <c r="W2574" s="60">
        <v>8218322235.9986897</v>
      </c>
      <c r="X2574" s="59">
        <v>1.09510663007E-2</v>
      </c>
      <c r="AI2574" s="2" t="str">
        <f>INDEX('ISO2-ISO3'!$D$1:$D$249, MATCH($N2574, 'ISO2-ISO3'!$C$1:$C$249, 0))</f>
        <v>DEU</v>
      </c>
      <c r="AJ2574" s="2" t="str">
        <f>INDEX('WB Country Groups'!$C$2:$C$219, MATCH($AI2574, 'WB Country Groups'!$B$2:$B$219, 0))</f>
        <v>Europe &amp; Central Asia</v>
      </c>
    </row>
    <row r="2575" spans="1:36">
      <c r="A2575" s="53">
        <v>45169</v>
      </c>
      <c r="B2575" s="53">
        <v>45169</v>
      </c>
      <c r="N2575" s="1" t="s">
        <v>1064</v>
      </c>
      <c r="U2575" s="59">
        <v>4296509903.8224897</v>
      </c>
      <c r="V2575" s="60">
        <v>4296509903.8224897</v>
      </c>
      <c r="W2575" s="60">
        <v>6610015236.6499796</v>
      </c>
      <c r="X2575" s="59">
        <v>6.7355045537999996E-3</v>
      </c>
      <c r="AI2575" s="2" t="str">
        <f>INDEX('ISO2-ISO3'!$D$1:$D$249, MATCH($N2575, 'ISO2-ISO3'!$C$1:$C$249, 0))</f>
        <v>HKG</v>
      </c>
      <c r="AJ2575" s="2" t="str">
        <f>INDEX('WB Country Groups'!$C$2:$C$219, MATCH($AI2575, 'WB Country Groups'!$B$2:$B$219, 0))</f>
        <v>East Asia &amp; Pacific</v>
      </c>
    </row>
    <row r="2576" spans="1:36">
      <c r="A2576" s="53">
        <v>45169</v>
      </c>
      <c r="B2576" s="53">
        <v>45169</v>
      </c>
      <c r="N2576" s="1" t="s">
        <v>1088</v>
      </c>
      <c r="U2576" s="59">
        <v>51687843205.756104</v>
      </c>
      <c r="V2576" s="60">
        <v>51687843205.756104</v>
      </c>
      <c r="W2576" s="60">
        <v>60809227300.889503</v>
      </c>
      <c r="X2576" s="59">
        <v>8.1029419477900003E-2</v>
      </c>
      <c r="AI2576" s="2" t="str">
        <f>INDEX('ISO2-ISO3'!$D$1:$D$249, MATCH($N2576, 'ISO2-ISO3'!$C$1:$C$249, 0))</f>
        <v>JPN</v>
      </c>
      <c r="AJ2576" s="2" t="str">
        <f>INDEX('WB Country Groups'!$C$2:$C$219, MATCH($AI2576, 'WB Country Groups'!$B$2:$B$219, 0))</f>
        <v>East Asia &amp; Pacific</v>
      </c>
    </row>
    <row r="2577" spans="1:36">
      <c r="A2577" s="53">
        <v>45169</v>
      </c>
      <c r="B2577" s="53">
        <v>45169</v>
      </c>
      <c r="N2577" s="1" t="s">
        <v>1348</v>
      </c>
      <c r="U2577" s="59">
        <v>23745892309.099998</v>
      </c>
      <c r="V2577" s="60">
        <v>23745892309.099998</v>
      </c>
      <c r="W2577" s="60">
        <v>23745892309.099998</v>
      </c>
      <c r="X2577" s="59">
        <v>3.7225694659600003E-2</v>
      </c>
      <c r="AI2577" s="2" t="str">
        <f>INDEX('ISO2-ISO3'!$D$1:$D$249, MATCH($N2577, 'ISO2-ISO3'!$C$1:$C$249, 0))</f>
        <v>USA</v>
      </c>
      <c r="AJ2577" s="2" t="str">
        <f>INDEX('WB Country Groups'!$C$2:$C$219, MATCH($AI2577, 'WB Country Groups'!$B$2:$B$219, 0))</f>
        <v>North America</v>
      </c>
    </row>
    <row r="2578" spans="1:36">
      <c r="A2578" s="53">
        <v>45169</v>
      </c>
      <c r="B2578" s="53">
        <v>45169</v>
      </c>
      <c r="N2578" s="1" t="s">
        <v>1348</v>
      </c>
      <c r="U2578" s="59">
        <v>11199324607.294001</v>
      </c>
      <c r="V2578" s="60">
        <v>11199324607.294001</v>
      </c>
      <c r="W2578" s="60">
        <v>13689412029.639999</v>
      </c>
      <c r="X2578" s="59">
        <v>1.7556831842699998E-2</v>
      </c>
      <c r="AI2578" s="2" t="str">
        <f>INDEX('ISO2-ISO3'!$D$1:$D$249, MATCH($N2578, 'ISO2-ISO3'!$C$1:$C$249, 0))</f>
        <v>USA</v>
      </c>
      <c r="AJ2578" s="2" t="str">
        <f>INDEX('WB Country Groups'!$C$2:$C$219, MATCH($AI2578, 'WB Country Groups'!$B$2:$B$219, 0))</f>
        <v>North America</v>
      </c>
    </row>
    <row r="2579" spans="1:36">
      <c r="A2579" s="53">
        <v>45169</v>
      </c>
      <c r="B2579" s="53">
        <v>45169</v>
      </c>
      <c r="N2579" s="1" t="s">
        <v>1102</v>
      </c>
      <c r="U2579" s="59">
        <v>4156477246.0752802</v>
      </c>
      <c r="V2579" s="60">
        <v>4156477246.0752802</v>
      </c>
      <c r="W2579" s="60">
        <v>8312954492.1505604</v>
      </c>
      <c r="X2579" s="59">
        <v>6.5159797243000001E-3</v>
      </c>
      <c r="AI2579" s="2" t="str">
        <f>INDEX('ISO2-ISO3'!$D$1:$D$249, MATCH($N2579, 'ISO2-ISO3'!$C$1:$C$249, 0))</f>
        <v>KOR</v>
      </c>
      <c r="AJ2579" s="2" t="str">
        <f>INDEX('WB Country Groups'!$C$2:$C$219, MATCH($AI2579, 'WB Country Groups'!$B$2:$B$219, 0))</f>
        <v>East Asia &amp; Pacific</v>
      </c>
    </row>
    <row r="2580" spans="1:36">
      <c r="A2580" s="53">
        <v>45169</v>
      </c>
      <c r="B2580" s="53">
        <v>45169</v>
      </c>
      <c r="N2580" s="1" t="s">
        <v>1256</v>
      </c>
      <c r="U2580" s="59">
        <v>28023142725.330898</v>
      </c>
      <c r="V2580" s="60">
        <v>28023142725.330898</v>
      </c>
      <c r="W2580" s="60">
        <v>57190087194.552902</v>
      </c>
      <c r="X2580" s="59">
        <v>4.3931006715500001E-2</v>
      </c>
      <c r="AI2580" s="2" t="str">
        <f>INDEX('ISO2-ISO3'!$D$1:$D$249, MATCH($N2580, 'ISO2-ISO3'!$C$1:$C$249, 0))</f>
        <v>SAU</v>
      </c>
      <c r="AJ2580" s="2" t="str">
        <f>INDEX('WB Country Groups'!$C$2:$C$219, MATCH($AI2580, 'WB Country Groups'!$B$2:$B$219, 0))</f>
        <v>Middle East &amp; North Africa</v>
      </c>
    </row>
    <row r="2581" spans="1:36">
      <c r="A2581" s="53">
        <v>45169</v>
      </c>
      <c r="B2581" s="53">
        <v>45169</v>
      </c>
      <c r="N2581" s="1" t="s">
        <v>881</v>
      </c>
      <c r="U2581" s="59">
        <v>6528086526.0927601</v>
      </c>
      <c r="V2581" s="60">
        <v>6528086526.0927601</v>
      </c>
      <c r="W2581" s="60">
        <v>6528086526.0927601</v>
      </c>
      <c r="X2581" s="59">
        <v>1.02338776142E-2</v>
      </c>
      <c r="AI2581" s="2" t="str">
        <f>INDEX('ISO2-ISO3'!$D$1:$D$249, MATCH($N2581, 'ISO2-ISO3'!$C$1:$C$249, 0))</f>
        <v>AUS</v>
      </c>
      <c r="AJ2581" s="2" t="str">
        <f>INDEX('WB Country Groups'!$C$2:$C$219, MATCH($AI2581, 'WB Country Groups'!$B$2:$B$219, 0))</f>
        <v>East Asia &amp; Pacific</v>
      </c>
    </row>
    <row r="2582" spans="1:36">
      <c r="A2582" s="53">
        <v>45169</v>
      </c>
      <c r="B2582" s="53">
        <v>45169</v>
      </c>
      <c r="N2582" s="1" t="s">
        <v>948</v>
      </c>
      <c r="U2582" s="59">
        <v>209758620.17723399</v>
      </c>
      <c r="V2582" s="60">
        <v>209758620.17723399</v>
      </c>
      <c r="W2582" s="60">
        <v>3490366329.5931501</v>
      </c>
      <c r="X2582" s="59">
        <v>3.2883204580000001E-4</v>
      </c>
      <c r="AI2582" s="2" t="str">
        <f>INDEX('ISO2-ISO3'!$D$1:$D$249, MATCH($N2582, 'ISO2-ISO3'!$C$1:$C$249, 0))</f>
        <v>CHN</v>
      </c>
      <c r="AJ2582" s="2" t="str">
        <f>INDEX('WB Country Groups'!$C$2:$C$219, MATCH($AI2582, 'WB Country Groups'!$B$2:$B$219, 0))</f>
        <v>East Asia &amp; Pacific</v>
      </c>
    </row>
    <row r="2583" spans="1:36">
      <c r="A2583" s="53">
        <v>45169</v>
      </c>
      <c r="B2583" s="53">
        <v>45169</v>
      </c>
      <c r="N2583" s="1" t="s">
        <v>1102</v>
      </c>
      <c r="U2583" s="59">
        <v>2529443312.5591102</v>
      </c>
      <c r="V2583" s="60">
        <v>2529443312.5591102</v>
      </c>
      <c r="W2583" s="60">
        <v>2810654417.62814</v>
      </c>
      <c r="X2583" s="59">
        <v>3.9653293793000003E-3</v>
      </c>
      <c r="AI2583" s="2" t="str">
        <f>INDEX('ISO2-ISO3'!$D$1:$D$249, MATCH($N2583, 'ISO2-ISO3'!$C$1:$C$249, 0))</f>
        <v>KOR</v>
      </c>
      <c r="AJ2583" s="2" t="str">
        <f>INDEX('WB Country Groups'!$C$2:$C$219, MATCH($AI2583, 'WB Country Groups'!$B$2:$B$219, 0))</f>
        <v>East Asia &amp; Pacific</v>
      </c>
    </row>
    <row r="2584" spans="1:36">
      <c r="A2584" s="53">
        <v>45169</v>
      </c>
      <c r="B2584" s="53">
        <v>45169</v>
      </c>
      <c r="N2584" s="1" t="s">
        <v>948</v>
      </c>
      <c r="U2584" s="59">
        <v>179340874.29706699</v>
      </c>
      <c r="V2584" s="60">
        <v>179340874.29706699</v>
      </c>
      <c r="W2584" s="60">
        <v>2984217519.34378</v>
      </c>
      <c r="X2584" s="59">
        <v>2.8114709440000001E-4</v>
      </c>
      <c r="AI2584" s="2" t="str">
        <f>INDEX('ISO2-ISO3'!$D$1:$D$249, MATCH($N2584, 'ISO2-ISO3'!$C$1:$C$249, 0))</f>
        <v>CHN</v>
      </c>
      <c r="AJ2584" s="2" t="str">
        <f>INDEX('WB Country Groups'!$C$2:$C$219, MATCH($AI2584, 'WB Country Groups'!$B$2:$B$219, 0))</f>
        <v>East Asia &amp; Pacific</v>
      </c>
    </row>
    <row r="2585" spans="1:36">
      <c r="A2585" s="53">
        <v>45169</v>
      </c>
      <c r="B2585" s="53">
        <v>45169</v>
      </c>
      <c r="N2585" s="1" t="s">
        <v>948</v>
      </c>
      <c r="U2585" s="59">
        <v>201560007.71895301</v>
      </c>
      <c r="V2585" s="60">
        <v>201560007.71895301</v>
      </c>
      <c r="W2585" s="60">
        <v>3353942087.0538502</v>
      </c>
      <c r="X2585" s="59">
        <v>3.1597933679999998E-4</v>
      </c>
      <c r="AI2585" s="2" t="str">
        <f>INDEX('ISO2-ISO3'!$D$1:$D$249, MATCH($N2585, 'ISO2-ISO3'!$C$1:$C$249, 0))</f>
        <v>CHN</v>
      </c>
      <c r="AJ2585" s="2" t="str">
        <f>INDEX('WB Country Groups'!$C$2:$C$219, MATCH($AI2585, 'WB Country Groups'!$B$2:$B$219, 0))</f>
        <v>East Asia &amp; Pacific</v>
      </c>
    </row>
    <row r="2586" spans="1:36">
      <c r="A2586" s="53">
        <v>45169</v>
      </c>
      <c r="B2586" s="53">
        <v>45169</v>
      </c>
      <c r="N2586" s="1" t="s">
        <v>1348</v>
      </c>
      <c r="U2586" s="59">
        <v>25644155173.754002</v>
      </c>
      <c r="V2586" s="60">
        <v>25644155173.754002</v>
      </c>
      <c r="W2586" s="60">
        <v>26993847551.32</v>
      </c>
      <c r="X2586" s="59">
        <v>4.0201542139399998E-2</v>
      </c>
      <c r="AI2586" s="2" t="str">
        <f>INDEX('ISO2-ISO3'!$D$1:$D$249, MATCH($N2586, 'ISO2-ISO3'!$C$1:$C$249, 0))</f>
        <v>USA</v>
      </c>
      <c r="AJ2586" s="2" t="str">
        <f>INDEX('WB Country Groups'!$C$2:$C$219, MATCH($AI2586, 'WB Country Groups'!$B$2:$B$219, 0))</f>
        <v>North America</v>
      </c>
    </row>
    <row r="2587" spans="1:36">
      <c r="A2587" s="53">
        <v>45169</v>
      </c>
      <c r="B2587" s="53">
        <v>45169</v>
      </c>
      <c r="N2587" s="1" t="s">
        <v>1102</v>
      </c>
      <c r="U2587" s="59">
        <v>6661762679.2623396</v>
      </c>
      <c r="V2587" s="60">
        <v>6661762679.2623396</v>
      </c>
      <c r="W2587" s="60">
        <v>14907098053.868</v>
      </c>
      <c r="X2587" s="59">
        <v>1.0443437549700001E-2</v>
      </c>
      <c r="AI2587" s="2" t="str">
        <f>INDEX('ISO2-ISO3'!$D$1:$D$249, MATCH($N2587, 'ISO2-ISO3'!$C$1:$C$249, 0))</f>
        <v>KOR</v>
      </c>
      <c r="AJ2587" s="2" t="str">
        <f>INDEX('WB Country Groups'!$C$2:$C$219, MATCH($AI2587, 'WB Country Groups'!$B$2:$B$219, 0))</f>
        <v>East Asia &amp; Pacific</v>
      </c>
    </row>
    <row r="2588" spans="1:36">
      <c r="A2588" s="53">
        <v>45169</v>
      </c>
      <c r="B2588" s="53">
        <v>45169</v>
      </c>
      <c r="N2588" s="1" t="s">
        <v>948</v>
      </c>
      <c r="U2588" s="59">
        <v>809975008.19641399</v>
      </c>
      <c r="V2588" s="60">
        <v>809975008.19641399</v>
      </c>
      <c r="W2588" s="60">
        <v>13969665443.983</v>
      </c>
      <c r="X2588" s="59">
        <v>1.2697725544999999E-3</v>
      </c>
      <c r="AI2588" s="2" t="str">
        <f>INDEX('ISO2-ISO3'!$D$1:$D$249, MATCH($N2588, 'ISO2-ISO3'!$C$1:$C$249, 0))</f>
        <v>CHN</v>
      </c>
      <c r="AJ2588" s="2" t="str">
        <f>INDEX('WB Country Groups'!$C$2:$C$219, MATCH($AI2588, 'WB Country Groups'!$B$2:$B$219, 0))</f>
        <v>East Asia &amp; Pacific</v>
      </c>
    </row>
    <row r="2589" spans="1:36">
      <c r="A2589" s="53">
        <v>45169</v>
      </c>
      <c r="B2589" s="53">
        <v>45169</v>
      </c>
      <c r="N2589" s="1" t="s">
        <v>948</v>
      </c>
      <c r="U2589" s="59">
        <v>2650769247.93573</v>
      </c>
      <c r="V2589" s="60">
        <v>2650769247.93573</v>
      </c>
      <c r="W2589" s="60">
        <v>19732460088.106899</v>
      </c>
      <c r="X2589" s="59">
        <v>4.1555282636999997E-3</v>
      </c>
      <c r="AI2589" s="2" t="str">
        <f>INDEX('ISO2-ISO3'!$D$1:$D$249, MATCH($N2589, 'ISO2-ISO3'!$C$1:$C$249, 0))</f>
        <v>CHN</v>
      </c>
      <c r="AJ2589" s="2" t="str">
        <f>INDEX('WB Country Groups'!$C$2:$C$219, MATCH($AI2589, 'WB Country Groups'!$B$2:$B$219, 0))</f>
        <v>East Asia &amp; Pacific</v>
      </c>
    </row>
    <row r="2590" spans="1:36">
      <c r="A2590" s="53">
        <v>45169</v>
      </c>
      <c r="B2590" s="53">
        <v>45169</v>
      </c>
      <c r="N2590" s="1" t="s">
        <v>948</v>
      </c>
      <c r="U2590" s="59">
        <v>490229275.91432297</v>
      </c>
      <c r="V2590" s="60">
        <v>490229275.91432297</v>
      </c>
      <c r="W2590" s="60">
        <v>12236062744.3088</v>
      </c>
      <c r="X2590" s="59">
        <v>7.6851714399999999E-4</v>
      </c>
      <c r="AI2590" s="2" t="str">
        <f>INDEX('ISO2-ISO3'!$D$1:$D$249, MATCH($N2590, 'ISO2-ISO3'!$C$1:$C$249, 0))</f>
        <v>CHN</v>
      </c>
      <c r="AJ2590" s="2" t="str">
        <f>INDEX('WB Country Groups'!$C$2:$C$219, MATCH($AI2590, 'WB Country Groups'!$B$2:$B$219, 0))</f>
        <v>East Asia &amp; Pacific</v>
      </c>
    </row>
    <row r="2591" spans="1:36">
      <c r="A2591" s="53">
        <v>45169</v>
      </c>
      <c r="B2591" s="53">
        <v>45169</v>
      </c>
      <c r="N2591" s="1" t="s">
        <v>1303</v>
      </c>
      <c r="U2591" s="59">
        <v>1373524571.05176</v>
      </c>
      <c r="V2591" s="60">
        <v>1373524571.05176</v>
      </c>
      <c r="W2591" s="60">
        <v>3924355917.29075</v>
      </c>
      <c r="X2591" s="59">
        <v>2.1532316252000001E-3</v>
      </c>
      <c r="AI2591" s="2" t="str">
        <f>INDEX('ISO2-ISO3'!$D$1:$D$249, MATCH($N2591, 'ISO2-ISO3'!$C$1:$C$249, 0))</f>
        <v>TWN</v>
      </c>
      <c r="AJ2591" s="2" t="str">
        <f>INDEX('WB Country Groups'!$C$2:$C$219, MATCH($AI2591, 'WB Country Groups'!$B$2:$B$219, 0))</f>
        <v>East Asia &amp; Pacific</v>
      </c>
    </row>
    <row r="2592" spans="1:36">
      <c r="A2592" s="53">
        <v>45169</v>
      </c>
      <c r="B2592" s="53">
        <v>45169</v>
      </c>
      <c r="N2592" s="1" t="s">
        <v>1310</v>
      </c>
      <c r="U2592" s="59">
        <v>859570214.89255404</v>
      </c>
      <c r="V2592" s="60">
        <v>859570214.89255404</v>
      </c>
      <c r="W2592" s="60">
        <v>2455914899.6930099</v>
      </c>
      <c r="X2592" s="59">
        <v>1.347521413E-3</v>
      </c>
      <c r="AI2592" s="2" t="str">
        <f>INDEX('ISO2-ISO3'!$D$1:$D$249, MATCH($N2592, 'ISO2-ISO3'!$C$1:$C$249, 0))</f>
        <v>THA</v>
      </c>
      <c r="AJ2592" s="2" t="str">
        <f>INDEX('WB Country Groups'!$C$2:$C$219, MATCH($AI2592, 'WB Country Groups'!$B$2:$B$219, 0))</f>
        <v>East Asia &amp; Pacific</v>
      </c>
    </row>
    <row r="2593" spans="1:36">
      <c r="A2593" s="53">
        <v>45169</v>
      </c>
      <c r="B2593" s="53">
        <v>45169</v>
      </c>
      <c r="N2593" s="1" t="s">
        <v>1310</v>
      </c>
      <c r="U2593" s="59">
        <v>863468265.86706603</v>
      </c>
      <c r="V2593" s="60">
        <v>863468265.86706603</v>
      </c>
      <c r="W2593" s="60">
        <v>2467052188.1916199</v>
      </c>
      <c r="X2593" s="59">
        <v>1.353632266E-3</v>
      </c>
      <c r="AI2593" s="2" t="str">
        <f>INDEX('ISO2-ISO3'!$D$1:$D$249, MATCH($N2593, 'ISO2-ISO3'!$C$1:$C$249, 0))</f>
        <v>THA</v>
      </c>
      <c r="AJ2593" s="2" t="str">
        <f>INDEX('WB Country Groups'!$C$2:$C$219, MATCH($AI2593, 'WB Country Groups'!$B$2:$B$219, 0))</f>
        <v>East Asia &amp; Pacific</v>
      </c>
    </row>
    <row r="2594" spans="1:36">
      <c r="A2594" s="53">
        <v>45169</v>
      </c>
      <c r="B2594" s="53">
        <v>45169</v>
      </c>
      <c r="N2594" s="1" t="s">
        <v>948</v>
      </c>
      <c r="U2594" s="59">
        <v>284891968.45361</v>
      </c>
      <c r="V2594" s="60">
        <v>284891968.45361</v>
      </c>
      <c r="W2594" s="60">
        <v>4740579116.2327499</v>
      </c>
      <c r="X2594" s="59">
        <v>4.4661625219999997E-4</v>
      </c>
      <c r="AI2594" s="2" t="str">
        <f>INDEX('ISO2-ISO3'!$D$1:$D$249, MATCH($N2594, 'ISO2-ISO3'!$C$1:$C$249, 0))</f>
        <v>CHN</v>
      </c>
      <c r="AJ2594" s="2" t="str">
        <f>INDEX('WB Country Groups'!$C$2:$C$219, MATCH($AI2594, 'WB Country Groups'!$B$2:$B$219, 0))</f>
        <v>East Asia &amp; Pacific</v>
      </c>
    </row>
    <row r="2595" spans="1:36">
      <c r="A2595" s="53">
        <v>45169</v>
      </c>
      <c r="B2595" s="53">
        <v>45169</v>
      </c>
      <c r="N2595" s="1" t="s">
        <v>1348</v>
      </c>
      <c r="U2595" s="59">
        <v>10727102261.9</v>
      </c>
      <c r="V2595" s="60">
        <v>10727102261.9</v>
      </c>
      <c r="W2595" s="60">
        <v>10727102261.9</v>
      </c>
      <c r="X2595" s="59">
        <v>1.6816543602000002E-2</v>
      </c>
      <c r="AI2595" s="2" t="str">
        <f>INDEX('ISO2-ISO3'!$D$1:$D$249, MATCH($N2595, 'ISO2-ISO3'!$C$1:$C$249, 0))</f>
        <v>USA</v>
      </c>
      <c r="AJ2595" s="2" t="str">
        <f>INDEX('WB Country Groups'!$C$2:$C$219, MATCH($AI2595, 'WB Country Groups'!$B$2:$B$219, 0))</f>
        <v>North America</v>
      </c>
    </row>
    <row r="2596" spans="1:36">
      <c r="A2596" s="53">
        <v>45169</v>
      </c>
      <c r="B2596" s="53">
        <v>45169</v>
      </c>
      <c r="N2596" s="1" t="s">
        <v>1295</v>
      </c>
      <c r="U2596" s="59">
        <v>4274787672.7641401</v>
      </c>
      <c r="V2596" s="60">
        <v>4274787672.7641401</v>
      </c>
      <c r="W2596" s="60">
        <v>8329448948.3922195</v>
      </c>
      <c r="X2596" s="59">
        <v>6.7014512896999999E-3</v>
      </c>
      <c r="AI2596" s="2" t="str">
        <f>INDEX('ISO2-ISO3'!$D$1:$D$249, MATCH($N2596, 'ISO2-ISO3'!$C$1:$C$249, 0))</f>
        <v>SWE</v>
      </c>
      <c r="AJ2596" s="2" t="str">
        <f>INDEX('WB Country Groups'!$C$2:$C$219, MATCH($AI2596, 'WB Country Groups'!$B$2:$B$219, 0))</f>
        <v>Europe &amp; Central Asia</v>
      </c>
    </row>
    <row r="2597" spans="1:36">
      <c r="A2597" s="53">
        <v>45169</v>
      </c>
      <c r="B2597" s="53">
        <v>45169</v>
      </c>
      <c r="N2597" s="1" t="s">
        <v>948</v>
      </c>
      <c r="U2597" s="59">
        <v>241636412.67706299</v>
      </c>
      <c r="V2597" s="60">
        <v>241636412.67706299</v>
      </c>
      <c r="W2597" s="60">
        <v>4020810196.4966698</v>
      </c>
      <c r="X2597" s="59">
        <v>3.7880586669999998E-4</v>
      </c>
      <c r="AI2597" s="2" t="str">
        <f>INDEX('ISO2-ISO3'!$D$1:$D$249, MATCH($N2597, 'ISO2-ISO3'!$C$1:$C$249, 0))</f>
        <v>CHN</v>
      </c>
      <c r="AJ2597" s="2" t="str">
        <f>INDEX('WB Country Groups'!$C$2:$C$219, MATCH($AI2597, 'WB Country Groups'!$B$2:$B$219, 0))</f>
        <v>East Asia &amp; Pacific</v>
      </c>
    </row>
    <row r="2598" spans="1:36">
      <c r="A2598" s="53">
        <v>45169</v>
      </c>
      <c r="B2598" s="53">
        <v>45169</v>
      </c>
      <c r="N2598" s="1" t="s">
        <v>948</v>
      </c>
      <c r="U2598" s="59">
        <v>218499950.47551</v>
      </c>
      <c r="V2598" s="60">
        <v>218499950.47551</v>
      </c>
      <c r="W2598" s="60">
        <v>3635821352.7200899</v>
      </c>
      <c r="X2598" s="59">
        <v>3.4253555660000002E-4</v>
      </c>
      <c r="AI2598" s="2" t="str">
        <f>INDEX('ISO2-ISO3'!$D$1:$D$249, MATCH($N2598, 'ISO2-ISO3'!$C$1:$C$249, 0))</f>
        <v>CHN</v>
      </c>
      <c r="AJ2598" s="2" t="str">
        <f>INDEX('WB Country Groups'!$C$2:$C$219, MATCH($AI2598, 'WB Country Groups'!$B$2:$B$219, 0))</f>
        <v>East Asia &amp; Pacific</v>
      </c>
    </row>
    <row r="2599" spans="1:36">
      <c r="A2599" s="53">
        <v>45169</v>
      </c>
      <c r="B2599" s="53">
        <v>45169</v>
      </c>
      <c r="N2599" s="1" t="s">
        <v>1082</v>
      </c>
      <c r="U2599" s="59">
        <v>6812383928.8400002</v>
      </c>
      <c r="V2599" s="60">
        <v>6812383928.8400002</v>
      </c>
      <c r="W2599" s="60">
        <v>6812383928.8400002</v>
      </c>
      <c r="X2599" s="59">
        <v>1.0679561784300001E-2</v>
      </c>
      <c r="AI2599" s="2" t="str">
        <f>INDEX('ISO2-ISO3'!$D$1:$D$249, MATCH($N2599, 'ISO2-ISO3'!$C$1:$C$249, 0))</f>
        <v>ISR</v>
      </c>
      <c r="AJ2599" s="2" t="str">
        <f>INDEX('WB Country Groups'!$C$2:$C$219, MATCH($AI2599, 'WB Country Groups'!$B$2:$B$219, 0))</f>
        <v>Middle East &amp; North Africa</v>
      </c>
    </row>
    <row r="2600" spans="1:36">
      <c r="A2600" s="53">
        <v>45169</v>
      </c>
      <c r="B2600" s="53">
        <v>45169</v>
      </c>
      <c r="N2600" s="1" t="s">
        <v>1284</v>
      </c>
      <c r="U2600" s="59">
        <v>11803181250</v>
      </c>
      <c r="V2600" s="60">
        <v>11803181250</v>
      </c>
      <c r="W2600" s="60">
        <v>23606362500</v>
      </c>
      <c r="X2600" s="59">
        <v>1.8503479065100002E-2</v>
      </c>
      <c r="AI2600" s="2" t="str">
        <f>INDEX('ISO2-ISO3'!$D$1:$D$249, MATCH($N2600, 'ISO2-ISO3'!$C$1:$C$249, 0))</f>
        <v>ESP</v>
      </c>
      <c r="AJ2600" s="2" t="str">
        <f>INDEX('WB Country Groups'!$C$2:$C$219, MATCH($AI2600, 'WB Country Groups'!$B$2:$B$219, 0))</f>
        <v>Europe &amp; Central Asia</v>
      </c>
    </row>
    <row r="2601" spans="1:36">
      <c r="A2601" s="53">
        <v>45169</v>
      </c>
      <c r="B2601" s="53">
        <v>45169</v>
      </c>
      <c r="N2601" s="1" t="s">
        <v>948</v>
      </c>
      <c r="U2601" s="59">
        <v>220899691.09679201</v>
      </c>
      <c r="V2601" s="60">
        <v>220899691.09679201</v>
      </c>
      <c r="W2601" s="60">
        <v>3675752840.9097099</v>
      </c>
      <c r="X2601" s="59">
        <v>3.462975551E-4</v>
      </c>
      <c r="AI2601" s="2" t="str">
        <f>INDEX('ISO2-ISO3'!$D$1:$D$249, MATCH($N2601, 'ISO2-ISO3'!$C$1:$C$249, 0))</f>
        <v>CHN</v>
      </c>
      <c r="AJ2601" s="2" t="str">
        <f>INDEX('WB Country Groups'!$C$2:$C$219, MATCH($AI2601, 'WB Country Groups'!$B$2:$B$219, 0))</f>
        <v>East Asia &amp; Pacific</v>
      </c>
    </row>
    <row r="2602" spans="1:36">
      <c r="A2602" s="53">
        <v>45169</v>
      </c>
      <c r="B2602" s="53">
        <v>45169</v>
      </c>
      <c r="N2602" s="1" t="s">
        <v>948</v>
      </c>
      <c r="U2602" s="59">
        <v>472623544.56234097</v>
      </c>
      <c r="V2602" s="60">
        <v>472623544.56234097</v>
      </c>
      <c r="W2602" s="60">
        <v>7864417229.2872601</v>
      </c>
      <c r="X2602" s="59">
        <v>7.4091718809999999E-4</v>
      </c>
      <c r="AI2602" s="2" t="str">
        <f>INDEX('ISO2-ISO3'!$D$1:$D$249, MATCH($N2602, 'ISO2-ISO3'!$C$1:$C$249, 0))</f>
        <v>CHN</v>
      </c>
      <c r="AJ2602" s="2" t="str">
        <f>INDEX('WB Country Groups'!$C$2:$C$219, MATCH($AI2602, 'WB Country Groups'!$B$2:$B$219, 0))</f>
        <v>East Asia &amp; Pacific</v>
      </c>
    </row>
    <row r="2603" spans="1:36">
      <c r="A2603" s="53">
        <v>45169</v>
      </c>
      <c r="B2603" s="53">
        <v>45169</v>
      </c>
      <c r="N2603" s="1" t="s">
        <v>948</v>
      </c>
      <c r="U2603" s="59">
        <v>526086192.61496198</v>
      </c>
      <c r="V2603" s="60">
        <v>526086192.61496198</v>
      </c>
      <c r="W2603" s="60">
        <v>8754031331.8976192</v>
      </c>
      <c r="X2603" s="59">
        <v>8.2472891380000002E-4</v>
      </c>
      <c r="AI2603" s="2" t="str">
        <f>INDEX('ISO2-ISO3'!$D$1:$D$249, MATCH($N2603, 'ISO2-ISO3'!$C$1:$C$249, 0))</f>
        <v>CHN</v>
      </c>
      <c r="AJ2603" s="2" t="str">
        <f>INDEX('WB Country Groups'!$C$2:$C$219, MATCH($AI2603, 'WB Country Groups'!$B$2:$B$219, 0))</f>
        <v>East Asia &amp; Pacific</v>
      </c>
    </row>
    <row r="2604" spans="1:36">
      <c r="A2604" s="53">
        <v>45169</v>
      </c>
      <c r="B2604" s="53">
        <v>45169</v>
      </c>
      <c r="N2604" s="1" t="s">
        <v>948</v>
      </c>
      <c r="U2604" s="59">
        <v>288070695.76148897</v>
      </c>
      <c r="V2604" s="60">
        <v>288070695.76148897</v>
      </c>
      <c r="W2604" s="60">
        <v>4793472879.3448696</v>
      </c>
      <c r="X2604" s="59">
        <v>4.5159944389999999E-4</v>
      </c>
      <c r="AI2604" s="2" t="str">
        <f>INDEX('ISO2-ISO3'!$D$1:$D$249, MATCH($N2604, 'ISO2-ISO3'!$C$1:$C$249, 0))</f>
        <v>CHN</v>
      </c>
      <c r="AJ2604" s="2" t="str">
        <f>INDEX('WB Country Groups'!$C$2:$C$219, MATCH($AI2604, 'WB Country Groups'!$B$2:$B$219, 0))</f>
        <v>East Asia &amp; Pacific</v>
      </c>
    </row>
    <row r="2605" spans="1:36">
      <c r="A2605" s="53">
        <v>45169</v>
      </c>
      <c r="B2605" s="53">
        <v>45169</v>
      </c>
      <c r="N2605" s="1" t="s">
        <v>948</v>
      </c>
      <c r="U2605" s="59">
        <v>613280615.44636905</v>
      </c>
      <c r="V2605" s="60">
        <v>613280615.44636905</v>
      </c>
      <c r="W2605" s="60">
        <v>10776040022.4478</v>
      </c>
      <c r="X2605" s="59">
        <v>9.6142089060000005E-4</v>
      </c>
      <c r="AI2605" s="2" t="str">
        <f>INDEX('ISO2-ISO3'!$D$1:$D$249, MATCH($N2605, 'ISO2-ISO3'!$C$1:$C$249, 0))</f>
        <v>CHN</v>
      </c>
      <c r="AJ2605" s="2" t="str">
        <f>INDEX('WB Country Groups'!$C$2:$C$219, MATCH($AI2605, 'WB Country Groups'!$B$2:$B$219, 0))</f>
        <v>East Asia &amp; Pacific</v>
      </c>
    </row>
    <row r="2606" spans="1:36">
      <c r="A2606" s="53">
        <v>45169</v>
      </c>
      <c r="B2606" s="53">
        <v>45169</v>
      </c>
      <c r="N2606" s="1" t="s">
        <v>948</v>
      </c>
      <c r="U2606" s="59">
        <v>296182110.88922203</v>
      </c>
      <c r="V2606" s="60">
        <v>296182110.88922203</v>
      </c>
      <c r="W2606" s="60">
        <v>4928446165.4165897</v>
      </c>
      <c r="X2606" s="59">
        <v>4.6431545629999998E-4</v>
      </c>
      <c r="AI2606" s="2" t="str">
        <f>INDEX('ISO2-ISO3'!$D$1:$D$249, MATCH($N2606, 'ISO2-ISO3'!$C$1:$C$249, 0))</f>
        <v>CHN</v>
      </c>
      <c r="AJ2606" s="2" t="str">
        <f>INDEX('WB Country Groups'!$C$2:$C$219, MATCH($AI2606, 'WB Country Groups'!$B$2:$B$219, 0))</f>
        <v>East Asia &amp; Pacific</v>
      </c>
    </row>
    <row r="2607" spans="1:36">
      <c r="A2607" s="53">
        <v>45169</v>
      </c>
      <c r="B2607" s="53">
        <v>45169</v>
      </c>
      <c r="N2607" s="1" t="s">
        <v>948</v>
      </c>
      <c r="U2607" s="59">
        <v>1548355143.2430301</v>
      </c>
      <c r="V2607" s="60">
        <v>1548355143.2430301</v>
      </c>
      <c r="W2607" s="60">
        <v>4423871837.8372202</v>
      </c>
      <c r="X2607" s="59">
        <v>2.4273080597000001E-3</v>
      </c>
      <c r="AI2607" s="2" t="str">
        <f>INDEX('ISO2-ISO3'!$D$1:$D$249, MATCH($N2607, 'ISO2-ISO3'!$C$1:$C$249, 0))</f>
        <v>CHN</v>
      </c>
      <c r="AJ2607" s="2" t="str">
        <f>INDEX('WB Country Groups'!$C$2:$C$219, MATCH($AI2607, 'WB Country Groups'!$B$2:$B$219, 0))</f>
        <v>East Asia &amp; Pacific</v>
      </c>
    </row>
    <row r="2608" spans="1:36">
      <c r="A2608" s="53">
        <v>45169</v>
      </c>
      <c r="B2608" s="53">
        <v>45169</v>
      </c>
      <c r="N2608" s="1" t="s">
        <v>918</v>
      </c>
      <c r="U2608" s="59">
        <v>5859141030.5486803</v>
      </c>
      <c r="V2608" s="60">
        <v>5859141030.5486803</v>
      </c>
      <c r="W2608" s="60">
        <v>8370201472.2124004</v>
      </c>
      <c r="X2608" s="59">
        <v>9.1851926274999999E-3</v>
      </c>
      <c r="AI2608" s="2" t="str">
        <f>INDEX('ISO2-ISO3'!$D$1:$D$249, MATCH($N2608, 'ISO2-ISO3'!$C$1:$C$249, 0))</f>
        <v>BRA</v>
      </c>
      <c r="AJ2608" s="2" t="str">
        <f>INDEX('WB Country Groups'!$C$2:$C$219, MATCH($AI2608, 'WB Country Groups'!$B$2:$B$219, 0))</f>
        <v>Latin America &amp; Caribbean</v>
      </c>
    </row>
    <row r="2609" spans="1:36">
      <c r="A2609" s="53">
        <v>45169</v>
      </c>
      <c r="B2609" s="53">
        <v>45169</v>
      </c>
      <c r="N2609" s="1" t="s">
        <v>881</v>
      </c>
      <c r="U2609" s="59">
        <v>10044140017.8557</v>
      </c>
      <c r="V2609" s="60">
        <v>10044140017.8557</v>
      </c>
      <c r="W2609" s="60">
        <v>10044140017.8557</v>
      </c>
      <c r="X2609" s="59">
        <v>1.57458849959E-2</v>
      </c>
      <c r="AI2609" s="2" t="str">
        <f>INDEX('ISO2-ISO3'!$D$1:$D$249, MATCH($N2609, 'ISO2-ISO3'!$C$1:$C$249, 0))</f>
        <v>AUS</v>
      </c>
      <c r="AJ2609" s="2" t="str">
        <f>INDEX('WB Country Groups'!$C$2:$C$219, MATCH($AI2609, 'WB Country Groups'!$B$2:$B$219, 0))</f>
        <v>East Asia &amp; Pacific</v>
      </c>
    </row>
    <row r="2610" spans="1:36">
      <c r="A2610" s="53">
        <v>45169</v>
      </c>
      <c r="B2610" s="53">
        <v>45169</v>
      </c>
      <c r="N2610" s="1" t="s">
        <v>1348</v>
      </c>
      <c r="U2610" s="59">
        <v>10575559473.811501</v>
      </c>
      <c r="V2610" s="60">
        <v>10575559473.811501</v>
      </c>
      <c r="W2610" s="60">
        <v>11132167867.17</v>
      </c>
      <c r="X2610" s="59">
        <v>1.6578974700199998E-2</v>
      </c>
      <c r="AI2610" s="2" t="str">
        <f>INDEX('ISO2-ISO3'!$D$1:$D$249, MATCH($N2610, 'ISO2-ISO3'!$C$1:$C$249, 0))</f>
        <v>USA</v>
      </c>
      <c r="AJ2610" s="2" t="str">
        <f>INDEX('WB Country Groups'!$C$2:$C$219, MATCH($AI2610, 'WB Country Groups'!$B$2:$B$219, 0))</f>
        <v>North America</v>
      </c>
    </row>
    <row r="2611" spans="1:36">
      <c r="A2611" s="53">
        <v>45169</v>
      </c>
      <c r="B2611" s="53">
        <v>45169</v>
      </c>
      <c r="N2611" s="1" t="s">
        <v>1348</v>
      </c>
      <c r="U2611" s="59">
        <v>9127754062.5599995</v>
      </c>
      <c r="V2611" s="60">
        <v>9127754062.5599995</v>
      </c>
      <c r="W2611" s="60">
        <v>9127754062.5599995</v>
      </c>
      <c r="X2611" s="59">
        <v>1.43092953189E-2</v>
      </c>
      <c r="AI2611" s="2" t="str">
        <f>INDEX('ISO2-ISO3'!$D$1:$D$249, MATCH($N2611, 'ISO2-ISO3'!$C$1:$C$249, 0))</f>
        <v>USA</v>
      </c>
      <c r="AJ2611" s="2" t="str">
        <f>INDEX('WB Country Groups'!$C$2:$C$219, MATCH($AI2611, 'WB Country Groups'!$B$2:$B$219, 0))</f>
        <v>North America</v>
      </c>
    </row>
    <row r="2612" spans="1:36">
      <c r="A2612" s="53">
        <v>45169</v>
      </c>
      <c r="B2612" s="53">
        <v>45169</v>
      </c>
      <c r="N2612" s="1" t="s">
        <v>1064</v>
      </c>
      <c r="U2612" s="59">
        <v>10910761984.9389</v>
      </c>
      <c r="V2612" s="60">
        <v>10910761984.9389</v>
      </c>
      <c r="W2612" s="60">
        <v>19837749063.525398</v>
      </c>
      <c r="X2612" s="59">
        <v>1.7104461220800001E-2</v>
      </c>
      <c r="AI2612" s="2" t="str">
        <f>INDEX('ISO2-ISO3'!$D$1:$D$249, MATCH($N2612, 'ISO2-ISO3'!$C$1:$C$249, 0))</f>
        <v>HKG</v>
      </c>
      <c r="AJ2612" s="2" t="str">
        <f>INDEX('WB Country Groups'!$C$2:$C$219, MATCH($AI2612, 'WB Country Groups'!$B$2:$B$219, 0))</f>
        <v>East Asia &amp; Pacific</v>
      </c>
    </row>
    <row r="2613" spans="1:36">
      <c r="A2613" s="53">
        <v>45169</v>
      </c>
      <c r="B2613" s="53">
        <v>45169</v>
      </c>
      <c r="N2613" s="1" t="s">
        <v>948</v>
      </c>
      <c r="U2613" s="59">
        <v>707787918.68280494</v>
      </c>
      <c r="V2613" s="60">
        <v>707787918.68280494</v>
      </c>
      <c r="W2613" s="60">
        <v>11777533232.1308</v>
      </c>
      <c r="X2613" s="59">
        <v>1.1095770419E-3</v>
      </c>
      <c r="AI2613" s="2" t="str">
        <f>INDEX('ISO2-ISO3'!$D$1:$D$249, MATCH($N2613, 'ISO2-ISO3'!$C$1:$C$249, 0))</f>
        <v>CHN</v>
      </c>
      <c r="AJ2613" s="2" t="str">
        <f>INDEX('WB Country Groups'!$C$2:$C$219, MATCH($AI2613, 'WB Country Groups'!$B$2:$B$219, 0))</f>
        <v>East Asia &amp; Pacific</v>
      </c>
    </row>
    <row r="2614" spans="1:36">
      <c r="A2614" s="53">
        <v>45169</v>
      </c>
      <c r="B2614" s="53">
        <v>45169</v>
      </c>
      <c r="N2614" s="1" t="s">
        <v>948</v>
      </c>
      <c r="U2614" s="59">
        <v>221767640.12862501</v>
      </c>
      <c r="V2614" s="60">
        <v>221767640.12862501</v>
      </c>
      <c r="W2614" s="60">
        <v>3690195442.0002198</v>
      </c>
      <c r="X2614" s="59">
        <v>3.4765821179999999E-4</v>
      </c>
      <c r="AI2614" s="2" t="str">
        <f>INDEX('ISO2-ISO3'!$D$1:$D$249, MATCH($N2614, 'ISO2-ISO3'!$C$1:$C$249, 0))</f>
        <v>CHN</v>
      </c>
      <c r="AJ2614" s="2" t="str">
        <f>INDEX('WB Country Groups'!$C$2:$C$219, MATCH($AI2614, 'WB Country Groups'!$B$2:$B$219, 0))</f>
        <v>East Asia &amp; Pacific</v>
      </c>
    </row>
    <row r="2615" spans="1:36">
      <c r="A2615" s="53">
        <v>45169</v>
      </c>
      <c r="B2615" s="53">
        <v>45169</v>
      </c>
      <c r="N2615" s="1" t="s">
        <v>1295</v>
      </c>
      <c r="U2615" s="59">
        <v>19852951032.044998</v>
      </c>
      <c r="V2615" s="60">
        <v>19852951032.044998</v>
      </c>
      <c r="W2615" s="60">
        <v>23356412978.876499</v>
      </c>
      <c r="X2615" s="59">
        <v>3.1122852053299999E-2</v>
      </c>
      <c r="AI2615" s="2" t="str">
        <f>INDEX('ISO2-ISO3'!$D$1:$D$249, MATCH($N2615, 'ISO2-ISO3'!$C$1:$C$249, 0))</f>
        <v>SWE</v>
      </c>
      <c r="AJ2615" s="2" t="str">
        <f>INDEX('WB Country Groups'!$C$2:$C$219, MATCH($AI2615, 'WB Country Groups'!$B$2:$B$219, 0))</f>
        <v>Europe &amp; Central Asia</v>
      </c>
    </row>
    <row r="2616" spans="1:36">
      <c r="A2616" s="53">
        <v>45169</v>
      </c>
      <c r="B2616" s="53">
        <v>45169</v>
      </c>
      <c r="N2616" s="1" t="s">
        <v>1342</v>
      </c>
      <c r="U2616" s="59">
        <v>7058608061.8725595</v>
      </c>
      <c r="V2616" s="60">
        <v>7058608061.8725595</v>
      </c>
      <c r="W2616" s="60">
        <v>7058608061.8725595</v>
      </c>
      <c r="X2616" s="59">
        <v>1.10655596771E-2</v>
      </c>
      <c r="AI2616" s="2" t="str">
        <f>INDEX('ISO2-ISO3'!$D$1:$D$249, MATCH($N2616, 'ISO2-ISO3'!$C$1:$C$249, 0))</f>
        <v>GBR</v>
      </c>
      <c r="AJ2616" s="2" t="str">
        <f>INDEX('WB Country Groups'!$C$2:$C$219, MATCH($AI2616, 'WB Country Groups'!$B$2:$B$219, 0))</f>
        <v>Europe &amp; Central Asia</v>
      </c>
    </row>
    <row r="2617" spans="1:36">
      <c r="A2617" s="53">
        <v>45169</v>
      </c>
      <c r="B2617" s="53">
        <v>45169</v>
      </c>
      <c r="N2617" s="1" t="s">
        <v>1348</v>
      </c>
      <c r="U2617" s="59">
        <v>9170431491.3400002</v>
      </c>
      <c r="V2617" s="60">
        <v>9170431491.3400002</v>
      </c>
      <c r="W2617" s="60">
        <v>9170431491.3400002</v>
      </c>
      <c r="X2617" s="59">
        <v>1.43761993927E-2</v>
      </c>
      <c r="AI2617" s="2" t="str">
        <f>INDEX('ISO2-ISO3'!$D$1:$D$249, MATCH($N2617, 'ISO2-ISO3'!$C$1:$C$249, 0))</f>
        <v>USA</v>
      </c>
      <c r="AJ2617" s="2" t="str">
        <f>INDEX('WB Country Groups'!$C$2:$C$219, MATCH($AI2617, 'WB Country Groups'!$B$2:$B$219, 0))</f>
        <v>North America</v>
      </c>
    </row>
    <row r="2618" spans="1:36">
      <c r="A2618" s="53">
        <v>45169</v>
      </c>
      <c r="B2618" s="53">
        <v>45169</v>
      </c>
      <c r="N2618" s="1" t="s">
        <v>936</v>
      </c>
      <c r="U2618" s="59">
        <v>6054847904.79988</v>
      </c>
      <c r="V2618" s="60">
        <v>6054847904.79988</v>
      </c>
      <c r="W2618" s="60">
        <v>6727608783.11098</v>
      </c>
      <c r="X2618" s="59">
        <v>9.4919961894999998E-3</v>
      </c>
      <c r="AI2618" s="2" t="str">
        <f>INDEX('ISO2-ISO3'!$D$1:$D$249, MATCH($N2618, 'ISO2-ISO3'!$C$1:$C$249, 0))</f>
        <v>CAN</v>
      </c>
      <c r="AJ2618" s="2" t="str">
        <f>INDEX('WB Country Groups'!$C$2:$C$219, MATCH($AI2618, 'WB Country Groups'!$B$2:$B$219, 0))</f>
        <v>North America</v>
      </c>
    </row>
    <row r="2619" spans="1:36">
      <c r="A2619" s="53">
        <v>45169</v>
      </c>
      <c r="B2619" s="53">
        <v>45169</v>
      </c>
      <c r="N2619" s="1" t="s">
        <v>948</v>
      </c>
      <c r="U2619" s="59">
        <v>1119981743.33723</v>
      </c>
      <c r="V2619" s="60">
        <v>1119981743.33723</v>
      </c>
      <c r="W2619" s="60">
        <v>18636404851.444401</v>
      </c>
      <c r="X2619" s="59">
        <v>1.7557604430999999E-3</v>
      </c>
      <c r="AI2619" s="2" t="str">
        <f>INDEX('ISO2-ISO3'!$D$1:$D$249, MATCH($N2619, 'ISO2-ISO3'!$C$1:$C$249, 0))</f>
        <v>CHN</v>
      </c>
      <c r="AJ2619" s="2" t="str">
        <f>INDEX('WB Country Groups'!$C$2:$C$219, MATCH($AI2619, 'WB Country Groups'!$B$2:$B$219, 0))</f>
        <v>East Asia &amp; Pacific</v>
      </c>
    </row>
    <row r="2620" spans="1:36">
      <c r="A2620" s="53">
        <v>45169</v>
      </c>
      <c r="B2620" s="53">
        <v>45169</v>
      </c>
      <c r="N2620" s="1" t="s">
        <v>1348</v>
      </c>
      <c r="U2620" s="59">
        <v>11051415419.639999</v>
      </c>
      <c r="V2620" s="60">
        <v>11051415419.639999</v>
      </c>
      <c r="W2620" s="60">
        <v>11051415419.639999</v>
      </c>
      <c r="X2620" s="59">
        <v>1.7324959223000001E-2</v>
      </c>
      <c r="AI2620" s="2" t="str">
        <f>INDEX('ISO2-ISO3'!$D$1:$D$249, MATCH($N2620, 'ISO2-ISO3'!$C$1:$C$249, 0))</f>
        <v>USA</v>
      </c>
      <c r="AJ2620" s="2" t="str">
        <f>INDEX('WB Country Groups'!$C$2:$C$219, MATCH($AI2620, 'WB Country Groups'!$B$2:$B$219, 0))</f>
        <v>North America</v>
      </c>
    </row>
    <row r="2621" spans="1:36">
      <c r="A2621" s="53">
        <v>45169</v>
      </c>
      <c r="B2621" s="53">
        <v>45169</v>
      </c>
      <c r="N2621" s="1" t="s">
        <v>948</v>
      </c>
      <c r="U2621" s="59">
        <v>901967529.11792302</v>
      </c>
      <c r="V2621" s="60">
        <v>901967529.11792302</v>
      </c>
      <c r="W2621" s="60">
        <v>16641568212.105</v>
      </c>
      <c r="X2621" s="59">
        <v>1.41398636E-3</v>
      </c>
      <c r="AI2621" s="2" t="str">
        <f>INDEX('ISO2-ISO3'!$D$1:$D$249, MATCH($N2621, 'ISO2-ISO3'!$C$1:$C$249, 0))</f>
        <v>CHN</v>
      </c>
      <c r="AJ2621" s="2" t="str">
        <f>INDEX('WB Country Groups'!$C$2:$C$219, MATCH($AI2621, 'WB Country Groups'!$B$2:$B$219, 0))</f>
        <v>East Asia &amp; Pacific</v>
      </c>
    </row>
    <row r="2622" spans="1:36">
      <c r="A2622" s="53">
        <v>45169</v>
      </c>
      <c r="B2622" s="53">
        <v>45169</v>
      </c>
      <c r="N2622" s="1" t="s">
        <v>1310</v>
      </c>
      <c r="U2622" s="59">
        <v>1061902792.24138</v>
      </c>
      <c r="V2622" s="60">
        <v>1061902792.24138</v>
      </c>
      <c r="W2622" s="60">
        <v>4247611168.9655199</v>
      </c>
      <c r="X2622" s="59">
        <v>1.6647118831E-3</v>
      </c>
      <c r="AI2622" s="2" t="str">
        <f>INDEX('ISO2-ISO3'!$D$1:$D$249, MATCH($N2622, 'ISO2-ISO3'!$C$1:$C$249, 0))</f>
        <v>THA</v>
      </c>
      <c r="AJ2622" s="2" t="str">
        <f>INDEX('WB Country Groups'!$C$2:$C$219, MATCH($AI2622, 'WB Country Groups'!$B$2:$B$219, 0))</f>
        <v>East Asia &amp; Pacific</v>
      </c>
    </row>
    <row r="2623" spans="1:36">
      <c r="A2623" s="53">
        <v>45169</v>
      </c>
      <c r="B2623" s="53">
        <v>45169</v>
      </c>
      <c r="N2623" s="1" t="s">
        <v>948</v>
      </c>
      <c r="U2623" s="59">
        <v>221536402.985643</v>
      </c>
      <c r="V2623" s="60">
        <v>221536402.985643</v>
      </c>
      <c r="W2623" s="60">
        <v>3686347674.8031602</v>
      </c>
      <c r="X2623" s="59">
        <v>3.472957085E-4</v>
      </c>
      <c r="AI2623" s="2" t="str">
        <f>INDEX('ISO2-ISO3'!$D$1:$D$249, MATCH($N2623, 'ISO2-ISO3'!$C$1:$C$249, 0))</f>
        <v>CHN</v>
      </c>
      <c r="AJ2623" s="2" t="str">
        <f>INDEX('WB Country Groups'!$C$2:$C$219, MATCH($AI2623, 'WB Country Groups'!$B$2:$B$219, 0))</f>
        <v>East Asia &amp; Pacific</v>
      </c>
    </row>
    <row r="2624" spans="1:36">
      <c r="A2624" s="53">
        <v>45169</v>
      </c>
      <c r="B2624" s="53">
        <v>45169</v>
      </c>
      <c r="N2624" s="1" t="s">
        <v>948</v>
      </c>
      <c r="U2624" s="59">
        <v>289644269.58708501</v>
      </c>
      <c r="V2624" s="60">
        <v>289644269.58708501</v>
      </c>
      <c r="W2624" s="60">
        <v>4819657019.4452801</v>
      </c>
      <c r="X2624" s="59">
        <v>4.5406628649999998E-4</v>
      </c>
      <c r="AI2624" s="2" t="str">
        <f>INDEX('ISO2-ISO3'!$D$1:$D$249, MATCH($N2624, 'ISO2-ISO3'!$C$1:$C$249, 0))</f>
        <v>CHN</v>
      </c>
      <c r="AJ2624" s="2" t="str">
        <f>INDEX('WB Country Groups'!$C$2:$C$219, MATCH($AI2624, 'WB Country Groups'!$B$2:$B$219, 0))</f>
        <v>East Asia &amp; Pacific</v>
      </c>
    </row>
    <row r="2625" spans="1:36">
      <c r="A2625" s="53">
        <v>45169</v>
      </c>
      <c r="B2625" s="53">
        <v>45169</v>
      </c>
      <c r="N2625" s="1" t="s">
        <v>948</v>
      </c>
      <c r="U2625" s="59">
        <v>421130727.48505902</v>
      </c>
      <c r="V2625" s="60">
        <v>421130727.48505902</v>
      </c>
      <c r="W2625" s="60">
        <v>8409097144.11127</v>
      </c>
      <c r="X2625" s="59">
        <v>6.6019350500000004E-4</v>
      </c>
      <c r="AI2625" s="2" t="str">
        <f>INDEX('ISO2-ISO3'!$D$1:$D$249, MATCH($N2625, 'ISO2-ISO3'!$C$1:$C$249, 0))</f>
        <v>CHN</v>
      </c>
      <c r="AJ2625" s="2" t="str">
        <f>INDEX('WB Country Groups'!$C$2:$C$219, MATCH($AI2625, 'WB Country Groups'!$B$2:$B$219, 0))</f>
        <v>East Asia &amp; Pacific</v>
      </c>
    </row>
    <row r="2626" spans="1:36">
      <c r="A2626" s="53">
        <v>45169</v>
      </c>
      <c r="B2626" s="53">
        <v>45169</v>
      </c>
      <c r="N2626" s="1" t="s">
        <v>948</v>
      </c>
      <c r="U2626" s="59">
        <v>249854873.36154401</v>
      </c>
      <c r="V2626" s="60">
        <v>249854873.36154401</v>
      </c>
      <c r="W2626" s="60">
        <v>4157564711.9009099</v>
      </c>
      <c r="X2626" s="59">
        <v>3.9168969119999998E-4</v>
      </c>
      <c r="AI2626" s="2" t="str">
        <f>INDEX('ISO2-ISO3'!$D$1:$D$249, MATCH($N2626, 'ISO2-ISO3'!$C$1:$C$249, 0))</f>
        <v>CHN</v>
      </c>
      <c r="AJ2626" s="2" t="str">
        <f>INDEX('WB Country Groups'!$C$2:$C$219, MATCH($AI2626, 'WB Country Groups'!$B$2:$B$219, 0))</f>
        <v>East Asia &amp; Pacific</v>
      </c>
    </row>
    <row r="2627" spans="1:36">
      <c r="A2627" s="53">
        <v>45169</v>
      </c>
      <c r="B2627" s="53">
        <v>45169</v>
      </c>
      <c r="N2627" s="1" t="s">
        <v>1284</v>
      </c>
      <c r="U2627" s="59">
        <v>21653670882.7565</v>
      </c>
      <c r="V2627" s="60">
        <v>21653670882.7565</v>
      </c>
      <c r="W2627" s="60">
        <v>27067088603.445599</v>
      </c>
      <c r="X2627" s="59">
        <v>3.3945784392899997E-2</v>
      </c>
      <c r="AI2627" s="2" t="str">
        <f>INDEX('ISO2-ISO3'!$D$1:$D$249, MATCH($N2627, 'ISO2-ISO3'!$C$1:$C$249, 0))</f>
        <v>ESP</v>
      </c>
      <c r="AJ2627" s="2" t="str">
        <f>INDEX('WB Country Groups'!$C$2:$C$219, MATCH($AI2627, 'WB Country Groups'!$B$2:$B$219, 0))</f>
        <v>Europe &amp; Central Asia</v>
      </c>
    </row>
    <row r="2628" spans="1:36">
      <c r="A2628" s="53">
        <v>45169</v>
      </c>
      <c r="B2628" s="53">
        <v>45169</v>
      </c>
      <c r="N2628" s="1" t="s">
        <v>936</v>
      </c>
      <c r="U2628" s="59">
        <v>79540096161.720703</v>
      </c>
      <c r="V2628" s="60">
        <v>79540096161.720703</v>
      </c>
      <c r="W2628" s="60">
        <v>84985917256.447006</v>
      </c>
      <c r="X2628" s="59">
        <v>0.12469252763249999</v>
      </c>
      <c r="AI2628" s="2" t="str">
        <f>INDEX('ISO2-ISO3'!$D$1:$D$249, MATCH($N2628, 'ISO2-ISO3'!$C$1:$C$249, 0))</f>
        <v>CAN</v>
      </c>
      <c r="AJ2628" s="2" t="str">
        <f>INDEX('WB Country Groups'!$C$2:$C$219, MATCH($AI2628, 'WB Country Groups'!$B$2:$B$219, 0))</f>
        <v>North America</v>
      </c>
    </row>
    <row r="2629" spans="1:36">
      <c r="A2629" s="53">
        <v>45169</v>
      </c>
      <c r="B2629" s="53">
        <v>45169</v>
      </c>
      <c r="N2629" s="1" t="s">
        <v>1348</v>
      </c>
      <c r="U2629" s="59">
        <v>11878570556.639999</v>
      </c>
      <c r="V2629" s="60">
        <v>11878570556.639999</v>
      </c>
      <c r="W2629" s="60">
        <v>11878570556.639999</v>
      </c>
      <c r="X2629" s="59">
        <v>1.8621664529499999E-2</v>
      </c>
      <c r="AI2629" s="2" t="str">
        <f>INDEX('ISO2-ISO3'!$D$1:$D$249, MATCH($N2629, 'ISO2-ISO3'!$C$1:$C$249, 0))</f>
        <v>USA</v>
      </c>
      <c r="AJ2629" s="2" t="str">
        <f>INDEX('WB Country Groups'!$C$2:$C$219, MATCH($AI2629, 'WB Country Groups'!$B$2:$B$219, 0))</f>
        <v>North America</v>
      </c>
    </row>
    <row r="2630" spans="1:36">
      <c r="A2630" s="53">
        <v>45169</v>
      </c>
      <c r="B2630" s="53">
        <v>45169</v>
      </c>
      <c r="N2630" s="1" t="s">
        <v>1348</v>
      </c>
      <c r="U2630" s="59">
        <v>8329659821.9300003</v>
      </c>
      <c r="V2630" s="60">
        <v>8329659821.9300003</v>
      </c>
      <c r="W2630" s="60">
        <v>8329659821.9300003</v>
      </c>
      <c r="X2630" s="59">
        <v>1.3058147873E-2</v>
      </c>
      <c r="AI2630" s="2" t="str">
        <f>INDEX('ISO2-ISO3'!$D$1:$D$249, MATCH($N2630, 'ISO2-ISO3'!$C$1:$C$249, 0))</f>
        <v>USA</v>
      </c>
      <c r="AJ2630" s="2" t="str">
        <f>INDEX('WB Country Groups'!$C$2:$C$219, MATCH($AI2630, 'WB Country Groups'!$B$2:$B$219, 0))</f>
        <v>North America</v>
      </c>
    </row>
    <row r="2631" spans="1:36">
      <c r="A2631" s="53">
        <v>45169</v>
      </c>
      <c r="B2631" s="53">
        <v>45169</v>
      </c>
      <c r="N2631" s="1" t="s">
        <v>1348</v>
      </c>
      <c r="U2631" s="59">
        <v>66677273382.075996</v>
      </c>
      <c r="V2631" s="60">
        <v>66677273382.075996</v>
      </c>
      <c r="W2631" s="60">
        <v>70186603560.080002</v>
      </c>
      <c r="X2631" s="59">
        <v>0.1045278815951</v>
      </c>
      <c r="AI2631" s="2" t="str">
        <f>INDEX('ISO2-ISO3'!$D$1:$D$249, MATCH($N2631, 'ISO2-ISO3'!$C$1:$C$249, 0))</f>
        <v>USA</v>
      </c>
      <c r="AJ2631" s="2" t="str">
        <f>INDEX('WB Country Groups'!$C$2:$C$219, MATCH($AI2631, 'WB Country Groups'!$B$2:$B$219, 0))</f>
        <v>North America</v>
      </c>
    </row>
    <row r="2632" spans="1:36">
      <c r="A2632" s="53">
        <v>45169</v>
      </c>
      <c r="B2632" s="53">
        <v>45169</v>
      </c>
      <c r="N2632" s="1" t="s">
        <v>948</v>
      </c>
      <c r="U2632" s="59">
        <v>1530205429.5329499</v>
      </c>
      <c r="V2632" s="60">
        <v>1530205429.5329499</v>
      </c>
      <c r="W2632" s="60">
        <v>2040273906.0439301</v>
      </c>
      <c r="X2632" s="59">
        <v>2.3988553197000001E-3</v>
      </c>
      <c r="AI2632" s="2" t="str">
        <f>INDEX('ISO2-ISO3'!$D$1:$D$249, MATCH($N2632, 'ISO2-ISO3'!$C$1:$C$249, 0))</f>
        <v>CHN</v>
      </c>
      <c r="AJ2632" s="2" t="str">
        <f>INDEX('WB Country Groups'!$C$2:$C$219, MATCH($AI2632, 'WB Country Groups'!$B$2:$B$219, 0))</f>
        <v>East Asia &amp; Pacific</v>
      </c>
    </row>
    <row r="2633" spans="1:36">
      <c r="A2633" s="53">
        <v>45169</v>
      </c>
      <c r="B2633" s="53">
        <v>45169</v>
      </c>
      <c r="N2633" s="1" t="s">
        <v>948</v>
      </c>
      <c r="U2633" s="59">
        <v>281777838.84042001</v>
      </c>
      <c r="V2633" s="60">
        <v>281777838.84042001</v>
      </c>
      <c r="W2633" s="60">
        <v>4688760253.4909897</v>
      </c>
      <c r="X2633" s="59">
        <v>4.4173432840000001E-4</v>
      </c>
      <c r="AI2633" s="2" t="str">
        <f>INDEX('ISO2-ISO3'!$D$1:$D$249, MATCH($N2633, 'ISO2-ISO3'!$C$1:$C$249, 0))</f>
        <v>CHN</v>
      </c>
      <c r="AJ2633" s="2" t="str">
        <f>INDEX('WB Country Groups'!$C$2:$C$219, MATCH($AI2633, 'WB Country Groups'!$B$2:$B$219, 0))</f>
        <v>East Asia &amp; Pacific</v>
      </c>
    </row>
    <row r="2634" spans="1:36">
      <c r="A2634" s="53">
        <v>45169</v>
      </c>
      <c r="B2634" s="53">
        <v>45169</v>
      </c>
      <c r="N2634" s="1" t="s">
        <v>1278</v>
      </c>
      <c r="U2634" s="59">
        <v>2854436331.2035899</v>
      </c>
      <c r="V2634" s="60">
        <v>2854436331.2035899</v>
      </c>
      <c r="W2634" s="60">
        <v>3805915108.27145</v>
      </c>
      <c r="X2634" s="59">
        <v>4.4748107970999998E-3</v>
      </c>
      <c r="AI2634" s="2" t="str">
        <f>INDEX('ISO2-ISO3'!$D$1:$D$249, MATCH($N2634, 'ISO2-ISO3'!$C$1:$C$249, 0))</f>
        <v>ZAF</v>
      </c>
      <c r="AJ2634" s="2" t="str">
        <f>INDEX('WB Country Groups'!$C$2:$C$219, MATCH($AI2634, 'WB Country Groups'!$B$2:$B$219, 0))</f>
        <v>Sub-Saharan Africa</v>
      </c>
    </row>
    <row r="2635" spans="1:36">
      <c r="A2635" s="53">
        <v>45169</v>
      </c>
      <c r="B2635" s="53">
        <v>45169</v>
      </c>
      <c r="N2635" s="1" t="s">
        <v>1072</v>
      </c>
      <c r="U2635" s="59">
        <v>2675465384.3066301</v>
      </c>
      <c r="V2635" s="60">
        <v>2675465384.3066301</v>
      </c>
      <c r="W2635" s="60">
        <v>5350930768.6132603</v>
      </c>
      <c r="X2635" s="59">
        <v>4.1942436263E-3</v>
      </c>
      <c r="AI2635" s="2" t="str">
        <f>INDEX('ISO2-ISO3'!$D$1:$D$249, MATCH($N2635, 'ISO2-ISO3'!$C$1:$C$249, 0))</f>
        <v>IDN</v>
      </c>
      <c r="AJ2635" s="2" t="str">
        <f>INDEX('WB Country Groups'!$C$2:$C$219, MATCH($AI2635, 'WB Country Groups'!$B$2:$B$219, 0))</f>
        <v>East Asia &amp; Pacific</v>
      </c>
    </row>
    <row r="2636" spans="1:36">
      <c r="A2636" s="53">
        <v>45169</v>
      </c>
      <c r="B2636" s="53">
        <v>45169</v>
      </c>
      <c r="N2636" s="1" t="s">
        <v>1348</v>
      </c>
      <c r="U2636" s="59">
        <v>15688913199.58</v>
      </c>
      <c r="V2636" s="60">
        <v>15688913199.58</v>
      </c>
      <c r="W2636" s="60">
        <v>15688913199.58</v>
      </c>
      <c r="X2636" s="59">
        <v>2.4595019833600001E-2</v>
      </c>
      <c r="AI2636" s="2" t="str">
        <f>INDEX('ISO2-ISO3'!$D$1:$D$249, MATCH($N2636, 'ISO2-ISO3'!$C$1:$C$249, 0))</f>
        <v>USA</v>
      </c>
      <c r="AJ2636" s="2" t="str">
        <f>INDEX('WB Country Groups'!$C$2:$C$219, MATCH($AI2636, 'WB Country Groups'!$B$2:$B$219, 0))</f>
        <v>North America</v>
      </c>
    </row>
    <row r="2637" spans="1:36">
      <c r="A2637" s="53">
        <v>45169</v>
      </c>
      <c r="B2637" s="53">
        <v>45169</v>
      </c>
      <c r="N2637" s="1" t="s">
        <v>948</v>
      </c>
      <c r="U2637" s="59">
        <v>332238173.93693799</v>
      </c>
      <c r="V2637" s="60">
        <v>332238173.93693799</v>
      </c>
      <c r="W2637" s="60">
        <v>7286872326.81777</v>
      </c>
      <c r="X2637" s="59">
        <v>5.2083942170000005E-4</v>
      </c>
      <c r="AI2637" s="2" t="str">
        <f>INDEX('ISO2-ISO3'!$D$1:$D$249, MATCH($N2637, 'ISO2-ISO3'!$C$1:$C$249, 0))</f>
        <v>CHN</v>
      </c>
      <c r="AJ2637" s="2" t="str">
        <f>INDEX('WB Country Groups'!$C$2:$C$219, MATCH($AI2637, 'WB Country Groups'!$B$2:$B$219, 0))</f>
        <v>East Asia &amp; Pacific</v>
      </c>
    </row>
    <row r="2638" spans="1:36">
      <c r="A2638" s="53">
        <v>45169</v>
      </c>
      <c r="B2638" s="53">
        <v>45169</v>
      </c>
      <c r="N2638" s="1" t="s">
        <v>881</v>
      </c>
      <c r="U2638" s="59">
        <v>8160811503.8042097</v>
      </c>
      <c r="V2638" s="60">
        <v>8160811503.8042097</v>
      </c>
      <c r="W2638" s="60">
        <v>9067568337.5602398</v>
      </c>
      <c r="X2638" s="59">
        <v>1.27934496317E-2</v>
      </c>
      <c r="AI2638" s="2" t="str">
        <f>INDEX('ISO2-ISO3'!$D$1:$D$249, MATCH($N2638, 'ISO2-ISO3'!$C$1:$C$249, 0))</f>
        <v>AUS</v>
      </c>
      <c r="AJ2638" s="2" t="str">
        <f>INDEX('WB Country Groups'!$C$2:$C$219, MATCH($AI2638, 'WB Country Groups'!$B$2:$B$219, 0))</f>
        <v>East Asia &amp; Pacific</v>
      </c>
    </row>
    <row r="2639" spans="1:36">
      <c r="A2639" s="53">
        <v>45169</v>
      </c>
      <c r="B2639" s="53">
        <v>45169</v>
      </c>
      <c r="N2639" s="1" t="s">
        <v>948</v>
      </c>
      <c r="U2639" s="59">
        <v>213884615.27358699</v>
      </c>
      <c r="V2639" s="60">
        <v>213884615.27358699</v>
      </c>
      <c r="W2639" s="60">
        <v>3774648502.2762299</v>
      </c>
      <c r="X2639" s="59">
        <v>3.3530023960000002E-4</v>
      </c>
      <c r="AI2639" s="2" t="str">
        <f>INDEX('ISO2-ISO3'!$D$1:$D$249, MATCH($N2639, 'ISO2-ISO3'!$C$1:$C$249, 0))</f>
        <v>CHN</v>
      </c>
      <c r="AJ2639" s="2" t="str">
        <f>INDEX('WB Country Groups'!$C$2:$C$219, MATCH($AI2639, 'WB Country Groups'!$B$2:$B$219, 0))</f>
        <v>East Asia &amp; Pacific</v>
      </c>
    </row>
    <row r="2640" spans="1:36">
      <c r="A2640" s="53">
        <v>45169</v>
      </c>
      <c r="B2640" s="53">
        <v>45169</v>
      </c>
      <c r="N2640" s="1" t="s">
        <v>1088</v>
      </c>
      <c r="U2640" s="59">
        <v>4987420737.0264797</v>
      </c>
      <c r="V2640" s="60">
        <v>4987420737.0264797</v>
      </c>
      <c r="W2640" s="60">
        <v>5541578596.6960897</v>
      </c>
      <c r="X2640" s="59">
        <v>7.8186239151999994E-3</v>
      </c>
      <c r="AI2640" s="2" t="str">
        <f>INDEX('ISO2-ISO3'!$D$1:$D$249, MATCH($N2640, 'ISO2-ISO3'!$C$1:$C$249, 0))</f>
        <v>JPN</v>
      </c>
      <c r="AJ2640" s="2" t="str">
        <f>INDEX('WB Country Groups'!$C$2:$C$219, MATCH($AI2640, 'WB Country Groups'!$B$2:$B$219, 0))</f>
        <v>East Asia &amp; Pacific</v>
      </c>
    </row>
    <row r="2641" spans="1:36">
      <c r="A2641" s="53">
        <v>45169</v>
      </c>
      <c r="B2641" s="53">
        <v>45169</v>
      </c>
      <c r="N2641" s="1" t="s">
        <v>1084</v>
      </c>
      <c r="U2641" s="59">
        <v>4163662052.9175</v>
      </c>
      <c r="V2641" s="60">
        <v>4163662052.9175</v>
      </c>
      <c r="W2641" s="60">
        <v>11896177294.049999</v>
      </c>
      <c r="X2641" s="59">
        <v>6.5272431218999999E-3</v>
      </c>
      <c r="AI2641" s="2" t="str">
        <f>INDEX('ISO2-ISO3'!$D$1:$D$249, MATCH($N2641, 'ISO2-ISO3'!$C$1:$C$249, 0))</f>
        <v>ITA</v>
      </c>
      <c r="AJ2641" s="2" t="str">
        <f>INDEX('WB Country Groups'!$C$2:$C$219, MATCH($AI2641, 'WB Country Groups'!$B$2:$B$219, 0))</f>
        <v>Europe &amp; Central Asia</v>
      </c>
    </row>
    <row r="2642" spans="1:36">
      <c r="A2642" s="53">
        <v>45169</v>
      </c>
      <c r="B2642" s="53">
        <v>45169</v>
      </c>
      <c r="N2642" s="1" t="s">
        <v>948</v>
      </c>
      <c r="U2642" s="59">
        <v>1538296774.6835799</v>
      </c>
      <c r="V2642" s="60">
        <v>1538296774.6835799</v>
      </c>
      <c r="W2642" s="60">
        <v>6332455411.0078602</v>
      </c>
      <c r="X2642" s="59">
        <v>2.4115398691000002E-3</v>
      </c>
      <c r="AI2642" s="2" t="str">
        <f>INDEX('ISO2-ISO3'!$D$1:$D$249, MATCH($N2642, 'ISO2-ISO3'!$C$1:$C$249, 0))</f>
        <v>CHN</v>
      </c>
      <c r="AJ2642" s="2" t="str">
        <f>INDEX('WB Country Groups'!$C$2:$C$219, MATCH($AI2642, 'WB Country Groups'!$B$2:$B$219, 0))</f>
        <v>East Asia &amp; Pacific</v>
      </c>
    </row>
    <row r="2643" spans="1:36">
      <c r="A2643" s="53">
        <v>45169</v>
      </c>
      <c r="B2643" s="53">
        <v>45169</v>
      </c>
      <c r="N2643" s="1" t="s">
        <v>1031</v>
      </c>
      <c r="U2643" s="59">
        <v>10289469653.4</v>
      </c>
      <c r="V2643" s="60">
        <v>10289469653.4</v>
      </c>
      <c r="W2643" s="60">
        <v>10289469653.4</v>
      </c>
      <c r="X2643" s="59">
        <v>1.6130480612800001E-2</v>
      </c>
      <c r="AI2643" s="2" t="str">
        <f>INDEX('ISO2-ISO3'!$D$1:$D$249, MATCH($N2643, 'ISO2-ISO3'!$C$1:$C$249, 0))</f>
        <v>DEU</v>
      </c>
      <c r="AJ2643" s="2" t="str">
        <f>INDEX('WB Country Groups'!$C$2:$C$219, MATCH($AI2643, 'WB Country Groups'!$B$2:$B$219, 0))</f>
        <v>Europe &amp; Central Asia</v>
      </c>
    </row>
    <row r="2644" spans="1:36">
      <c r="A2644" s="53">
        <v>45169</v>
      </c>
      <c r="B2644" s="53">
        <v>45169</v>
      </c>
      <c r="N2644" s="1" t="s">
        <v>1348</v>
      </c>
      <c r="U2644" s="59">
        <v>22016814445.919998</v>
      </c>
      <c r="V2644" s="60">
        <v>22016814445.919998</v>
      </c>
      <c r="W2644" s="60">
        <v>22016814445.919998</v>
      </c>
      <c r="X2644" s="59">
        <v>3.45150732292E-2</v>
      </c>
      <c r="AI2644" s="2" t="str">
        <f>INDEX('ISO2-ISO3'!$D$1:$D$249, MATCH($N2644, 'ISO2-ISO3'!$C$1:$C$249, 0))</f>
        <v>USA</v>
      </c>
      <c r="AJ2644" s="2" t="str">
        <f>INDEX('WB Country Groups'!$C$2:$C$219, MATCH($AI2644, 'WB Country Groups'!$B$2:$B$219, 0))</f>
        <v>North America</v>
      </c>
    </row>
    <row r="2645" spans="1:36">
      <c r="A2645" s="53">
        <v>45169</v>
      </c>
      <c r="B2645" s="53">
        <v>45169</v>
      </c>
      <c r="N2645" s="1" t="s">
        <v>1348</v>
      </c>
      <c r="U2645" s="59">
        <v>11603268868.799999</v>
      </c>
      <c r="V2645" s="60">
        <v>11603268868.799999</v>
      </c>
      <c r="W2645" s="60">
        <v>14504086086</v>
      </c>
      <c r="X2645" s="59">
        <v>1.8190082661100001E-2</v>
      </c>
      <c r="AI2645" s="2" t="str">
        <f>INDEX('ISO2-ISO3'!$D$1:$D$249, MATCH($N2645, 'ISO2-ISO3'!$C$1:$C$249, 0))</f>
        <v>USA</v>
      </c>
      <c r="AJ2645" s="2" t="str">
        <f>INDEX('WB Country Groups'!$C$2:$C$219, MATCH($AI2645, 'WB Country Groups'!$B$2:$B$219, 0))</f>
        <v>North America</v>
      </c>
    </row>
    <row r="2646" spans="1:36">
      <c r="A2646" s="53">
        <v>45169</v>
      </c>
      <c r="B2646" s="53">
        <v>45169</v>
      </c>
      <c r="N2646" s="1" t="s">
        <v>1088</v>
      </c>
      <c r="U2646" s="59">
        <v>16838657956.108101</v>
      </c>
      <c r="V2646" s="60">
        <v>16838657956.108101</v>
      </c>
      <c r="W2646" s="60">
        <v>28064429926.846901</v>
      </c>
      <c r="X2646" s="59">
        <v>2.6397438823999999E-2</v>
      </c>
      <c r="AI2646" s="2" t="str">
        <f>INDEX('ISO2-ISO3'!$D$1:$D$249, MATCH($N2646, 'ISO2-ISO3'!$C$1:$C$249, 0))</f>
        <v>JPN</v>
      </c>
      <c r="AJ2646" s="2" t="str">
        <f>INDEX('WB Country Groups'!$C$2:$C$219, MATCH($AI2646, 'WB Country Groups'!$B$2:$B$219, 0))</f>
        <v>East Asia &amp; Pacific</v>
      </c>
    </row>
    <row r="2647" spans="1:36">
      <c r="A2647" s="53">
        <v>45169</v>
      </c>
      <c r="B2647" s="53">
        <v>45169</v>
      </c>
      <c r="N2647" s="1" t="s">
        <v>1088</v>
      </c>
      <c r="U2647" s="59">
        <v>11846796841.8999</v>
      </c>
      <c r="V2647" s="60">
        <v>11846796841.8999</v>
      </c>
      <c r="W2647" s="60">
        <v>29616992104.749802</v>
      </c>
      <c r="X2647" s="59">
        <v>1.8571853868000001E-2</v>
      </c>
      <c r="AI2647" s="2" t="str">
        <f>INDEX('ISO2-ISO3'!$D$1:$D$249, MATCH($N2647, 'ISO2-ISO3'!$C$1:$C$249, 0))</f>
        <v>JPN</v>
      </c>
      <c r="AJ2647" s="2" t="str">
        <f>INDEX('WB Country Groups'!$C$2:$C$219, MATCH($AI2647, 'WB Country Groups'!$B$2:$B$219, 0))</f>
        <v>East Asia &amp; Pacific</v>
      </c>
    </row>
    <row r="2648" spans="1:36">
      <c r="A2648" s="53">
        <v>45169</v>
      </c>
      <c r="B2648" s="53">
        <v>45169</v>
      </c>
      <c r="N2648" s="1" t="s">
        <v>1088</v>
      </c>
      <c r="U2648" s="59">
        <v>3222450667.1360402</v>
      </c>
      <c r="V2648" s="60">
        <v>3222450667.1360402</v>
      </c>
      <c r="W2648" s="60">
        <v>6444901334.2720699</v>
      </c>
      <c r="X2648" s="59">
        <v>5.0517353919000002E-3</v>
      </c>
      <c r="AI2648" s="2" t="str">
        <f>INDEX('ISO2-ISO3'!$D$1:$D$249, MATCH($N2648, 'ISO2-ISO3'!$C$1:$C$249, 0))</f>
        <v>JPN</v>
      </c>
      <c r="AJ2648" s="2" t="str">
        <f>INDEX('WB Country Groups'!$C$2:$C$219, MATCH($AI2648, 'WB Country Groups'!$B$2:$B$219, 0))</f>
        <v>East Asia &amp; Pacific</v>
      </c>
    </row>
    <row r="2649" spans="1:36">
      <c r="A2649" s="53">
        <v>45169</v>
      </c>
      <c r="B2649" s="53">
        <v>45169</v>
      </c>
      <c r="N2649" s="1" t="s">
        <v>1084</v>
      </c>
      <c r="U2649" s="59">
        <v>40084938922.8713</v>
      </c>
      <c r="V2649" s="60">
        <v>40084938922.8713</v>
      </c>
      <c r="W2649" s="60">
        <v>61669136804.417503</v>
      </c>
      <c r="X2649" s="59">
        <v>6.2839908366800007E-2</v>
      </c>
      <c r="AI2649" s="2" t="str">
        <f>INDEX('ISO2-ISO3'!$D$1:$D$249, MATCH($N2649, 'ISO2-ISO3'!$C$1:$C$249, 0))</f>
        <v>ITA</v>
      </c>
      <c r="AJ2649" s="2" t="str">
        <f>INDEX('WB Country Groups'!$C$2:$C$219, MATCH($AI2649, 'WB Country Groups'!$B$2:$B$219, 0))</f>
        <v>Europe &amp; Central Asia</v>
      </c>
    </row>
    <row r="2650" spans="1:36">
      <c r="A2650" s="53">
        <v>45169</v>
      </c>
      <c r="B2650" s="53">
        <v>45169</v>
      </c>
      <c r="N2650" s="1" t="s">
        <v>1084</v>
      </c>
      <c r="U2650" s="59">
        <v>5814939775.8269997</v>
      </c>
      <c r="V2650" s="60">
        <v>5814939775.8269997</v>
      </c>
      <c r="W2650" s="60">
        <v>14537349439.567499</v>
      </c>
      <c r="X2650" s="59">
        <v>9.1158996992000002E-3</v>
      </c>
      <c r="AI2650" s="2" t="str">
        <f>INDEX('ISO2-ISO3'!$D$1:$D$249, MATCH($N2650, 'ISO2-ISO3'!$C$1:$C$249, 0))</f>
        <v>ITA</v>
      </c>
      <c r="AJ2650" s="2" t="str">
        <f>INDEX('WB Country Groups'!$C$2:$C$219, MATCH($AI2650, 'WB Country Groups'!$B$2:$B$219, 0))</f>
        <v>Europe &amp; Central Asia</v>
      </c>
    </row>
    <row r="2651" spans="1:36">
      <c r="A2651" s="53">
        <v>45169</v>
      </c>
      <c r="B2651" s="53">
        <v>45169</v>
      </c>
      <c r="N2651" s="1" t="s">
        <v>948</v>
      </c>
      <c r="U2651" s="59">
        <v>2928735404.6471801</v>
      </c>
      <c r="V2651" s="60">
        <v>2928735404.6471801</v>
      </c>
      <c r="W2651" s="60">
        <v>19300840679.0895</v>
      </c>
      <c r="X2651" s="59">
        <v>4.5912871369000003E-3</v>
      </c>
      <c r="AI2651" s="2" t="str">
        <f>INDEX('ISO2-ISO3'!$D$1:$D$249, MATCH($N2651, 'ISO2-ISO3'!$C$1:$C$249, 0))</f>
        <v>CHN</v>
      </c>
      <c r="AJ2651" s="2" t="str">
        <f>INDEX('WB Country Groups'!$C$2:$C$219, MATCH($AI2651, 'WB Country Groups'!$B$2:$B$219, 0))</f>
        <v>East Asia &amp; Pacific</v>
      </c>
    </row>
    <row r="2652" spans="1:36">
      <c r="A2652" s="53">
        <v>45169</v>
      </c>
      <c r="B2652" s="53">
        <v>45169</v>
      </c>
      <c r="N2652" s="1" t="s">
        <v>948</v>
      </c>
      <c r="U2652" s="59">
        <v>626602487.655424</v>
      </c>
      <c r="V2652" s="60">
        <v>626602487.655424</v>
      </c>
      <c r="W2652" s="60">
        <v>19300840679.0895</v>
      </c>
      <c r="X2652" s="59">
        <v>9.8230517409999998E-4</v>
      </c>
      <c r="AI2652" s="2" t="str">
        <f>INDEX('ISO2-ISO3'!$D$1:$D$249, MATCH($N2652, 'ISO2-ISO3'!$C$1:$C$249, 0))</f>
        <v>CHN</v>
      </c>
      <c r="AJ2652" s="2" t="str">
        <f>INDEX('WB Country Groups'!$C$2:$C$219, MATCH($AI2652, 'WB Country Groups'!$B$2:$B$219, 0))</f>
        <v>East Asia &amp; Pacific</v>
      </c>
    </row>
    <row r="2653" spans="1:36">
      <c r="A2653" s="53">
        <v>45169</v>
      </c>
      <c r="B2653" s="53">
        <v>45169</v>
      </c>
      <c r="N2653" s="1" t="s">
        <v>1070</v>
      </c>
      <c r="U2653" s="59">
        <v>3969046974.8629799</v>
      </c>
      <c r="V2653" s="60">
        <v>3969046974.8629799</v>
      </c>
      <c r="W2653" s="60">
        <v>11340134213.894199</v>
      </c>
      <c r="X2653" s="59">
        <v>6.2221511346999998E-3</v>
      </c>
      <c r="AI2653" s="2" t="str">
        <f>INDEX('ISO2-ISO3'!$D$1:$D$249, MATCH($N2653, 'ISO2-ISO3'!$C$1:$C$249, 0))</f>
        <v>IND</v>
      </c>
      <c r="AJ2653" s="2" t="str">
        <f>INDEX('WB Country Groups'!$C$2:$C$219, MATCH($AI2653, 'WB Country Groups'!$B$2:$B$219, 0))</f>
        <v>South Asia</v>
      </c>
    </row>
    <row r="2654" spans="1:36">
      <c r="A2654" s="53">
        <v>45169</v>
      </c>
      <c r="B2654" s="53">
        <v>45169</v>
      </c>
      <c r="N2654" s="1" t="s">
        <v>1015</v>
      </c>
      <c r="U2654" s="59">
        <v>3654102181.3817401</v>
      </c>
      <c r="V2654" s="60">
        <v>3654102181.3817401</v>
      </c>
      <c r="W2654" s="60">
        <v>12180340604.605801</v>
      </c>
      <c r="X2654" s="59">
        <v>5.7284220061000002E-3</v>
      </c>
      <c r="AI2654" s="2" t="str">
        <f>INDEX('ISO2-ISO3'!$D$1:$D$249, MATCH($N2654, 'ISO2-ISO3'!$C$1:$C$249, 0))</f>
        <v>FRA</v>
      </c>
      <c r="AJ2654" s="2" t="str">
        <f>INDEX('WB Country Groups'!$C$2:$C$219, MATCH($AI2654, 'WB Country Groups'!$B$2:$B$219, 0))</f>
        <v>Europe &amp; Central Asia</v>
      </c>
    </row>
    <row r="2655" spans="1:36">
      <c r="A2655" s="53">
        <v>45169</v>
      </c>
      <c r="B2655" s="53">
        <v>45169</v>
      </c>
      <c r="N2655" s="1" t="s">
        <v>1172</v>
      </c>
      <c r="U2655" s="59">
        <v>5959455736.3913298</v>
      </c>
      <c r="V2655" s="60">
        <v>5959455736.3913298</v>
      </c>
      <c r="W2655" s="60">
        <v>13243234969.758499</v>
      </c>
      <c r="X2655" s="59">
        <v>9.3424528626999993E-3</v>
      </c>
      <c r="AI2655" s="2" t="str">
        <f>INDEX('ISO2-ISO3'!$D$1:$D$249, MATCH($N2655, 'ISO2-ISO3'!$C$1:$C$249, 0))</f>
        <v>NLD</v>
      </c>
      <c r="AJ2655" s="2" t="str">
        <f>INDEX('WB Country Groups'!$C$2:$C$219, MATCH($AI2655, 'WB Country Groups'!$B$2:$B$219, 0))</f>
        <v>Europe &amp; Central Asia</v>
      </c>
    </row>
    <row r="2656" spans="1:36">
      <c r="A2656" s="53">
        <v>45169</v>
      </c>
      <c r="B2656" s="53">
        <v>45169</v>
      </c>
      <c r="N2656" s="1" t="s">
        <v>948</v>
      </c>
      <c r="U2656" s="59">
        <v>612173823.89041698</v>
      </c>
      <c r="V2656" s="60">
        <v>612173823.89041698</v>
      </c>
      <c r="W2656" s="60">
        <v>11261386747.608299</v>
      </c>
      <c r="X2656" s="59">
        <v>9.5968580799999997E-4</v>
      </c>
      <c r="AI2656" s="2" t="str">
        <f>INDEX('ISO2-ISO3'!$D$1:$D$249, MATCH($N2656, 'ISO2-ISO3'!$C$1:$C$249, 0))</f>
        <v>CHN</v>
      </c>
      <c r="AJ2656" s="2" t="str">
        <f>INDEX('WB Country Groups'!$C$2:$C$219, MATCH($AI2656, 'WB Country Groups'!$B$2:$B$219, 0))</f>
        <v>East Asia &amp; Pacific</v>
      </c>
    </row>
    <row r="2657" spans="1:36">
      <c r="A2657" s="53">
        <v>45169</v>
      </c>
      <c r="B2657" s="53">
        <v>45169</v>
      </c>
      <c r="N2657" s="1" t="s">
        <v>1149</v>
      </c>
      <c r="U2657" s="59">
        <v>1221383869.0655501</v>
      </c>
      <c r="V2657" s="60">
        <v>1221383869.0655501</v>
      </c>
      <c r="W2657" s="60">
        <v>3053459672.6638598</v>
      </c>
      <c r="X2657" s="59">
        <v>1.9147253925000001E-3</v>
      </c>
      <c r="AI2657" s="2" t="str">
        <f>INDEX('ISO2-ISO3'!$D$1:$D$249, MATCH($N2657, 'ISO2-ISO3'!$C$1:$C$249, 0))</f>
        <v>MEX</v>
      </c>
      <c r="AJ2657" s="2" t="str">
        <f>INDEX('WB Country Groups'!$C$2:$C$219, MATCH($AI2657, 'WB Country Groups'!$B$2:$B$219, 0))</f>
        <v>Latin America &amp; Caribbean</v>
      </c>
    </row>
    <row r="2658" spans="1:36">
      <c r="A2658" s="53">
        <v>45169</v>
      </c>
      <c r="B2658" s="53">
        <v>45169</v>
      </c>
      <c r="N2658" s="1" t="s">
        <v>1310</v>
      </c>
      <c r="U2658" s="59">
        <v>1887845363.0327699</v>
      </c>
      <c r="V2658" s="60">
        <v>1887845363.0327699</v>
      </c>
      <c r="W2658" s="60">
        <v>3775690726.0655398</v>
      </c>
      <c r="X2658" s="59">
        <v>2.9595162874000002E-3</v>
      </c>
      <c r="AI2658" s="2" t="str">
        <f>INDEX('ISO2-ISO3'!$D$1:$D$249, MATCH($N2658, 'ISO2-ISO3'!$C$1:$C$249, 0))</f>
        <v>THA</v>
      </c>
      <c r="AJ2658" s="2" t="str">
        <f>INDEX('WB Country Groups'!$C$2:$C$219, MATCH($AI2658, 'WB Country Groups'!$B$2:$B$219, 0))</f>
        <v>East Asia &amp; Pacific</v>
      </c>
    </row>
    <row r="2659" spans="1:36">
      <c r="A2659" s="53">
        <v>45169</v>
      </c>
      <c r="B2659" s="53">
        <v>45169</v>
      </c>
      <c r="N2659" s="1" t="s">
        <v>1303</v>
      </c>
      <c r="U2659" s="59">
        <v>1650662518.0161099</v>
      </c>
      <c r="V2659" s="60">
        <v>1650662518.0161099</v>
      </c>
      <c r="W2659" s="60">
        <v>2751104196.6935101</v>
      </c>
      <c r="X2659" s="59">
        <v>2.5876921398000001E-3</v>
      </c>
      <c r="AI2659" s="2" t="str">
        <f>INDEX('ISO2-ISO3'!$D$1:$D$249, MATCH($N2659, 'ISO2-ISO3'!$C$1:$C$249, 0))</f>
        <v>TWN</v>
      </c>
      <c r="AJ2659" s="2" t="str">
        <f>INDEX('WB Country Groups'!$C$2:$C$219, MATCH($AI2659, 'WB Country Groups'!$B$2:$B$219, 0))</f>
        <v>East Asia &amp; Pacific</v>
      </c>
    </row>
    <row r="2660" spans="1:36">
      <c r="A2660" s="53">
        <v>45169</v>
      </c>
      <c r="B2660" s="53">
        <v>45169</v>
      </c>
      <c r="N2660" s="1" t="s">
        <v>881</v>
      </c>
      <c r="U2660" s="59">
        <v>3995921997.84934</v>
      </c>
      <c r="V2660" s="60">
        <v>3995921997.84934</v>
      </c>
      <c r="W2660" s="60">
        <v>4439913330.9437199</v>
      </c>
      <c r="X2660" s="59">
        <v>6.2642822699000003E-3</v>
      </c>
      <c r="AI2660" s="2" t="str">
        <f>INDEX('ISO2-ISO3'!$D$1:$D$249, MATCH($N2660, 'ISO2-ISO3'!$C$1:$C$249, 0))</f>
        <v>AUS</v>
      </c>
      <c r="AJ2660" s="2" t="str">
        <f>INDEX('WB Country Groups'!$C$2:$C$219, MATCH($AI2660, 'WB Country Groups'!$B$2:$B$219, 0))</f>
        <v>East Asia &amp; Pacific</v>
      </c>
    </row>
    <row r="2661" spans="1:36">
      <c r="A2661" s="53">
        <v>45169</v>
      </c>
      <c r="B2661" s="53">
        <v>45169</v>
      </c>
      <c r="N2661" s="1" t="s">
        <v>1031</v>
      </c>
      <c r="U2661" s="59">
        <v>5178747525</v>
      </c>
      <c r="V2661" s="60">
        <v>5178747525</v>
      </c>
      <c r="W2661" s="60">
        <v>5178747525</v>
      </c>
      <c r="X2661" s="59">
        <v>8.1185609525999992E-3</v>
      </c>
      <c r="AI2661" s="2" t="str">
        <f>INDEX('ISO2-ISO3'!$D$1:$D$249, MATCH($N2661, 'ISO2-ISO3'!$C$1:$C$249, 0))</f>
        <v>DEU</v>
      </c>
      <c r="AJ2661" s="2" t="str">
        <f>INDEX('WB Country Groups'!$C$2:$C$219, MATCH($AI2661, 'WB Country Groups'!$B$2:$B$219, 0))</f>
        <v>Europe &amp; Central Asia</v>
      </c>
    </row>
    <row r="2662" spans="1:36">
      <c r="A2662" s="53">
        <v>45169</v>
      </c>
      <c r="B2662" s="53">
        <v>45169</v>
      </c>
      <c r="N2662" s="1" t="s">
        <v>936</v>
      </c>
      <c r="U2662" s="59">
        <v>8547815601.9128599</v>
      </c>
      <c r="V2662" s="60">
        <v>8547815601.9128599</v>
      </c>
      <c r="W2662" s="60">
        <v>15541482912.5688</v>
      </c>
      <c r="X2662" s="59">
        <v>1.3400143884299999E-2</v>
      </c>
      <c r="AI2662" s="2" t="str">
        <f>INDEX('ISO2-ISO3'!$D$1:$D$249, MATCH($N2662, 'ISO2-ISO3'!$C$1:$C$249, 0))</f>
        <v>CAN</v>
      </c>
      <c r="AJ2662" s="2" t="str">
        <f>INDEX('WB Country Groups'!$C$2:$C$219, MATCH($AI2662, 'WB Country Groups'!$B$2:$B$219, 0))</f>
        <v>North America</v>
      </c>
    </row>
    <row r="2663" spans="1:36">
      <c r="A2663" s="53">
        <v>45169</v>
      </c>
      <c r="B2663" s="53">
        <v>45169</v>
      </c>
      <c r="N2663" s="1" t="s">
        <v>1348</v>
      </c>
      <c r="U2663" s="59">
        <v>2093707004.7420001</v>
      </c>
      <c r="V2663" s="60">
        <v>2093707004.7420001</v>
      </c>
      <c r="W2663" s="60">
        <v>2326341116.3800001</v>
      </c>
      <c r="X2663" s="59">
        <v>3.2822391616E-3</v>
      </c>
      <c r="AI2663" s="2" t="str">
        <f>INDEX('ISO2-ISO3'!$D$1:$D$249, MATCH($N2663, 'ISO2-ISO3'!$C$1:$C$249, 0))</f>
        <v>USA</v>
      </c>
      <c r="AJ2663" s="2" t="str">
        <f>INDEX('WB Country Groups'!$C$2:$C$219, MATCH($AI2663, 'WB Country Groups'!$B$2:$B$219, 0))</f>
        <v>North America</v>
      </c>
    </row>
    <row r="2664" spans="1:36">
      <c r="A2664" s="53">
        <v>45169</v>
      </c>
      <c r="B2664" s="53">
        <v>45169</v>
      </c>
      <c r="N2664" s="1" t="s">
        <v>1348</v>
      </c>
      <c r="U2664" s="59">
        <v>31211142262.799999</v>
      </c>
      <c r="V2664" s="60">
        <v>31211142262.799999</v>
      </c>
      <c r="W2664" s="60">
        <v>34707703140.25</v>
      </c>
      <c r="X2664" s="59">
        <v>4.8928734145999998E-2</v>
      </c>
      <c r="AI2664" s="2" t="str">
        <f>INDEX('ISO2-ISO3'!$D$1:$D$249, MATCH($N2664, 'ISO2-ISO3'!$C$1:$C$249, 0))</f>
        <v>USA</v>
      </c>
      <c r="AJ2664" s="2" t="str">
        <f>INDEX('WB Country Groups'!$C$2:$C$219, MATCH($AI2664, 'WB Country Groups'!$B$2:$B$219, 0))</f>
        <v>North America</v>
      </c>
    </row>
    <row r="2665" spans="1:36">
      <c r="A2665" s="53">
        <v>45169</v>
      </c>
      <c r="B2665" s="53">
        <v>45169</v>
      </c>
      <c r="N2665" s="1" t="s">
        <v>1348</v>
      </c>
      <c r="U2665" s="59">
        <v>13091910724.299999</v>
      </c>
      <c r="V2665" s="60">
        <v>13091910724.299999</v>
      </c>
      <c r="W2665" s="60">
        <v>13091910724.299999</v>
      </c>
      <c r="X2665" s="59">
        <v>2.0523780062200001E-2</v>
      </c>
      <c r="AI2665" s="2" t="str">
        <f>INDEX('ISO2-ISO3'!$D$1:$D$249, MATCH($N2665, 'ISO2-ISO3'!$C$1:$C$249, 0))</f>
        <v>USA</v>
      </c>
      <c r="AJ2665" s="2" t="str">
        <f>INDEX('WB Country Groups'!$C$2:$C$219, MATCH($AI2665, 'WB Country Groups'!$B$2:$B$219, 0))</f>
        <v>North America</v>
      </c>
    </row>
    <row r="2666" spans="1:36">
      <c r="A2666" s="53">
        <v>45169</v>
      </c>
      <c r="B2666" s="53">
        <v>45169</v>
      </c>
      <c r="N2666" s="1" t="s">
        <v>1348</v>
      </c>
      <c r="U2666" s="59">
        <v>43043282271.288002</v>
      </c>
      <c r="V2666" s="60">
        <v>43043282271.288002</v>
      </c>
      <c r="W2666" s="60">
        <v>66220434263.519997</v>
      </c>
      <c r="X2666" s="59">
        <v>6.7477610953499995E-2</v>
      </c>
      <c r="AI2666" s="2" t="str">
        <f>INDEX('ISO2-ISO3'!$D$1:$D$249, MATCH($N2666, 'ISO2-ISO3'!$C$1:$C$249, 0))</f>
        <v>USA</v>
      </c>
      <c r="AJ2666" s="2" t="str">
        <f>INDEX('WB Country Groups'!$C$2:$C$219, MATCH($AI2666, 'WB Country Groups'!$B$2:$B$219, 0))</f>
        <v>North America</v>
      </c>
    </row>
    <row r="2667" spans="1:36">
      <c r="A2667" s="53">
        <v>45169</v>
      </c>
      <c r="B2667" s="53">
        <v>45169</v>
      </c>
      <c r="N2667" s="1" t="s">
        <v>948</v>
      </c>
      <c r="U2667" s="59">
        <v>114992520.697396</v>
      </c>
      <c r="V2667" s="60">
        <v>114992520.697396</v>
      </c>
      <c r="W2667" s="60">
        <v>1913466164.3850701</v>
      </c>
      <c r="X2667" s="59">
        <v>1.802701877E-4</v>
      </c>
      <c r="AI2667" s="2" t="str">
        <f>INDEX('ISO2-ISO3'!$D$1:$D$249, MATCH($N2667, 'ISO2-ISO3'!$C$1:$C$249, 0))</f>
        <v>CHN</v>
      </c>
      <c r="AJ2667" s="2" t="str">
        <f>INDEX('WB Country Groups'!$C$2:$C$219, MATCH($AI2667, 'WB Country Groups'!$B$2:$B$219, 0))</f>
        <v>East Asia &amp; Pacific</v>
      </c>
    </row>
    <row r="2668" spans="1:36">
      <c r="A2668" s="53">
        <v>45169</v>
      </c>
      <c r="B2668" s="53">
        <v>45169</v>
      </c>
      <c r="N2668" s="1" t="s">
        <v>948</v>
      </c>
      <c r="U2668" s="59">
        <v>269614877.34011102</v>
      </c>
      <c r="V2668" s="60">
        <v>269614877.34011102</v>
      </c>
      <c r="W2668" s="60">
        <v>4486369566.2670403</v>
      </c>
      <c r="X2668" s="59">
        <v>4.2266683300000001E-4</v>
      </c>
      <c r="AI2668" s="2" t="str">
        <f>INDEX('ISO2-ISO3'!$D$1:$D$249, MATCH($N2668, 'ISO2-ISO3'!$C$1:$C$249, 0))</f>
        <v>CHN</v>
      </c>
      <c r="AJ2668" s="2" t="str">
        <f>INDEX('WB Country Groups'!$C$2:$C$219, MATCH($AI2668, 'WB Country Groups'!$B$2:$B$219, 0))</f>
        <v>East Asia &amp; Pacific</v>
      </c>
    </row>
    <row r="2669" spans="1:36">
      <c r="A2669" s="53">
        <v>45169</v>
      </c>
      <c r="B2669" s="53">
        <v>45169</v>
      </c>
      <c r="N2669" s="1" t="s">
        <v>948</v>
      </c>
      <c r="U2669" s="59">
        <v>1061969585.8705</v>
      </c>
      <c r="V2669" s="60">
        <v>1061969585.8705</v>
      </c>
      <c r="W2669" s="60">
        <v>9171529356.4097004</v>
      </c>
      <c r="X2669" s="59">
        <v>1.6648165934000001E-3</v>
      </c>
      <c r="AI2669" s="2" t="str">
        <f>INDEX('ISO2-ISO3'!$D$1:$D$249, MATCH($N2669, 'ISO2-ISO3'!$C$1:$C$249, 0))</f>
        <v>CHN</v>
      </c>
      <c r="AJ2669" s="2" t="str">
        <f>INDEX('WB Country Groups'!$C$2:$C$219, MATCH($AI2669, 'WB Country Groups'!$B$2:$B$219, 0))</f>
        <v>East Asia &amp; Pacific</v>
      </c>
    </row>
    <row r="2670" spans="1:36">
      <c r="A2670" s="53">
        <v>45169</v>
      </c>
      <c r="B2670" s="53">
        <v>45169</v>
      </c>
      <c r="N2670" s="1" t="s">
        <v>948</v>
      </c>
      <c r="U2670" s="59">
        <v>403330634.73517901</v>
      </c>
      <c r="V2670" s="60">
        <v>403330634.73517901</v>
      </c>
      <c r="W2670" s="60">
        <v>9171529356.4097004</v>
      </c>
      <c r="X2670" s="59">
        <v>6.3228885490000002E-4</v>
      </c>
      <c r="AI2670" s="2" t="str">
        <f>INDEX('ISO2-ISO3'!$D$1:$D$249, MATCH($N2670, 'ISO2-ISO3'!$C$1:$C$249, 0))</f>
        <v>CHN</v>
      </c>
      <c r="AJ2670" s="2" t="str">
        <f>INDEX('WB Country Groups'!$C$2:$C$219, MATCH($AI2670, 'WB Country Groups'!$B$2:$B$219, 0))</f>
        <v>East Asia &amp; Pacific</v>
      </c>
    </row>
    <row r="2671" spans="1:36">
      <c r="A2671" s="53">
        <v>45169</v>
      </c>
      <c r="B2671" s="53">
        <v>45169</v>
      </c>
      <c r="N2671" s="1" t="s">
        <v>948</v>
      </c>
      <c r="U2671" s="59">
        <v>2728422972.53304</v>
      </c>
      <c r="V2671" s="60">
        <v>2728422972.53304</v>
      </c>
      <c r="W2671" s="60">
        <v>4960769040.9691696</v>
      </c>
      <c r="X2671" s="59">
        <v>4.2772635854999999E-3</v>
      </c>
      <c r="AI2671" s="2" t="str">
        <f>INDEX('ISO2-ISO3'!$D$1:$D$249, MATCH($N2671, 'ISO2-ISO3'!$C$1:$C$249, 0))</f>
        <v>CHN</v>
      </c>
      <c r="AJ2671" s="2" t="str">
        <f>INDEX('WB Country Groups'!$C$2:$C$219, MATCH($AI2671, 'WB Country Groups'!$B$2:$B$219, 0))</f>
        <v>East Asia &amp; Pacific</v>
      </c>
    </row>
    <row r="2672" spans="1:36">
      <c r="A2672" s="53">
        <v>45169</v>
      </c>
      <c r="B2672" s="53">
        <v>45169</v>
      </c>
      <c r="N2672" s="1" t="s">
        <v>948</v>
      </c>
      <c r="U2672" s="59">
        <v>1570969913.46472</v>
      </c>
      <c r="V2672" s="60">
        <v>1570969913.46472</v>
      </c>
      <c r="W2672" s="60">
        <v>3927424783.6618099</v>
      </c>
      <c r="X2672" s="59">
        <v>2.4627605296000002E-3</v>
      </c>
      <c r="AI2672" s="2" t="str">
        <f>INDEX('ISO2-ISO3'!$D$1:$D$249, MATCH($N2672, 'ISO2-ISO3'!$C$1:$C$249, 0))</f>
        <v>CHN</v>
      </c>
      <c r="AJ2672" s="2" t="str">
        <f>INDEX('WB Country Groups'!$C$2:$C$219, MATCH($AI2672, 'WB Country Groups'!$B$2:$B$219, 0))</f>
        <v>East Asia &amp; Pacific</v>
      </c>
    </row>
    <row r="2673" spans="1:36">
      <c r="A2673" s="53">
        <v>45169</v>
      </c>
      <c r="B2673" s="53">
        <v>45169</v>
      </c>
      <c r="N2673" s="1" t="s">
        <v>918</v>
      </c>
      <c r="U2673" s="59">
        <v>2098275383.54619</v>
      </c>
      <c r="V2673" s="60">
        <v>2098275383.54619</v>
      </c>
      <c r="W2673" s="60">
        <v>3815046151.9021602</v>
      </c>
      <c r="X2673" s="59">
        <v>3.2894008666000001E-3</v>
      </c>
      <c r="AI2673" s="2" t="str">
        <f>INDEX('ISO2-ISO3'!$D$1:$D$249, MATCH($N2673, 'ISO2-ISO3'!$C$1:$C$249, 0))</f>
        <v>BRA</v>
      </c>
      <c r="AJ2673" s="2" t="str">
        <f>INDEX('WB Country Groups'!$C$2:$C$219, MATCH($AI2673, 'WB Country Groups'!$B$2:$B$219, 0))</f>
        <v>Latin America &amp; Caribbean</v>
      </c>
    </row>
    <row r="2674" spans="1:36">
      <c r="A2674" s="53">
        <v>45169</v>
      </c>
      <c r="B2674" s="53">
        <v>45169</v>
      </c>
      <c r="N2674" s="1" t="s">
        <v>1070</v>
      </c>
      <c r="U2674" s="59">
        <v>3168032764.8028498</v>
      </c>
      <c r="V2674" s="60">
        <v>3168032764.8028498</v>
      </c>
      <c r="W2674" s="60">
        <v>7920081912.0071297</v>
      </c>
      <c r="X2674" s="59">
        <v>4.9664261438999999E-3</v>
      </c>
      <c r="AI2674" s="2" t="str">
        <f>INDEX('ISO2-ISO3'!$D$1:$D$249, MATCH($N2674, 'ISO2-ISO3'!$C$1:$C$249, 0))</f>
        <v>IND</v>
      </c>
      <c r="AJ2674" s="2" t="str">
        <f>INDEX('WB Country Groups'!$C$2:$C$219, MATCH($AI2674, 'WB Country Groups'!$B$2:$B$219, 0))</f>
        <v>South Asia</v>
      </c>
    </row>
    <row r="2675" spans="1:36">
      <c r="A2675" s="53">
        <v>45169</v>
      </c>
      <c r="B2675" s="53">
        <v>45169</v>
      </c>
      <c r="N2675" s="1" t="s">
        <v>1088</v>
      </c>
      <c r="U2675" s="59">
        <v>4705772723.6624699</v>
      </c>
      <c r="V2675" s="60">
        <v>4705772723.6624699</v>
      </c>
      <c r="W2675" s="60">
        <v>5228636359.6249599</v>
      </c>
      <c r="X2675" s="59">
        <v>7.3770931101999997E-3</v>
      </c>
      <c r="AI2675" s="2" t="str">
        <f>INDEX('ISO2-ISO3'!$D$1:$D$249, MATCH($N2675, 'ISO2-ISO3'!$C$1:$C$249, 0))</f>
        <v>JPN</v>
      </c>
      <c r="AJ2675" s="2" t="str">
        <f>INDEX('WB Country Groups'!$C$2:$C$219, MATCH($AI2675, 'WB Country Groups'!$B$2:$B$219, 0))</f>
        <v>East Asia &amp; Pacific</v>
      </c>
    </row>
    <row r="2676" spans="1:36">
      <c r="A2676" s="53">
        <v>45169</v>
      </c>
      <c r="B2676" s="53">
        <v>45169</v>
      </c>
      <c r="N2676" s="1" t="s">
        <v>946</v>
      </c>
      <c r="U2676" s="59">
        <v>1855422266.84483</v>
      </c>
      <c r="V2676" s="60">
        <v>1855422266.84483</v>
      </c>
      <c r="W2676" s="60">
        <v>4638555667.1120701</v>
      </c>
      <c r="X2676" s="59">
        <v>2.9086876108999999E-3</v>
      </c>
      <c r="AI2676" s="2" t="str">
        <f>INDEX('ISO2-ISO3'!$D$1:$D$249, MATCH($N2676, 'ISO2-ISO3'!$C$1:$C$249, 0))</f>
        <v>CHL</v>
      </c>
      <c r="AJ2676" s="2" t="str">
        <f>INDEX('WB Country Groups'!$C$2:$C$219, MATCH($AI2676, 'WB Country Groups'!$B$2:$B$219, 0))</f>
        <v>Latin America &amp; Caribbean</v>
      </c>
    </row>
    <row r="2677" spans="1:36">
      <c r="A2677" s="53">
        <v>45169</v>
      </c>
      <c r="B2677" s="53">
        <v>45169</v>
      </c>
      <c r="N2677" s="1" t="s">
        <v>1303</v>
      </c>
      <c r="U2677" s="59">
        <v>3136510809.6651101</v>
      </c>
      <c r="V2677" s="60">
        <v>3136510809.6651101</v>
      </c>
      <c r="W2677" s="60">
        <v>6273021619.3302202</v>
      </c>
      <c r="X2677" s="59">
        <v>4.9170101581000004E-3</v>
      </c>
      <c r="AI2677" s="2" t="str">
        <f>INDEX('ISO2-ISO3'!$D$1:$D$249, MATCH($N2677, 'ISO2-ISO3'!$C$1:$C$249, 0))</f>
        <v>TWN</v>
      </c>
      <c r="AJ2677" s="2" t="str">
        <f>INDEX('WB Country Groups'!$C$2:$C$219, MATCH($AI2677, 'WB Country Groups'!$B$2:$B$219, 0))</f>
        <v>East Asia &amp; Pacific</v>
      </c>
    </row>
    <row r="2678" spans="1:36">
      <c r="A2678" s="53">
        <v>45169</v>
      </c>
      <c r="B2678" s="53">
        <v>45169</v>
      </c>
      <c r="N2678" s="1" t="s">
        <v>948</v>
      </c>
      <c r="U2678" s="59">
        <v>460345966.34693998</v>
      </c>
      <c r="V2678" s="60">
        <v>460345966.34693998</v>
      </c>
      <c r="W2678" s="60">
        <v>9275731660.70467</v>
      </c>
      <c r="X2678" s="59">
        <v>7.2167001170000001E-4</v>
      </c>
      <c r="AI2678" s="2" t="str">
        <f>INDEX('ISO2-ISO3'!$D$1:$D$249, MATCH($N2678, 'ISO2-ISO3'!$C$1:$C$249, 0))</f>
        <v>CHN</v>
      </c>
      <c r="AJ2678" s="2" t="str">
        <f>INDEX('WB Country Groups'!$C$2:$C$219, MATCH($AI2678, 'WB Country Groups'!$B$2:$B$219, 0))</f>
        <v>East Asia &amp; Pacific</v>
      </c>
    </row>
    <row r="2679" spans="1:36">
      <c r="A2679" s="53">
        <v>45169</v>
      </c>
      <c r="B2679" s="53">
        <v>45169</v>
      </c>
      <c r="N2679" s="1" t="s">
        <v>1348</v>
      </c>
      <c r="U2679" s="59">
        <v>13553846097.365999</v>
      </c>
      <c r="V2679" s="60">
        <v>13553846097.365999</v>
      </c>
      <c r="W2679" s="60">
        <v>15869577780.73</v>
      </c>
      <c r="X2679" s="59">
        <v>2.1247941737300002E-2</v>
      </c>
      <c r="AI2679" s="2" t="str">
        <f>INDEX('ISO2-ISO3'!$D$1:$D$249, MATCH($N2679, 'ISO2-ISO3'!$C$1:$C$249, 0))</f>
        <v>USA</v>
      </c>
      <c r="AJ2679" s="2" t="str">
        <f>INDEX('WB Country Groups'!$C$2:$C$219, MATCH($AI2679, 'WB Country Groups'!$B$2:$B$219, 0))</f>
        <v>North America</v>
      </c>
    </row>
    <row r="2680" spans="1:36">
      <c r="A2680" s="53">
        <v>45169</v>
      </c>
      <c r="B2680" s="53">
        <v>45169</v>
      </c>
      <c r="N2680" s="1" t="s">
        <v>1278</v>
      </c>
      <c r="U2680" s="59">
        <v>7525205776.8133097</v>
      </c>
      <c r="V2680" s="60">
        <v>7525205776.8133097</v>
      </c>
      <c r="W2680" s="60">
        <v>7525205776.8133097</v>
      </c>
      <c r="X2680" s="59">
        <v>1.17970303601E-2</v>
      </c>
      <c r="AI2680" s="2" t="str">
        <f>INDEX('ISO2-ISO3'!$D$1:$D$249, MATCH($N2680, 'ISO2-ISO3'!$C$1:$C$249, 0))</f>
        <v>ZAF</v>
      </c>
      <c r="AJ2680" s="2" t="str">
        <f>INDEX('WB Country Groups'!$C$2:$C$219, MATCH($AI2680, 'WB Country Groups'!$B$2:$B$219, 0))</f>
        <v>Sub-Saharan Africa</v>
      </c>
    </row>
    <row r="2681" spans="1:36">
      <c r="A2681" s="53">
        <v>45169</v>
      </c>
      <c r="B2681" s="53">
        <v>45169</v>
      </c>
      <c r="N2681" s="1" t="s">
        <v>881</v>
      </c>
      <c r="U2681" s="59">
        <v>7468711050.4900599</v>
      </c>
      <c r="V2681" s="60">
        <v>7468711050.4900599</v>
      </c>
      <c r="W2681" s="60">
        <v>14937422100.980101</v>
      </c>
      <c r="X2681" s="59">
        <v>1.17084653399E-2</v>
      </c>
      <c r="AI2681" s="2" t="str">
        <f>INDEX('ISO2-ISO3'!$D$1:$D$249, MATCH($N2681, 'ISO2-ISO3'!$C$1:$C$249, 0))</f>
        <v>AUS</v>
      </c>
      <c r="AJ2681" s="2" t="str">
        <f>INDEX('WB Country Groups'!$C$2:$C$219, MATCH($AI2681, 'WB Country Groups'!$B$2:$B$219, 0))</f>
        <v>East Asia &amp; Pacific</v>
      </c>
    </row>
    <row r="2682" spans="1:36">
      <c r="A2682" s="53">
        <v>45169</v>
      </c>
      <c r="B2682" s="53">
        <v>45169</v>
      </c>
      <c r="N2682" s="1" t="s">
        <v>948</v>
      </c>
      <c r="U2682" s="59">
        <v>151084261.86714301</v>
      </c>
      <c r="V2682" s="60">
        <v>151084261.86714301</v>
      </c>
      <c r="W2682" s="60">
        <v>2514029793.4213099</v>
      </c>
      <c r="X2682" s="59">
        <v>2.368500845E-4</v>
      </c>
      <c r="AI2682" s="2" t="str">
        <f>INDEX('ISO2-ISO3'!$D$1:$D$249, MATCH($N2682, 'ISO2-ISO3'!$C$1:$C$249, 0))</f>
        <v>CHN</v>
      </c>
      <c r="AJ2682" s="2" t="str">
        <f>INDEX('WB Country Groups'!$C$2:$C$219, MATCH($AI2682, 'WB Country Groups'!$B$2:$B$219, 0))</f>
        <v>East Asia &amp; Pacific</v>
      </c>
    </row>
    <row r="2683" spans="1:36">
      <c r="A2683" s="53">
        <v>45169</v>
      </c>
      <c r="B2683" s="53">
        <v>45169</v>
      </c>
      <c r="N2683" s="1" t="s">
        <v>1297</v>
      </c>
      <c r="U2683" s="59">
        <v>10833625813.756001</v>
      </c>
      <c r="V2683" s="60">
        <v>10833625813.756001</v>
      </c>
      <c r="W2683" s="60">
        <v>12037362015.2845</v>
      </c>
      <c r="X2683" s="59">
        <v>1.6983537251400001E-2</v>
      </c>
      <c r="AI2683" s="2" t="str">
        <f>INDEX('ISO2-ISO3'!$D$1:$D$249, MATCH($N2683, 'ISO2-ISO3'!$C$1:$C$249, 0))</f>
        <v>CHE</v>
      </c>
      <c r="AJ2683" s="2" t="str">
        <f>INDEX('WB Country Groups'!$C$2:$C$219, MATCH($AI2683, 'WB Country Groups'!$B$2:$B$219, 0))</f>
        <v>Europe &amp; Central Asia</v>
      </c>
    </row>
    <row r="2684" spans="1:36">
      <c r="A2684" s="53">
        <v>45169</v>
      </c>
      <c r="B2684" s="53">
        <v>45169</v>
      </c>
      <c r="N2684" s="1" t="s">
        <v>948</v>
      </c>
      <c r="U2684" s="59">
        <v>1562502304.55829</v>
      </c>
      <c r="V2684" s="60">
        <v>1562502304.55829</v>
      </c>
      <c r="W2684" s="60">
        <v>5208341015.1943102</v>
      </c>
      <c r="X2684" s="59">
        <v>2.4494861232E-3</v>
      </c>
      <c r="AI2684" s="2" t="str">
        <f>INDEX('ISO2-ISO3'!$D$1:$D$249, MATCH($N2684, 'ISO2-ISO3'!$C$1:$C$249, 0))</f>
        <v>CHN</v>
      </c>
      <c r="AJ2684" s="2" t="str">
        <f>INDEX('WB Country Groups'!$C$2:$C$219, MATCH($AI2684, 'WB Country Groups'!$B$2:$B$219, 0))</f>
        <v>East Asia &amp; Pacific</v>
      </c>
    </row>
    <row r="2685" spans="1:36">
      <c r="A2685" s="53">
        <v>45169</v>
      </c>
      <c r="B2685" s="53">
        <v>45169</v>
      </c>
      <c r="N2685" s="1" t="s">
        <v>982</v>
      </c>
      <c r="U2685" s="59">
        <v>12190038161.7749</v>
      </c>
      <c r="V2685" s="60">
        <v>12190038161.7749</v>
      </c>
      <c r="W2685" s="60">
        <v>27088973692.833099</v>
      </c>
      <c r="X2685" s="59">
        <v>1.9109942578399999E-2</v>
      </c>
      <c r="AI2685" s="2" t="str">
        <f>INDEX('ISO2-ISO3'!$D$1:$D$249, MATCH($N2685, 'ISO2-ISO3'!$C$1:$C$249, 0))</f>
        <v>DNK</v>
      </c>
      <c r="AJ2685" s="2" t="str">
        <f>INDEX('WB Country Groups'!$C$2:$C$219, MATCH($AI2685, 'WB Country Groups'!$B$2:$B$219, 0))</f>
        <v>Europe &amp; Central Asia</v>
      </c>
    </row>
    <row r="2686" spans="1:36">
      <c r="A2686" s="53">
        <v>45169</v>
      </c>
      <c r="B2686" s="53">
        <v>45169</v>
      </c>
      <c r="N2686" s="1" t="s">
        <v>1348</v>
      </c>
      <c r="U2686" s="59">
        <v>27849724039.549999</v>
      </c>
      <c r="V2686" s="60">
        <v>27849724039.549999</v>
      </c>
      <c r="W2686" s="60">
        <v>27849724039.549999</v>
      </c>
      <c r="X2686" s="59">
        <v>4.3659143651299998E-2</v>
      </c>
      <c r="AI2686" s="2" t="str">
        <f>INDEX('ISO2-ISO3'!$D$1:$D$249, MATCH($N2686, 'ISO2-ISO3'!$C$1:$C$249, 0))</f>
        <v>USA</v>
      </c>
      <c r="AJ2686" s="2" t="str">
        <f>INDEX('WB Country Groups'!$C$2:$C$219, MATCH($AI2686, 'WB Country Groups'!$B$2:$B$219, 0))</f>
        <v>North America</v>
      </c>
    </row>
    <row r="2687" spans="1:36">
      <c r="A2687" s="53">
        <v>45169</v>
      </c>
      <c r="B2687" s="53">
        <v>45169</v>
      </c>
      <c r="N2687" s="1" t="s">
        <v>948</v>
      </c>
      <c r="U2687" s="59">
        <v>208546662.086968</v>
      </c>
      <c r="V2687" s="60">
        <v>208546662.086968</v>
      </c>
      <c r="W2687" s="60">
        <v>3470199445.8313899</v>
      </c>
      <c r="X2687" s="59">
        <v>3.2693209690000001E-4</v>
      </c>
      <c r="AI2687" s="2" t="str">
        <f>INDEX('ISO2-ISO3'!$D$1:$D$249, MATCH($N2687, 'ISO2-ISO3'!$C$1:$C$249, 0))</f>
        <v>CHN</v>
      </c>
      <c r="AJ2687" s="2" t="str">
        <f>INDEX('WB Country Groups'!$C$2:$C$219, MATCH($AI2687, 'WB Country Groups'!$B$2:$B$219, 0))</f>
        <v>East Asia &amp; Pacific</v>
      </c>
    </row>
    <row r="2688" spans="1:36">
      <c r="A2688" s="53">
        <v>45169</v>
      </c>
      <c r="B2688" s="53">
        <v>45169</v>
      </c>
      <c r="N2688" s="1" t="s">
        <v>948</v>
      </c>
      <c r="U2688" s="59">
        <v>2356724149.5839601</v>
      </c>
      <c r="V2688" s="60">
        <v>2356724149.5839601</v>
      </c>
      <c r="W2688" s="60">
        <v>5891810373.9598999</v>
      </c>
      <c r="X2688" s="59">
        <v>3.6945629352000001E-3</v>
      </c>
      <c r="AI2688" s="2" t="str">
        <f>INDEX('ISO2-ISO3'!$D$1:$D$249, MATCH($N2688, 'ISO2-ISO3'!$C$1:$C$249, 0))</f>
        <v>CHN</v>
      </c>
      <c r="AJ2688" s="2" t="str">
        <f>INDEX('WB Country Groups'!$C$2:$C$219, MATCH($AI2688, 'WB Country Groups'!$B$2:$B$219, 0))</f>
        <v>East Asia &amp; Pacific</v>
      </c>
    </row>
    <row r="2689" spans="1:36">
      <c r="A2689" s="53">
        <v>45169</v>
      </c>
      <c r="B2689" s="53">
        <v>45169</v>
      </c>
      <c r="N2689" s="1" t="s">
        <v>978</v>
      </c>
      <c r="U2689" s="59">
        <v>1238483846.85358</v>
      </c>
      <c r="V2689" s="60">
        <v>1238483846.85358</v>
      </c>
      <c r="W2689" s="60">
        <v>1905359764.39013</v>
      </c>
      <c r="X2689" s="59">
        <v>1.9415324943E-3</v>
      </c>
      <c r="AI2689" s="2" t="str">
        <f>INDEX('ISO2-ISO3'!$D$1:$D$249, MATCH($N2689, 'ISO2-ISO3'!$C$1:$C$249, 0))</f>
        <v>CZE</v>
      </c>
      <c r="AJ2689" s="2" t="str">
        <f>INDEX('WB Country Groups'!$C$2:$C$219, MATCH($AI2689, 'WB Country Groups'!$B$2:$B$219, 0))</f>
        <v>Europe &amp; Central Asia</v>
      </c>
    </row>
    <row r="2690" spans="1:36">
      <c r="A2690" s="53">
        <v>45169</v>
      </c>
      <c r="B2690" s="53">
        <v>45169</v>
      </c>
      <c r="N2690" s="1" t="s">
        <v>1348</v>
      </c>
      <c r="U2690" s="59">
        <v>14474719552.719999</v>
      </c>
      <c r="V2690" s="60">
        <v>14474719552.719999</v>
      </c>
      <c r="W2690" s="60">
        <v>41122960932.720001</v>
      </c>
      <c r="X2690" s="59">
        <v>2.2691566328099998E-2</v>
      </c>
      <c r="AI2690" s="2" t="str">
        <f>INDEX('ISO2-ISO3'!$D$1:$D$249, MATCH($N2690, 'ISO2-ISO3'!$C$1:$C$249, 0))</f>
        <v>USA</v>
      </c>
      <c r="AJ2690" s="2" t="str">
        <f>INDEX('WB Country Groups'!$C$2:$C$219, MATCH($AI2690, 'WB Country Groups'!$B$2:$B$219, 0))</f>
        <v>North America</v>
      </c>
    </row>
    <row r="2691" spans="1:36">
      <c r="A2691" s="53">
        <v>45169</v>
      </c>
      <c r="B2691" s="53">
        <v>45169</v>
      </c>
      <c r="N2691" s="1" t="s">
        <v>948</v>
      </c>
      <c r="U2691" s="59">
        <v>265136050.17357999</v>
      </c>
      <c r="V2691" s="60">
        <v>265136050.17357999</v>
      </c>
      <c r="W2691" s="60">
        <v>4411842247.5569897</v>
      </c>
      <c r="X2691" s="59">
        <v>4.1564551539999999E-4</v>
      </c>
      <c r="AI2691" s="2" t="str">
        <f>INDEX('ISO2-ISO3'!$D$1:$D$249, MATCH($N2691, 'ISO2-ISO3'!$C$1:$C$249, 0))</f>
        <v>CHN</v>
      </c>
      <c r="AJ2691" s="2" t="str">
        <f>INDEX('WB Country Groups'!$C$2:$C$219, MATCH($AI2691, 'WB Country Groups'!$B$2:$B$219, 0))</f>
        <v>East Asia &amp; Pacific</v>
      </c>
    </row>
    <row r="2692" spans="1:36">
      <c r="A2692" s="53">
        <v>45169</v>
      </c>
      <c r="B2692" s="53">
        <v>45169</v>
      </c>
      <c r="N2692" s="1" t="s">
        <v>948</v>
      </c>
      <c r="U2692" s="59">
        <v>444834122.01437098</v>
      </c>
      <c r="V2692" s="60">
        <v>444834122.01437098</v>
      </c>
      <c r="W2692" s="60">
        <v>7402003504.8915005</v>
      </c>
      <c r="X2692" s="59">
        <v>6.9735257719999997E-4</v>
      </c>
      <c r="AI2692" s="2" t="str">
        <f>INDEX('ISO2-ISO3'!$D$1:$D$249, MATCH($N2692, 'ISO2-ISO3'!$C$1:$C$249, 0))</f>
        <v>CHN</v>
      </c>
      <c r="AJ2692" s="2" t="str">
        <f>INDEX('WB Country Groups'!$C$2:$C$219, MATCH($AI2692, 'WB Country Groups'!$B$2:$B$219, 0))</f>
        <v>East Asia &amp; Pacific</v>
      </c>
    </row>
    <row r="2693" spans="1:36">
      <c r="A2693" s="53">
        <v>45169</v>
      </c>
      <c r="B2693" s="53">
        <v>45169</v>
      </c>
      <c r="N2693" s="1" t="s">
        <v>1348</v>
      </c>
      <c r="U2693" s="59">
        <v>40586875908.339996</v>
      </c>
      <c r="V2693" s="60">
        <v>40586875908.339996</v>
      </c>
      <c r="W2693" s="60">
        <v>40586875908.339996</v>
      </c>
      <c r="X2693" s="59">
        <v>6.3626779321799998E-2</v>
      </c>
      <c r="AI2693" s="2" t="str">
        <f>INDEX('ISO2-ISO3'!$D$1:$D$249, MATCH($N2693, 'ISO2-ISO3'!$C$1:$C$249, 0))</f>
        <v>USA</v>
      </c>
      <c r="AJ2693" s="2" t="str">
        <f>INDEX('WB Country Groups'!$C$2:$C$219, MATCH($AI2693, 'WB Country Groups'!$B$2:$B$219, 0))</f>
        <v>North America</v>
      </c>
    </row>
    <row r="2694" spans="1:36">
      <c r="A2694" s="53">
        <v>45169</v>
      </c>
      <c r="B2694" s="53">
        <v>45169</v>
      </c>
      <c r="N2694" s="1" t="s">
        <v>948</v>
      </c>
      <c r="U2694" s="59">
        <v>868100435.49129605</v>
      </c>
      <c r="V2694" s="60">
        <v>868100435.49129605</v>
      </c>
      <c r="W2694" s="60">
        <v>14445120435.021</v>
      </c>
      <c r="X2694" s="59">
        <v>1.3608939738E-3</v>
      </c>
      <c r="AI2694" s="2" t="str">
        <f>INDEX('ISO2-ISO3'!$D$1:$D$249, MATCH($N2694, 'ISO2-ISO3'!$C$1:$C$249, 0))</f>
        <v>CHN</v>
      </c>
      <c r="AJ2694" s="2" t="str">
        <f>INDEX('WB Country Groups'!$C$2:$C$219, MATCH($AI2694, 'WB Country Groups'!$B$2:$B$219, 0))</f>
        <v>East Asia &amp; Pacific</v>
      </c>
    </row>
    <row r="2695" spans="1:36">
      <c r="A2695" s="53">
        <v>45169</v>
      </c>
      <c r="B2695" s="53">
        <v>45169</v>
      </c>
      <c r="N2695" s="1" t="s">
        <v>948</v>
      </c>
      <c r="U2695" s="59">
        <v>327263997.05766302</v>
      </c>
      <c r="V2695" s="60">
        <v>327263997.05766302</v>
      </c>
      <c r="W2695" s="60">
        <v>5445646215.8884497</v>
      </c>
      <c r="X2695" s="59">
        <v>5.1304155969999999E-4</v>
      </c>
      <c r="AI2695" s="2" t="str">
        <f>INDEX('ISO2-ISO3'!$D$1:$D$249, MATCH($N2695, 'ISO2-ISO3'!$C$1:$C$249, 0))</f>
        <v>CHN</v>
      </c>
      <c r="AJ2695" s="2" t="str">
        <f>INDEX('WB Country Groups'!$C$2:$C$219, MATCH($AI2695, 'WB Country Groups'!$B$2:$B$219, 0))</f>
        <v>East Asia &amp; Pacific</v>
      </c>
    </row>
    <row r="2696" spans="1:36">
      <c r="A2696" s="53">
        <v>45169</v>
      </c>
      <c r="B2696" s="53">
        <v>45169</v>
      </c>
      <c r="N2696" s="1" t="s">
        <v>948</v>
      </c>
      <c r="U2696" s="59">
        <v>678895558.47470295</v>
      </c>
      <c r="V2696" s="60">
        <v>678895558.47470295</v>
      </c>
      <c r="W2696" s="60">
        <v>1508656796.61045</v>
      </c>
      <c r="X2696" s="59">
        <v>1.06428339E-3</v>
      </c>
      <c r="AI2696" s="2" t="str">
        <f>INDEX('ISO2-ISO3'!$D$1:$D$249, MATCH($N2696, 'ISO2-ISO3'!$C$1:$C$249, 0))</f>
        <v>CHN</v>
      </c>
      <c r="AJ2696" s="2" t="str">
        <f>INDEX('WB Country Groups'!$C$2:$C$219, MATCH($AI2696, 'WB Country Groups'!$B$2:$B$219, 0))</f>
        <v>East Asia &amp; Pacific</v>
      </c>
    </row>
    <row r="2697" spans="1:36">
      <c r="A2697" s="53">
        <v>45169</v>
      </c>
      <c r="B2697" s="53">
        <v>45169</v>
      </c>
      <c r="N2697" s="1" t="s">
        <v>948</v>
      </c>
      <c r="U2697" s="59">
        <v>981249721.04440999</v>
      </c>
      <c r="V2697" s="60">
        <v>981249721.04440999</v>
      </c>
      <c r="W2697" s="60">
        <v>1962499442.08882</v>
      </c>
      <c r="X2697" s="59">
        <v>1.5382745792000001E-3</v>
      </c>
      <c r="AI2697" s="2" t="str">
        <f>INDEX('ISO2-ISO3'!$D$1:$D$249, MATCH($N2697, 'ISO2-ISO3'!$C$1:$C$249, 0))</f>
        <v>CHN</v>
      </c>
      <c r="AJ2697" s="2" t="str">
        <f>INDEX('WB Country Groups'!$C$2:$C$219, MATCH($AI2697, 'WB Country Groups'!$B$2:$B$219, 0))</f>
        <v>East Asia &amp; Pacific</v>
      </c>
    </row>
    <row r="2698" spans="1:36">
      <c r="A2698" s="53">
        <v>45169</v>
      </c>
      <c r="B2698" s="53">
        <v>45169</v>
      </c>
      <c r="N2698" s="1" t="s">
        <v>1303</v>
      </c>
      <c r="U2698" s="59">
        <v>2666691298.7141399</v>
      </c>
      <c r="V2698" s="60">
        <v>2666691298.7141399</v>
      </c>
      <c r="W2698" s="60">
        <v>3809558998.1630602</v>
      </c>
      <c r="X2698" s="59">
        <v>4.180488766E-3</v>
      </c>
      <c r="AI2698" s="2" t="str">
        <f>INDEX('ISO2-ISO3'!$D$1:$D$249, MATCH($N2698, 'ISO2-ISO3'!$C$1:$C$249, 0))</f>
        <v>TWN</v>
      </c>
      <c r="AJ2698" s="2" t="str">
        <f>INDEX('WB Country Groups'!$C$2:$C$219, MATCH($AI2698, 'WB Country Groups'!$B$2:$B$219, 0))</f>
        <v>East Asia &amp; Pacific</v>
      </c>
    </row>
    <row r="2699" spans="1:36">
      <c r="A2699" s="53">
        <v>45169</v>
      </c>
      <c r="B2699" s="53">
        <v>45169</v>
      </c>
      <c r="N2699" s="1" t="s">
        <v>1070</v>
      </c>
      <c r="U2699" s="59">
        <v>5567323150.1315699</v>
      </c>
      <c r="V2699" s="60">
        <v>5567323150.1315699</v>
      </c>
      <c r="W2699" s="60">
        <v>18557743833.7719</v>
      </c>
      <c r="X2699" s="59">
        <v>8.7277188391000002E-3</v>
      </c>
      <c r="AI2699" s="2" t="str">
        <f>INDEX('ISO2-ISO3'!$D$1:$D$249, MATCH($N2699, 'ISO2-ISO3'!$C$1:$C$249, 0))</f>
        <v>IND</v>
      </c>
      <c r="AJ2699" s="2" t="str">
        <f>INDEX('WB Country Groups'!$C$2:$C$219, MATCH($AI2699, 'WB Country Groups'!$B$2:$B$219, 0))</f>
        <v>South Asia</v>
      </c>
    </row>
    <row r="2700" spans="1:36">
      <c r="A2700" s="53">
        <v>45169</v>
      </c>
      <c r="B2700" s="53">
        <v>45169</v>
      </c>
      <c r="N2700" s="1" t="s">
        <v>1348</v>
      </c>
      <c r="U2700" s="59">
        <v>11318537408.76</v>
      </c>
      <c r="V2700" s="60">
        <v>11318537408.76</v>
      </c>
      <c r="W2700" s="60">
        <v>11931275023.309999</v>
      </c>
      <c r="X2700" s="59">
        <v>1.7743718032900001E-2</v>
      </c>
      <c r="AI2700" s="2" t="str">
        <f>INDEX('ISO2-ISO3'!$D$1:$D$249, MATCH($N2700, 'ISO2-ISO3'!$C$1:$C$249, 0))</f>
        <v>USA</v>
      </c>
      <c r="AJ2700" s="2" t="str">
        <f>INDEX('WB Country Groups'!$C$2:$C$219, MATCH($AI2700, 'WB Country Groups'!$B$2:$B$219, 0))</f>
        <v>North America</v>
      </c>
    </row>
    <row r="2701" spans="1:36">
      <c r="A2701" s="53">
        <v>45169</v>
      </c>
      <c r="B2701" s="53">
        <v>45169</v>
      </c>
      <c r="N2701" s="1" t="s">
        <v>948</v>
      </c>
      <c r="U2701" s="59">
        <v>3919704978.6080899</v>
      </c>
      <c r="V2701" s="60">
        <v>3919704978.6080899</v>
      </c>
      <c r="W2701" s="60">
        <v>62667751366.533401</v>
      </c>
      <c r="X2701" s="59">
        <v>6.1447992262999998E-3</v>
      </c>
      <c r="AI2701" s="2" t="str">
        <f>INDEX('ISO2-ISO3'!$D$1:$D$249, MATCH($N2701, 'ISO2-ISO3'!$C$1:$C$249, 0))</f>
        <v>CHN</v>
      </c>
      <c r="AJ2701" s="2" t="str">
        <f>INDEX('WB Country Groups'!$C$2:$C$219, MATCH($AI2701, 'WB Country Groups'!$B$2:$B$219, 0))</f>
        <v>East Asia &amp; Pacific</v>
      </c>
    </row>
    <row r="2702" spans="1:36">
      <c r="A2702" s="53">
        <v>45169</v>
      </c>
      <c r="B2702" s="53">
        <v>45169</v>
      </c>
      <c r="N2702" s="1" t="s">
        <v>948</v>
      </c>
      <c r="U2702" s="59">
        <v>1164976420.1886301</v>
      </c>
      <c r="V2702" s="60">
        <v>1164976420.1886301</v>
      </c>
      <c r="W2702" s="60">
        <v>62667751366.533401</v>
      </c>
      <c r="X2702" s="59">
        <v>1.8262971944E-3</v>
      </c>
      <c r="AI2702" s="2" t="str">
        <f>INDEX('ISO2-ISO3'!$D$1:$D$249, MATCH($N2702, 'ISO2-ISO3'!$C$1:$C$249, 0))</f>
        <v>CHN</v>
      </c>
      <c r="AJ2702" s="2" t="str">
        <f>INDEX('WB Country Groups'!$C$2:$C$219, MATCH($AI2702, 'WB Country Groups'!$B$2:$B$219, 0))</f>
        <v>East Asia &amp; Pacific</v>
      </c>
    </row>
    <row r="2703" spans="1:36">
      <c r="A2703" s="53">
        <v>45169</v>
      </c>
      <c r="B2703" s="53">
        <v>45169</v>
      </c>
      <c r="N2703" s="1" t="s">
        <v>948</v>
      </c>
      <c r="U2703" s="59">
        <v>516757766.647304</v>
      </c>
      <c r="V2703" s="60">
        <v>516757766.647304</v>
      </c>
      <c r="W2703" s="60">
        <v>8598807084.7219601</v>
      </c>
      <c r="X2703" s="59">
        <v>8.1010503139999999E-4</v>
      </c>
      <c r="AI2703" s="2" t="str">
        <f>INDEX('ISO2-ISO3'!$D$1:$D$249, MATCH($N2703, 'ISO2-ISO3'!$C$1:$C$249, 0))</f>
        <v>CHN</v>
      </c>
      <c r="AJ2703" s="2" t="str">
        <f>INDEX('WB Country Groups'!$C$2:$C$219, MATCH($AI2703, 'WB Country Groups'!$B$2:$B$219, 0))</f>
        <v>East Asia &amp; Pacific</v>
      </c>
    </row>
    <row r="2704" spans="1:36">
      <c r="A2704" s="53">
        <v>45169</v>
      </c>
      <c r="B2704" s="53">
        <v>45169</v>
      </c>
      <c r="N2704" s="1" t="s">
        <v>1070</v>
      </c>
      <c r="U2704" s="59">
        <v>2449724260.42489</v>
      </c>
      <c r="V2704" s="60">
        <v>2449724260.42489</v>
      </c>
      <c r="W2704" s="60">
        <v>9798897041.6995602</v>
      </c>
      <c r="X2704" s="59">
        <v>3.8403563080000001E-3</v>
      </c>
      <c r="AI2704" s="2" t="str">
        <f>INDEX('ISO2-ISO3'!$D$1:$D$249, MATCH($N2704, 'ISO2-ISO3'!$C$1:$C$249, 0))</f>
        <v>IND</v>
      </c>
      <c r="AJ2704" s="2" t="str">
        <f>INDEX('WB Country Groups'!$C$2:$C$219, MATCH($AI2704, 'WB Country Groups'!$B$2:$B$219, 0))</f>
        <v>South Asia</v>
      </c>
    </row>
    <row r="2705" spans="1:36">
      <c r="A2705" s="53">
        <v>45169</v>
      </c>
      <c r="B2705" s="53">
        <v>45169</v>
      </c>
      <c r="N2705" s="1" t="s">
        <v>1348</v>
      </c>
      <c r="U2705" s="59">
        <v>14193042907.469999</v>
      </c>
      <c r="V2705" s="60">
        <v>14193042907.469999</v>
      </c>
      <c r="W2705" s="60">
        <v>14193042907.469999</v>
      </c>
      <c r="X2705" s="59">
        <v>2.2249990637800001E-2</v>
      </c>
      <c r="AI2705" s="2" t="str">
        <f>INDEX('ISO2-ISO3'!$D$1:$D$249, MATCH($N2705, 'ISO2-ISO3'!$C$1:$C$249, 0))</f>
        <v>USA</v>
      </c>
      <c r="AJ2705" s="2" t="str">
        <f>INDEX('WB Country Groups'!$C$2:$C$219, MATCH($AI2705, 'WB Country Groups'!$B$2:$B$219, 0))</f>
        <v>North America</v>
      </c>
    </row>
    <row r="2706" spans="1:36">
      <c r="A2706" s="53">
        <v>45169</v>
      </c>
      <c r="B2706" s="53">
        <v>45169</v>
      </c>
      <c r="N2706" s="1" t="s">
        <v>948</v>
      </c>
      <c r="U2706" s="59">
        <v>1592221141.4748001</v>
      </c>
      <c r="V2706" s="60">
        <v>1592221141.4748001</v>
      </c>
      <c r="W2706" s="60">
        <v>2653701902.4580002</v>
      </c>
      <c r="X2706" s="59">
        <v>2.4960754167999998E-3</v>
      </c>
      <c r="AI2706" s="2" t="str">
        <f>INDEX('ISO2-ISO3'!$D$1:$D$249, MATCH($N2706, 'ISO2-ISO3'!$C$1:$C$249, 0))</f>
        <v>CHN</v>
      </c>
      <c r="AJ2706" s="2" t="str">
        <f>INDEX('WB Country Groups'!$C$2:$C$219, MATCH($AI2706, 'WB Country Groups'!$B$2:$B$219, 0))</f>
        <v>East Asia &amp; Pacific</v>
      </c>
    </row>
    <row r="2707" spans="1:36">
      <c r="A2707" s="53">
        <v>45169</v>
      </c>
      <c r="B2707" s="53">
        <v>45169</v>
      </c>
      <c r="N2707" s="1" t="s">
        <v>948</v>
      </c>
      <c r="U2707" s="59">
        <v>22453261514.32</v>
      </c>
      <c r="V2707" s="60">
        <v>22453261514.32</v>
      </c>
      <c r="W2707" s="60">
        <v>22453261514.32</v>
      </c>
      <c r="X2707" s="59">
        <v>3.51992776841E-2</v>
      </c>
      <c r="AI2707" s="2" t="str">
        <f>INDEX('ISO2-ISO3'!$D$1:$D$249, MATCH($N2707, 'ISO2-ISO3'!$C$1:$C$249, 0))</f>
        <v>CHN</v>
      </c>
      <c r="AJ2707" s="2" t="str">
        <f>INDEX('WB Country Groups'!$C$2:$C$219, MATCH($AI2707, 'WB Country Groups'!$B$2:$B$219, 0))</f>
        <v>East Asia &amp; Pacific</v>
      </c>
    </row>
    <row r="2708" spans="1:36">
      <c r="A2708" s="53">
        <v>45169</v>
      </c>
      <c r="B2708" s="53">
        <v>45169</v>
      </c>
      <c r="N2708" s="1" t="s">
        <v>948</v>
      </c>
      <c r="U2708" s="59">
        <v>282120460.40662199</v>
      </c>
      <c r="V2708" s="60">
        <v>282120460.40662199</v>
      </c>
      <c r="W2708" s="60">
        <v>4694461448.4047098</v>
      </c>
      <c r="X2708" s="59">
        <v>4.422714455E-4</v>
      </c>
      <c r="AI2708" s="2" t="str">
        <f>INDEX('ISO2-ISO3'!$D$1:$D$249, MATCH($N2708, 'ISO2-ISO3'!$C$1:$C$249, 0))</f>
        <v>CHN</v>
      </c>
      <c r="AJ2708" s="2" t="str">
        <f>INDEX('WB Country Groups'!$C$2:$C$219, MATCH($AI2708, 'WB Country Groups'!$B$2:$B$219, 0))</f>
        <v>East Asia &amp; Pacific</v>
      </c>
    </row>
    <row r="2709" spans="1:36">
      <c r="A2709" s="53">
        <v>45169</v>
      </c>
      <c r="B2709" s="53">
        <v>45169</v>
      </c>
      <c r="N2709" s="1" t="s">
        <v>1348</v>
      </c>
      <c r="U2709" s="59">
        <v>5364903841.2799997</v>
      </c>
      <c r="V2709" s="60">
        <v>5364903841.2799997</v>
      </c>
      <c r="W2709" s="60">
        <v>5364903841.2799997</v>
      </c>
      <c r="X2709" s="59">
        <v>8.4103924028000009E-3</v>
      </c>
      <c r="AI2709" s="2" t="str">
        <f>INDEX('ISO2-ISO3'!$D$1:$D$249, MATCH($N2709, 'ISO2-ISO3'!$C$1:$C$249, 0))</f>
        <v>USA</v>
      </c>
      <c r="AJ2709" s="2" t="str">
        <f>INDEX('WB Country Groups'!$C$2:$C$219, MATCH($AI2709, 'WB Country Groups'!$B$2:$B$219, 0))</f>
        <v>North America</v>
      </c>
    </row>
    <row r="2710" spans="1:36">
      <c r="A2710" s="53">
        <v>45169</v>
      </c>
      <c r="B2710" s="53">
        <v>45169</v>
      </c>
      <c r="N2710" s="1" t="s">
        <v>948</v>
      </c>
      <c r="U2710" s="59">
        <v>10622735575.368</v>
      </c>
      <c r="V2710" s="60">
        <v>10622735575.368</v>
      </c>
      <c r="W2710" s="60">
        <v>20356690536.240002</v>
      </c>
      <c r="X2710" s="59">
        <v>1.6652931203000002E-2</v>
      </c>
      <c r="AI2710" s="2" t="str">
        <f>INDEX('ISO2-ISO3'!$D$1:$D$249, MATCH($N2710, 'ISO2-ISO3'!$C$1:$C$249, 0))</f>
        <v>CHN</v>
      </c>
      <c r="AJ2710" s="2" t="str">
        <f>INDEX('WB Country Groups'!$C$2:$C$219, MATCH($AI2710, 'WB Country Groups'!$B$2:$B$219, 0))</f>
        <v>East Asia &amp; Pacific</v>
      </c>
    </row>
    <row r="2711" spans="1:36">
      <c r="A2711" s="53">
        <v>45169</v>
      </c>
      <c r="B2711" s="53">
        <v>45169</v>
      </c>
      <c r="N2711" s="1" t="s">
        <v>948</v>
      </c>
      <c r="U2711" s="59">
        <v>1049521943.94236</v>
      </c>
      <c r="V2711" s="60">
        <v>1049521943.94236</v>
      </c>
      <c r="W2711" s="60">
        <v>4198087775.7694402</v>
      </c>
      <c r="X2711" s="59">
        <v>1.6453028134000001E-3</v>
      </c>
      <c r="AI2711" s="2" t="str">
        <f>INDEX('ISO2-ISO3'!$D$1:$D$249, MATCH($N2711, 'ISO2-ISO3'!$C$1:$C$249, 0))</f>
        <v>CHN</v>
      </c>
      <c r="AJ2711" s="2" t="str">
        <f>INDEX('WB Country Groups'!$C$2:$C$219, MATCH($AI2711, 'WB Country Groups'!$B$2:$B$219, 0))</f>
        <v>East Asia &amp; Pacific</v>
      </c>
    </row>
    <row r="2712" spans="1:36">
      <c r="A2712" s="53">
        <v>45169</v>
      </c>
      <c r="B2712" s="53">
        <v>45169</v>
      </c>
      <c r="N2712" s="1" t="s">
        <v>948</v>
      </c>
      <c r="U2712" s="59">
        <v>547523574.446383</v>
      </c>
      <c r="V2712" s="60">
        <v>547523574.446383</v>
      </c>
      <c r="W2712" s="60">
        <v>9110747616.9103699</v>
      </c>
      <c r="X2712" s="59">
        <v>8.5833562859999996E-4</v>
      </c>
      <c r="AI2712" s="2" t="str">
        <f>INDEX('ISO2-ISO3'!$D$1:$D$249, MATCH($N2712, 'ISO2-ISO3'!$C$1:$C$249, 0))</f>
        <v>CHN</v>
      </c>
      <c r="AJ2712" s="2" t="str">
        <f>INDEX('WB Country Groups'!$C$2:$C$219, MATCH($AI2712, 'WB Country Groups'!$B$2:$B$219, 0))</f>
        <v>East Asia &amp; Pacific</v>
      </c>
    </row>
    <row r="2713" spans="1:36">
      <c r="A2713" s="53">
        <v>45169</v>
      </c>
      <c r="B2713" s="53">
        <v>45169</v>
      </c>
      <c r="N2713" s="1" t="s">
        <v>948</v>
      </c>
      <c r="U2713" s="59">
        <v>696816533.24860895</v>
      </c>
      <c r="V2713" s="60">
        <v>696816533.24860895</v>
      </c>
      <c r="W2713" s="60">
        <v>11594970273.449301</v>
      </c>
      <c r="X2713" s="59">
        <v>1.0923775430999999E-3</v>
      </c>
      <c r="AI2713" s="2" t="str">
        <f>INDEX('ISO2-ISO3'!$D$1:$D$249, MATCH($N2713, 'ISO2-ISO3'!$C$1:$C$249, 0))</f>
        <v>CHN</v>
      </c>
      <c r="AJ2713" s="2" t="str">
        <f>INDEX('WB Country Groups'!$C$2:$C$219, MATCH($AI2713, 'WB Country Groups'!$B$2:$B$219, 0))</f>
        <v>East Asia &amp; Pacific</v>
      </c>
    </row>
    <row r="2714" spans="1:36">
      <c r="A2714" s="53">
        <v>45169</v>
      </c>
      <c r="B2714" s="53">
        <v>45169</v>
      </c>
      <c r="N2714" s="1" t="s">
        <v>1102</v>
      </c>
      <c r="U2714" s="59">
        <v>9921550595.8010197</v>
      </c>
      <c r="V2714" s="60">
        <v>9921550595.8010197</v>
      </c>
      <c r="W2714" s="60">
        <v>39686202383.204102</v>
      </c>
      <c r="X2714" s="59">
        <v>1.5553705382899999E-2</v>
      </c>
      <c r="AI2714" s="2" t="str">
        <f>INDEX('ISO2-ISO3'!$D$1:$D$249, MATCH($N2714, 'ISO2-ISO3'!$C$1:$C$249, 0))</f>
        <v>KOR</v>
      </c>
      <c r="AJ2714" s="2" t="str">
        <f>INDEX('WB Country Groups'!$C$2:$C$219, MATCH($AI2714, 'WB Country Groups'!$B$2:$B$219, 0))</f>
        <v>East Asia &amp; Pacific</v>
      </c>
    </row>
    <row r="2715" spans="1:36">
      <c r="A2715" s="53">
        <v>45169</v>
      </c>
      <c r="B2715" s="53">
        <v>45169</v>
      </c>
      <c r="N2715" s="1" t="s">
        <v>1102</v>
      </c>
      <c r="U2715" s="59">
        <v>2040251609.9110999</v>
      </c>
      <c r="V2715" s="60">
        <v>2040251609.9110999</v>
      </c>
      <c r="W2715" s="60">
        <v>4080503219.8222098</v>
      </c>
      <c r="X2715" s="59">
        <v>3.1984388066E-3</v>
      </c>
      <c r="AI2715" s="2" t="str">
        <f>INDEX('ISO2-ISO3'!$D$1:$D$249, MATCH($N2715, 'ISO2-ISO3'!$C$1:$C$249, 0))</f>
        <v>KOR</v>
      </c>
      <c r="AJ2715" s="2" t="str">
        <f>INDEX('WB Country Groups'!$C$2:$C$219, MATCH($AI2715, 'WB Country Groups'!$B$2:$B$219, 0))</f>
        <v>East Asia &amp; Pacific</v>
      </c>
    </row>
    <row r="2716" spans="1:36">
      <c r="A2716" s="53">
        <v>45169</v>
      </c>
      <c r="B2716" s="53">
        <v>45169</v>
      </c>
      <c r="N2716" s="1" t="s">
        <v>948</v>
      </c>
      <c r="U2716" s="59">
        <v>159467081.35783499</v>
      </c>
      <c r="V2716" s="60">
        <v>159467081.35783499</v>
      </c>
      <c r="W2716" s="60">
        <v>2653519225.95402</v>
      </c>
      <c r="X2716" s="59">
        <v>2.4999156910000001E-4</v>
      </c>
      <c r="AI2716" s="2" t="str">
        <f>INDEX('ISO2-ISO3'!$D$1:$D$249, MATCH($N2716, 'ISO2-ISO3'!$C$1:$C$249, 0))</f>
        <v>CHN</v>
      </c>
      <c r="AJ2716" s="2" t="str">
        <f>INDEX('WB Country Groups'!$C$2:$C$219, MATCH($AI2716, 'WB Country Groups'!$B$2:$B$219, 0))</f>
        <v>East Asia &amp; Pacific</v>
      </c>
    </row>
    <row r="2717" spans="1:36">
      <c r="A2717" s="53">
        <v>45169</v>
      </c>
      <c r="B2717" s="53">
        <v>45169</v>
      </c>
      <c r="N2717" s="1" t="s">
        <v>948</v>
      </c>
      <c r="U2717" s="59">
        <v>221588923.405509</v>
      </c>
      <c r="V2717" s="60">
        <v>221588923.405509</v>
      </c>
      <c r="W2717" s="60">
        <v>3687221610.3056202</v>
      </c>
      <c r="X2717" s="59">
        <v>3.4737804309999999E-4</v>
      </c>
      <c r="AI2717" s="2" t="str">
        <f>INDEX('ISO2-ISO3'!$D$1:$D$249, MATCH($N2717, 'ISO2-ISO3'!$C$1:$C$249, 0))</f>
        <v>CHN</v>
      </c>
      <c r="AJ2717" s="2" t="str">
        <f>INDEX('WB Country Groups'!$C$2:$C$219, MATCH($AI2717, 'WB Country Groups'!$B$2:$B$219, 0))</f>
        <v>East Asia &amp; Pacific</v>
      </c>
    </row>
    <row r="2718" spans="1:36">
      <c r="A2718" s="53">
        <v>45169</v>
      </c>
      <c r="B2718" s="53">
        <v>45169</v>
      </c>
      <c r="N2718" s="1" t="s">
        <v>1088</v>
      </c>
      <c r="U2718" s="59">
        <v>4548653972.4593897</v>
      </c>
      <c r="V2718" s="60">
        <v>4548653972.4593897</v>
      </c>
      <c r="W2718" s="60">
        <v>5351357614.6581001</v>
      </c>
      <c r="X2718" s="59">
        <v>7.1307829449999997E-3</v>
      </c>
      <c r="AI2718" s="2" t="str">
        <f>INDEX('ISO2-ISO3'!$D$1:$D$249, MATCH($N2718, 'ISO2-ISO3'!$C$1:$C$249, 0))</f>
        <v>JPN</v>
      </c>
      <c r="AJ2718" s="2" t="str">
        <f>INDEX('WB Country Groups'!$C$2:$C$219, MATCH($AI2718, 'WB Country Groups'!$B$2:$B$219, 0))</f>
        <v>East Asia &amp; Pacific</v>
      </c>
    </row>
    <row r="2719" spans="1:36">
      <c r="A2719" s="53">
        <v>45169</v>
      </c>
      <c r="B2719" s="53">
        <v>45169</v>
      </c>
      <c r="N2719" s="1" t="s">
        <v>948</v>
      </c>
      <c r="U2719" s="59">
        <v>535151525.52130198</v>
      </c>
      <c r="V2719" s="60">
        <v>535151525.52130198</v>
      </c>
      <c r="W2719" s="60">
        <v>8904877731.9936295</v>
      </c>
      <c r="X2719" s="59">
        <v>8.3894035339999995E-4</v>
      </c>
      <c r="AI2719" s="2" t="str">
        <f>INDEX('ISO2-ISO3'!$D$1:$D$249, MATCH($N2719, 'ISO2-ISO3'!$C$1:$C$249, 0))</f>
        <v>CHN</v>
      </c>
      <c r="AJ2719" s="2" t="str">
        <f>INDEX('WB Country Groups'!$C$2:$C$219, MATCH($AI2719, 'WB Country Groups'!$B$2:$B$219, 0))</f>
        <v>East Asia &amp; Pacific</v>
      </c>
    </row>
    <row r="2720" spans="1:36">
      <c r="A2720" s="53">
        <v>45169</v>
      </c>
      <c r="B2720" s="53">
        <v>45169</v>
      </c>
      <c r="N2720" s="1" t="s">
        <v>1172</v>
      </c>
      <c r="U2720" s="59">
        <v>2948894608.6833401</v>
      </c>
      <c r="V2720" s="60">
        <v>2948894608.6833401</v>
      </c>
      <c r="W2720" s="60">
        <v>3104099588.0877199</v>
      </c>
      <c r="X2720" s="59">
        <v>4.6228900922000004E-3</v>
      </c>
      <c r="AI2720" s="2" t="str">
        <f>INDEX('ISO2-ISO3'!$D$1:$D$249, MATCH($N2720, 'ISO2-ISO3'!$C$1:$C$249, 0))</f>
        <v>NLD</v>
      </c>
      <c r="AJ2720" s="2" t="str">
        <f>INDEX('WB Country Groups'!$C$2:$C$219, MATCH($AI2720, 'WB Country Groups'!$B$2:$B$219, 0))</f>
        <v>Europe &amp; Central Asia</v>
      </c>
    </row>
    <row r="2721" spans="1:36">
      <c r="A2721" s="53">
        <v>45169</v>
      </c>
      <c r="B2721" s="53">
        <v>45169</v>
      </c>
      <c r="N2721" s="1" t="s">
        <v>1348</v>
      </c>
      <c r="U2721" s="59">
        <v>35536548090.080002</v>
      </c>
      <c r="V2721" s="60">
        <v>35536548090.080002</v>
      </c>
      <c r="W2721" s="60">
        <v>39075726784.580002</v>
      </c>
      <c r="X2721" s="59">
        <v>5.5709537937699997E-2</v>
      </c>
      <c r="AI2721" s="2" t="str">
        <f>INDEX('ISO2-ISO3'!$D$1:$D$249, MATCH($N2721, 'ISO2-ISO3'!$C$1:$C$249, 0))</f>
        <v>USA</v>
      </c>
      <c r="AJ2721" s="2" t="str">
        <f>INDEX('WB Country Groups'!$C$2:$C$219, MATCH($AI2721, 'WB Country Groups'!$B$2:$B$219, 0))</f>
        <v>North America</v>
      </c>
    </row>
    <row r="2722" spans="1:36">
      <c r="A2722" s="53">
        <v>45169</v>
      </c>
      <c r="B2722" s="53">
        <v>45169</v>
      </c>
      <c r="N2722" s="1" t="s">
        <v>948</v>
      </c>
      <c r="U2722" s="59">
        <v>185092741.91569701</v>
      </c>
      <c r="V2722" s="60">
        <v>185092741.91569701</v>
      </c>
      <c r="W2722" s="60">
        <v>3079928127.33395</v>
      </c>
      <c r="X2722" s="59">
        <v>2.9016411779999999E-4</v>
      </c>
      <c r="AI2722" s="2" t="str">
        <f>INDEX('ISO2-ISO3'!$D$1:$D$249, MATCH($N2722, 'ISO2-ISO3'!$C$1:$C$249, 0))</f>
        <v>CHN</v>
      </c>
      <c r="AJ2722" s="2" t="str">
        <f>INDEX('WB Country Groups'!$C$2:$C$219, MATCH($AI2722, 'WB Country Groups'!$B$2:$B$219, 0))</f>
        <v>East Asia &amp; Pacific</v>
      </c>
    </row>
    <row r="2723" spans="1:36">
      <c r="A2723" s="53">
        <v>45169</v>
      </c>
      <c r="B2723" s="53">
        <v>45169</v>
      </c>
      <c r="N2723" s="1" t="s">
        <v>1070</v>
      </c>
      <c r="U2723" s="59">
        <v>4940364068.2939501</v>
      </c>
      <c r="V2723" s="60">
        <v>4940364068.2939501</v>
      </c>
      <c r="W2723" s="60">
        <v>14115325909.411301</v>
      </c>
      <c r="X2723" s="59">
        <v>7.7448546434999996E-3</v>
      </c>
      <c r="AI2723" s="2" t="str">
        <f>INDEX('ISO2-ISO3'!$D$1:$D$249, MATCH($N2723, 'ISO2-ISO3'!$C$1:$C$249, 0))</f>
        <v>IND</v>
      </c>
      <c r="AJ2723" s="2" t="str">
        <f>INDEX('WB Country Groups'!$C$2:$C$219, MATCH($AI2723, 'WB Country Groups'!$B$2:$B$219, 0))</f>
        <v>South Asia</v>
      </c>
    </row>
    <row r="2724" spans="1:36">
      <c r="A2724" s="53">
        <v>45169</v>
      </c>
      <c r="B2724" s="53">
        <v>45169</v>
      </c>
      <c r="N2724" s="1" t="s">
        <v>948</v>
      </c>
      <c r="U2724" s="59">
        <v>375501614.21377999</v>
      </c>
      <c r="V2724" s="60">
        <v>375501614.21377999</v>
      </c>
      <c r="W2724" s="60">
        <v>6595466048.9344997</v>
      </c>
      <c r="X2724" s="59">
        <v>5.8866216749999998E-4</v>
      </c>
      <c r="AI2724" s="2" t="str">
        <f>INDEX('ISO2-ISO3'!$D$1:$D$249, MATCH($N2724, 'ISO2-ISO3'!$C$1:$C$249, 0))</f>
        <v>CHN</v>
      </c>
      <c r="AJ2724" s="2" t="str">
        <f>INDEX('WB Country Groups'!$C$2:$C$219, MATCH($AI2724, 'WB Country Groups'!$B$2:$B$219, 0))</f>
        <v>East Asia &amp; Pacific</v>
      </c>
    </row>
    <row r="2725" spans="1:36">
      <c r="A2725" s="53">
        <v>45169</v>
      </c>
      <c r="B2725" s="53">
        <v>45169</v>
      </c>
      <c r="N2725" s="1" t="s">
        <v>1295</v>
      </c>
      <c r="U2725" s="59">
        <v>1851161308.8238201</v>
      </c>
      <c r="V2725" s="60">
        <v>1851161308.8238201</v>
      </c>
      <c r="W2725" s="60">
        <v>3247233265.4955802</v>
      </c>
      <c r="X2725" s="59">
        <v>2.90200784E-3</v>
      </c>
      <c r="AI2725" s="2" t="str">
        <f>INDEX('ISO2-ISO3'!$D$1:$D$249, MATCH($N2725, 'ISO2-ISO3'!$C$1:$C$249, 0))</f>
        <v>SWE</v>
      </c>
      <c r="AJ2725" s="2" t="str">
        <f>INDEX('WB Country Groups'!$C$2:$C$219, MATCH($AI2725, 'WB Country Groups'!$B$2:$B$219, 0))</f>
        <v>Europe &amp; Central Asia</v>
      </c>
    </row>
    <row r="2726" spans="1:36">
      <c r="A2726" s="53">
        <v>45169</v>
      </c>
      <c r="B2726" s="53">
        <v>45169</v>
      </c>
      <c r="N2726" s="1" t="s">
        <v>948</v>
      </c>
      <c r="U2726" s="59">
        <v>1366971436.5859699</v>
      </c>
      <c r="V2726" s="60">
        <v>1366971436.5859699</v>
      </c>
      <c r="W2726" s="60">
        <v>2200603369.0745101</v>
      </c>
      <c r="X2726" s="59">
        <v>2.1429584807000001E-3</v>
      </c>
      <c r="AI2726" s="2" t="str">
        <f>INDEX('ISO2-ISO3'!$D$1:$D$249, MATCH($N2726, 'ISO2-ISO3'!$C$1:$C$249, 0))</f>
        <v>CHN</v>
      </c>
      <c r="AJ2726" s="2" t="str">
        <f>INDEX('WB Country Groups'!$C$2:$C$219, MATCH($AI2726, 'WB Country Groups'!$B$2:$B$219, 0))</f>
        <v>East Asia &amp; Pacific</v>
      </c>
    </row>
    <row r="2727" spans="1:36">
      <c r="A2727" s="53">
        <v>45169</v>
      </c>
      <c r="B2727" s="53">
        <v>45169</v>
      </c>
      <c r="N2727" s="1" t="s">
        <v>948</v>
      </c>
      <c r="U2727" s="59">
        <v>920290715.29738295</v>
      </c>
      <c r="V2727" s="60">
        <v>920290715.29738295</v>
      </c>
      <c r="W2727" s="60">
        <v>24313098573.091599</v>
      </c>
      <c r="X2727" s="59">
        <v>1.4427110474000001E-3</v>
      </c>
      <c r="AI2727" s="2" t="str">
        <f>INDEX('ISO2-ISO3'!$D$1:$D$249, MATCH($N2727, 'ISO2-ISO3'!$C$1:$C$249, 0))</f>
        <v>CHN</v>
      </c>
      <c r="AJ2727" s="2" t="str">
        <f>INDEX('WB Country Groups'!$C$2:$C$219, MATCH($AI2727, 'WB Country Groups'!$B$2:$B$219, 0))</f>
        <v>East Asia &amp; Pacific</v>
      </c>
    </row>
    <row r="2728" spans="1:36">
      <c r="A2728" s="53">
        <v>45169</v>
      </c>
      <c r="B2728" s="53">
        <v>45169</v>
      </c>
      <c r="N2728" s="1" t="s">
        <v>948</v>
      </c>
      <c r="U2728" s="59">
        <v>137261575.87415001</v>
      </c>
      <c r="V2728" s="60">
        <v>137261575.87415001</v>
      </c>
      <c r="W2728" s="60">
        <v>2284021426.0239801</v>
      </c>
      <c r="X2728" s="59">
        <v>2.1518069090000001E-4</v>
      </c>
      <c r="AI2728" s="2" t="str">
        <f>INDEX('ISO2-ISO3'!$D$1:$D$249, MATCH($N2728, 'ISO2-ISO3'!$C$1:$C$249, 0))</f>
        <v>CHN</v>
      </c>
      <c r="AJ2728" s="2" t="str">
        <f>INDEX('WB Country Groups'!$C$2:$C$219, MATCH($AI2728, 'WB Country Groups'!$B$2:$B$219, 0))</f>
        <v>East Asia &amp; Pacific</v>
      </c>
    </row>
    <row r="2729" spans="1:36">
      <c r="A2729" s="53">
        <v>45169</v>
      </c>
      <c r="B2729" s="53">
        <v>45169</v>
      </c>
      <c r="N2729" s="1" t="s">
        <v>1303</v>
      </c>
      <c r="U2729" s="59">
        <v>1840221087.4821401</v>
      </c>
      <c r="V2729" s="60">
        <v>1840221087.4821401</v>
      </c>
      <c r="W2729" s="60">
        <v>5257774535.6632605</v>
      </c>
      <c r="X2729" s="59">
        <v>2.8848571962E-3</v>
      </c>
      <c r="AI2729" s="2" t="str">
        <f>INDEX('ISO2-ISO3'!$D$1:$D$249, MATCH($N2729, 'ISO2-ISO3'!$C$1:$C$249, 0))</f>
        <v>TWN</v>
      </c>
      <c r="AJ2729" s="2" t="str">
        <f>INDEX('WB Country Groups'!$C$2:$C$219, MATCH($AI2729, 'WB Country Groups'!$B$2:$B$219, 0))</f>
        <v>East Asia &amp; Pacific</v>
      </c>
    </row>
    <row r="2730" spans="1:36">
      <c r="A2730" s="53">
        <v>45169</v>
      </c>
      <c r="B2730" s="53">
        <v>45169</v>
      </c>
      <c r="N2730" s="1" t="s">
        <v>1348</v>
      </c>
      <c r="U2730" s="59">
        <v>20858326592.669998</v>
      </c>
      <c r="V2730" s="60">
        <v>20858326592.669998</v>
      </c>
      <c r="W2730" s="60">
        <v>20858326592.669998</v>
      </c>
      <c r="X2730" s="59">
        <v>3.26989479587E-2</v>
      </c>
      <c r="AI2730" s="2" t="str">
        <f>INDEX('ISO2-ISO3'!$D$1:$D$249, MATCH($N2730, 'ISO2-ISO3'!$C$1:$C$249, 0))</f>
        <v>USA</v>
      </c>
      <c r="AJ2730" s="2" t="str">
        <f>INDEX('WB Country Groups'!$C$2:$C$219, MATCH($AI2730, 'WB Country Groups'!$B$2:$B$219, 0))</f>
        <v>North America</v>
      </c>
    </row>
    <row r="2731" spans="1:36">
      <c r="A2731" s="53">
        <v>45169</v>
      </c>
      <c r="B2731" s="53">
        <v>45169</v>
      </c>
      <c r="N2731" s="1" t="s">
        <v>1348</v>
      </c>
      <c r="U2731" s="59">
        <v>10302283816.762501</v>
      </c>
      <c r="V2731" s="60">
        <v>10302283816.762501</v>
      </c>
      <c r="W2731" s="60">
        <v>16368025457.25</v>
      </c>
      <c r="X2731" s="59">
        <v>1.6150568976999999E-2</v>
      </c>
      <c r="AI2731" s="2" t="str">
        <f>INDEX('ISO2-ISO3'!$D$1:$D$249, MATCH($N2731, 'ISO2-ISO3'!$C$1:$C$249, 0))</f>
        <v>USA</v>
      </c>
      <c r="AJ2731" s="2" t="str">
        <f>INDEX('WB Country Groups'!$C$2:$C$219, MATCH($AI2731, 'WB Country Groups'!$B$2:$B$219, 0))</f>
        <v>North America</v>
      </c>
    </row>
    <row r="2732" spans="1:36">
      <c r="A2732" s="53">
        <v>45169</v>
      </c>
      <c r="B2732" s="53">
        <v>45169</v>
      </c>
      <c r="N2732" s="1" t="s">
        <v>948</v>
      </c>
      <c r="U2732" s="59">
        <v>247455897.10572201</v>
      </c>
      <c r="V2732" s="60">
        <v>247455897.10572201</v>
      </c>
      <c r="W2732" s="60">
        <v>4117645942.6901898</v>
      </c>
      <c r="X2732" s="59">
        <v>3.8792889089999999E-4</v>
      </c>
      <c r="AI2732" s="2" t="str">
        <f>INDEX('ISO2-ISO3'!$D$1:$D$249, MATCH($N2732, 'ISO2-ISO3'!$C$1:$C$249, 0))</f>
        <v>CHN</v>
      </c>
      <c r="AJ2732" s="2" t="str">
        <f>INDEX('WB Country Groups'!$C$2:$C$219, MATCH($AI2732, 'WB Country Groups'!$B$2:$B$219, 0))</f>
        <v>East Asia &amp; Pacific</v>
      </c>
    </row>
    <row r="2733" spans="1:36">
      <c r="A2733" s="53">
        <v>45169</v>
      </c>
      <c r="B2733" s="53">
        <v>45169</v>
      </c>
      <c r="N2733" s="1" t="s">
        <v>948</v>
      </c>
      <c r="U2733" s="59">
        <v>308049972.17599797</v>
      </c>
      <c r="V2733" s="60">
        <v>308049972.17599797</v>
      </c>
      <c r="W2733" s="60">
        <v>5125926409.1588697</v>
      </c>
      <c r="X2733" s="59">
        <v>4.8292033229999998E-4</v>
      </c>
      <c r="AI2733" s="2" t="str">
        <f>INDEX('ISO2-ISO3'!$D$1:$D$249, MATCH($N2733, 'ISO2-ISO3'!$C$1:$C$249, 0))</f>
        <v>CHN</v>
      </c>
      <c r="AJ2733" s="2" t="str">
        <f>INDEX('WB Country Groups'!$C$2:$C$219, MATCH($AI2733, 'WB Country Groups'!$B$2:$B$219, 0))</f>
        <v>East Asia &amp; Pacific</v>
      </c>
    </row>
    <row r="2734" spans="1:36">
      <c r="A2734" s="53">
        <v>45169</v>
      </c>
      <c r="B2734" s="53">
        <v>45169</v>
      </c>
      <c r="N2734" s="1" t="s">
        <v>1102</v>
      </c>
      <c r="U2734" s="59">
        <v>1942629262.6631401</v>
      </c>
      <c r="V2734" s="60">
        <v>1942629262.6631401</v>
      </c>
      <c r="W2734" s="60">
        <v>3532053204.8420701</v>
      </c>
      <c r="X2734" s="59">
        <v>3.045399298E-3</v>
      </c>
      <c r="AI2734" s="2" t="str">
        <f>INDEX('ISO2-ISO3'!$D$1:$D$249, MATCH($N2734, 'ISO2-ISO3'!$C$1:$C$249, 0))</f>
        <v>KOR</v>
      </c>
      <c r="AJ2734" s="2" t="str">
        <f>INDEX('WB Country Groups'!$C$2:$C$219, MATCH($AI2734, 'WB Country Groups'!$B$2:$B$219, 0))</f>
        <v>East Asia &amp; Pacific</v>
      </c>
    </row>
    <row r="2735" spans="1:36">
      <c r="A2735" s="53">
        <v>45169</v>
      </c>
      <c r="B2735" s="53">
        <v>45169</v>
      </c>
      <c r="N2735" s="1" t="s">
        <v>936</v>
      </c>
      <c r="U2735" s="59">
        <v>31619028450.659698</v>
      </c>
      <c r="V2735" s="60">
        <v>31619028450.659698</v>
      </c>
      <c r="W2735" s="60">
        <v>31619028450.659698</v>
      </c>
      <c r="X2735" s="59">
        <v>4.95681645994E-2</v>
      </c>
      <c r="AI2735" s="2" t="str">
        <f>INDEX('ISO2-ISO3'!$D$1:$D$249, MATCH($N2735, 'ISO2-ISO3'!$C$1:$C$249, 0))</f>
        <v>CAN</v>
      </c>
      <c r="AJ2735" s="2" t="str">
        <f>INDEX('WB Country Groups'!$C$2:$C$219, MATCH($AI2735, 'WB Country Groups'!$B$2:$B$219, 0))</f>
        <v>North America</v>
      </c>
    </row>
    <row r="2736" spans="1:36">
      <c r="A2736" s="53">
        <v>45169</v>
      </c>
      <c r="B2736" s="53">
        <v>45169</v>
      </c>
      <c r="N2736" s="1" t="s">
        <v>948</v>
      </c>
      <c r="U2736" s="59">
        <v>409714001.70831901</v>
      </c>
      <c r="V2736" s="60">
        <v>409714001.70831901</v>
      </c>
      <c r="W2736" s="60">
        <v>8181129081.3256102</v>
      </c>
      <c r="X2736" s="59">
        <v>6.4229586009999999E-4</v>
      </c>
      <c r="AI2736" s="2" t="str">
        <f>INDEX('ISO2-ISO3'!$D$1:$D$249, MATCH($N2736, 'ISO2-ISO3'!$C$1:$C$249, 0))</f>
        <v>CHN</v>
      </c>
      <c r="AJ2736" s="2" t="str">
        <f>INDEX('WB Country Groups'!$C$2:$C$219, MATCH($AI2736, 'WB Country Groups'!$B$2:$B$219, 0))</f>
        <v>East Asia &amp; Pacific</v>
      </c>
    </row>
    <row r="2737" spans="1:36">
      <c r="A2737" s="53">
        <v>45169</v>
      </c>
      <c r="B2737" s="53">
        <v>45169</v>
      </c>
      <c r="N2737" s="1" t="s">
        <v>948</v>
      </c>
      <c r="U2737" s="59">
        <v>315517460.54269397</v>
      </c>
      <c r="V2737" s="60">
        <v>315517460.54269397</v>
      </c>
      <c r="W2737" s="60">
        <v>5250184806.4525003</v>
      </c>
      <c r="X2737" s="59">
        <v>4.9462688090000004E-4</v>
      </c>
      <c r="AI2737" s="2" t="str">
        <f>INDEX('ISO2-ISO3'!$D$1:$D$249, MATCH($N2737, 'ISO2-ISO3'!$C$1:$C$249, 0))</f>
        <v>CHN</v>
      </c>
      <c r="AJ2737" s="2" t="str">
        <f>INDEX('WB Country Groups'!$C$2:$C$219, MATCH($AI2737, 'WB Country Groups'!$B$2:$B$219, 0))</f>
        <v>East Asia &amp; Pacific</v>
      </c>
    </row>
    <row r="2738" spans="1:36">
      <c r="A2738" s="53">
        <v>45169</v>
      </c>
      <c r="B2738" s="53">
        <v>45169</v>
      </c>
      <c r="N2738" s="1" t="s">
        <v>948</v>
      </c>
      <c r="U2738" s="59">
        <v>257063607.03721899</v>
      </c>
      <c r="V2738" s="60">
        <v>257063607.03721899</v>
      </c>
      <c r="W2738" s="60">
        <v>4277517452.2427402</v>
      </c>
      <c r="X2738" s="59">
        <v>4.0299059810000002E-4</v>
      </c>
      <c r="AI2738" s="2" t="str">
        <f>INDEX('ISO2-ISO3'!$D$1:$D$249, MATCH($N2738, 'ISO2-ISO3'!$C$1:$C$249, 0))</f>
        <v>CHN</v>
      </c>
      <c r="AJ2738" s="2" t="str">
        <f>INDEX('WB Country Groups'!$C$2:$C$219, MATCH($AI2738, 'WB Country Groups'!$B$2:$B$219, 0))</f>
        <v>East Asia &amp; Pacific</v>
      </c>
    </row>
    <row r="2739" spans="1:36">
      <c r="A2739" s="53">
        <v>45169</v>
      </c>
      <c r="B2739" s="53">
        <v>45169</v>
      </c>
      <c r="N2739" s="1" t="s">
        <v>948</v>
      </c>
      <c r="U2739" s="59">
        <v>185716089.07348999</v>
      </c>
      <c r="V2739" s="60">
        <v>185716089.07348999</v>
      </c>
      <c r="W2739" s="60">
        <v>3090300573.19278</v>
      </c>
      <c r="X2739" s="59">
        <v>2.911413197E-4</v>
      </c>
      <c r="AI2739" s="2" t="str">
        <f>INDEX('ISO2-ISO3'!$D$1:$D$249, MATCH($N2739, 'ISO2-ISO3'!$C$1:$C$249, 0))</f>
        <v>CHN</v>
      </c>
      <c r="AJ2739" s="2" t="str">
        <f>INDEX('WB Country Groups'!$C$2:$C$219, MATCH($AI2739, 'WB Country Groups'!$B$2:$B$219, 0))</f>
        <v>East Asia &amp; Pacific</v>
      </c>
    </row>
    <row r="2740" spans="1:36">
      <c r="A2740" s="53">
        <v>45169</v>
      </c>
      <c r="B2740" s="53">
        <v>45169</v>
      </c>
      <c r="N2740" s="1" t="s">
        <v>1070</v>
      </c>
      <c r="U2740" s="59">
        <v>7283218238.99259</v>
      </c>
      <c r="V2740" s="60">
        <v>7283218238.99259</v>
      </c>
      <c r="W2740" s="60">
        <v>29132872955.970299</v>
      </c>
      <c r="X2740" s="59">
        <v>1.1417674045500001E-2</v>
      </c>
      <c r="AI2740" s="2" t="str">
        <f>INDEX('ISO2-ISO3'!$D$1:$D$249, MATCH($N2740, 'ISO2-ISO3'!$C$1:$C$249, 0))</f>
        <v>IND</v>
      </c>
      <c r="AJ2740" s="2" t="str">
        <f>INDEX('WB Country Groups'!$C$2:$C$219, MATCH($AI2740, 'WB Country Groups'!$B$2:$B$219, 0))</f>
        <v>South Asia</v>
      </c>
    </row>
    <row r="2741" spans="1:36">
      <c r="A2741" s="53">
        <v>45169</v>
      </c>
      <c r="B2741" s="53">
        <v>45169</v>
      </c>
      <c r="N2741" s="1" t="s">
        <v>918</v>
      </c>
      <c r="U2741" s="59">
        <v>7734559994.7509003</v>
      </c>
      <c r="V2741" s="60">
        <v>7734559994.7509003</v>
      </c>
      <c r="W2741" s="60">
        <v>25153641241.791698</v>
      </c>
      <c r="X2741" s="59">
        <v>1.21252284371E-2</v>
      </c>
      <c r="AI2741" s="2" t="str">
        <f>INDEX('ISO2-ISO3'!$D$1:$D$249, MATCH($N2741, 'ISO2-ISO3'!$C$1:$C$249, 0))</f>
        <v>BRA</v>
      </c>
      <c r="AJ2741" s="2" t="str">
        <f>INDEX('WB Country Groups'!$C$2:$C$219, MATCH($AI2741, 'WB Country Groups'!$B$2:$B$219, 0))</f>
        <v>Latin America &amp; Caribbean</v>
      </c>
    </row>
    <row r="2742" spans="1:36">
      <c r="A2742" s="53">
        <v>45169</v>
      </c>
      <c r="B2742" s="53">
        <v>45169</v>
      </c>
      <c r="N2742" s="1" t="s">
        <v>1102</v>
      </c>
      <c r="U2742" s="59">
        <v>696634681.42613995</v>
      </c>
      <c r="V2742" s="60">
        <v>696634681.42613995</v>
      </c>
      <c r="W2742" s="60">
        <v>2786538725.7045598</v>
      </c>
      <c r="X2742" s="59">
        <v>1.0920924597000001E-3</v>
      </c>
      <c r="AI2742" s="2" t="str">
        <f>INDEX('ISO2-ISO3'!$D$1:$D$249, MATCH($N2742, 'ISO2-ISO3'!$C$1:$C$249, 0))</f>
        <v>KOR</v>
      </c>
      <c r="AJ2742" s="2" t="str">
        <f>INDEX('WB Country Groups'!$C$2:$C$219, MATCH($AI2742, 'WB Country Groups'!$B$2:$B$219, 0))</f>
        <v>East Asia &amp; Pacific</v>
      </c>
    </row>
    <row r="2743" spans="1:36">
      <c r="A2743" s="53">
        <v>45169</v>
      </c>
      <c r="B2743" s="53">
        <v>45169</v>
      </c>
      <c r="N2743" s="1" t="s">
        <v>1348</v>
      </c>
      <c r="U2743" s="59">
        <v>28189035538.950001</v>
      </c>
      <c r="V2743" s="60">
        <v>28189035538.950001</v>
      </c>
      <c r="W2743" s="60">
        <v>28189035538.950001</v>
      </c>
      <c r="X2743" s="59">
        <v>4.4191071704600002E-2</v>
      </c>
      <c r="AI2743" s="2" t="str">
        <f>INDEX('ISO2-ISO3'!$D$1:$D$249, MATCH($N2743, 'ISO2-ISO3'!$C$1:$C$249, 0))</f>
        <v>USA</v>
      </c>
      <c r="AJ2743" s="2" t="str">
        <f>INDEX('WB Country Groups'!$C$2:$C$219, MATCH($AI2743, 'WB Country Groups'!$B$2:$B$219, 0))</f>
        <v>North America</v>
      </c>
    </row>
    <row r="2744" spans="1:36">
      <c r="A2744" s="53">
        <v>45169</v>
      </c>
      <c r="B2744" s="53">
        <v>45169</v>
      </c>
      <c r="N2744" s="1" t="s">
        <v>1216</v>
      </c>
      <c r="U2744" s="59">
        <v>4506806915.3776197</v>
      </c>
      <c r="V2744" s="60">
        <v>4506806915.3776197</v>
      </c>
      <c r="W2744" s="60">
        <v>9013613830.7552299</v>
      </c>
      <c r="X2744" s="59">
        <v>7.0651806188999997E-3</v>
      </c>
      <c r="AI2744" s="2" t="str">
        <f>INDEX('ISO2-ISO3'!$D$1:$D$249, MATCH($N2744, 'ISO2-ISO3'!$C$1:$C$249, 0))</f>
        <v>POL</v>
      </c>
      <c r="AJ2744" s="2" t="str">
        <f>INDEX('WB Country Groups'!$C$2:$C$219, MATCH($AI2744, 'WB Country Groups'!$B$2:$B$219, 0))</f>
        <v>Europe &amp; Central Asia</v>
      </c>
    </row>
    <row r="2745" spans="1:36">
      <c r="A2745" s="53">
        <v>45169</v>
      </c>
      <c r="B2745" s="53">
        <v>45169</v>
      </c>
      <c r="N2745" s="1" t="s">
        <v>1348</v>
      </c>
      <c r="U2745" s="59">
        <v>12859531366.219999</v>
      </c>
      <c r="V2745" s="60">
        <v>12859531366.219999</v>
      </c>
      <c r="W2745" s="60">
        <v>13469145263.629999</v>
      </c>
      <c r="X2745" s="59">
        <v>2.0159486191300001E-2</v>
      </c>
      <c r="AI2745" s="2" t="str">
        <f>INDEX('ISO2-ISO3'!$D$1:$D$249, MATCH($N2745, 'ISO2-ISO3'!$C$1:$C$249, 0))</f>
        <v>USA</v>
      </c>
      <c r="AJ2745" s="2" t="str">
        <f>INDEX('WB Country Groups'!$C$2:$C$219, MATCH($AI2745, 'WB Country Groups'!$B$2:$B$219, 0))</f>
        <v>North America</v>
      </c>
    </row>
    <row r="2746" spans="1:36">
      <c r="A2746" s="53">
        <v>45169</v>
      </c>
      <c r="B2746" s="53">
        <v>45169</v>
      </c>
      <c r="N2746" s="1" t="s">
        <v>1295</v>
      </c>
      <c r="U2746" s="59">
        <v>8078373378.4326801</v>
      </c>
      <c r="V2746" s="60">
        <v>8078373378.4326801</v>
      </c>
      <c r="W2746" s="60">
        <v>9368190813.6512699</v>
      </c>
      <c r="X2746" s="59">
        <v>1.2664213953999999E-2</v>
      </c>
      <c r="AI2746" s="2" t="str">
        <f>INDEX('ISO2-ISO3'!$D$1:$D$249, MATCH($N2746, 'ISO2-ISO3'!$C$1:$C$249, 0))</f>
        <v>SWE</v>
      </c>
      <c r="AJ2746" s="2" t="str">
        <f>INDEX('WB Country Groups'!$C$2:$C$219, MATCH($AI2746, 'WB Country Groups'!$B$2:$B$219, 0))</f>
        <v>Europe &amp; Central Asia</v>
      </c>
    </row>
    <row r="2747" spans="1:36">
      <c r="A2747" s="53">
        <v>45169</v>
      </c>
      <c r="B2747" s="53">
        <v>45169</v>
      </c>
      <c r="N2747" s="1" t="s">
        <v>948</v>
      </c>
      <c r="U2747" s="59">
        <v>21429019576.915199</v>
      </c>
      <c r="V2747" s="60">
        <v>21429019576.915199</v>
      </c>
      <c r="W2747" s="60">
        <v>23810021752.127998</v>
      </c>
      <c r="X2747" s="59">
        <v>3.3593605548300001E-2</v>
      </c>
      <c r="AI2747" s="2" t="str">
        <f>INDEX('ISO2-ISO3'!$D$1:$D$249, MATCH($N2747, 'ISO2-ISO3'!$C$1:$C$249, 0))</f>
        <v>CHN</v>
      </c>
      <c r="AJ2747" s="2" t="str">
        <f>INDEX('WB Country Groups'!$C$2:$C$219, MATCH($AI2747, 'WB Country Groups'!$B$2:$B$219, 0))</f>
        <v>East Asia &amp; Pacific</v>
      </c>
    </row>
    <row r="2748" spans="1:36">
      <c r="A2748" s="53">
        <v>45169</v>
      </c>
      <c r="B2748" s="53">
        <v>45169</v>
      </c>
      <c r="N2748" s="1" t="s">
        <v>948</v>
      </c>
      <c r="U2748" s="59">
        <v>329287473.900392</v>
      </c>
      <c r="V2748" s="60">
        <v>329287473.900392</v>
      </c>
      <c r="W2748" s="60">
        <v>5479316705.4950504</v>
      </c>
      <c r="X2748" s="59">
        <v>5.1621370130000002E-4</v>
      </c>
      <c r="AI2748" s="2" t="str">
        <f>INDEX('ISO2-ISO3'!$D$1:$D$249, MATCH($N2748, 'ISO2-ISO3'!$C$1:$C$249, 0))</f>
        <v>CHN</v>
      </c>
      <c r="AJ2748" s="2" t="str">
        <f>INDEX('WB Country Groups'!$C$2:$C$219, MATCH($AI2748, 'WB Country Groups'!$B$2:$B$219, 0))</f>
        <v>East Asia &amp; Pacific</v>
      </c>
    </row>
    <row r="2749" spans="1:36">
      <c r="A2749" s="53">
        <v>45169</v>
      </c>
      <c r="B2749" s="53">
        <v>45169</v>
      </c>
      <c r="N2749" s="1" t="s">
        <v>948</v>
      </c>
      <c r="U2749" s="59">
        <v>898274183.90915704</v>
      </c>
      <c r="V2749" s="60">
        <v>898274183.90915704</v>
      </c>
      <c r="W2749" s="60">
        <v>14947209147.4006</v>
      </c>
      <c r="X2749" s="59">
        <v>1.4081964180000001E-3</v>
      </c>
      <c r="AI2749" s="2" t="str">
        <f>INDEX('ISO2-ISO3'!$D$1:$D$249, MATCH($N2749, 'ISO2-ISO3'!$C$1:$C$249, 0))</f>
        <v>CHN</v>
      </c>
      <c r="AJ2749" s="2" t="str">
        <f>INDEX('WB Country Groups'!$C$2:$C$219, MATCH($AI2749, 'WB Country Groups'!$B$2:$B$219, 0))</f>
        <v>East Asia &amp; Pacific</v>
      </c>
    </row>
    <row r="2750" spans="1:36">
      <c r="A2750" s="53">
        <v>45169</v>
      </c>
      <c r="B2750" s="53">
        <v>45169</v>
      </c>
      <c r="N2750" s="1" t="s">
        <v>1348</v>
      </c>
      <c r="U2750" s="59">
        <v>10739765697.948</v>
      </c>
      <c r="V2750" s="60">
        <v>10739765697.948</v>
      </c>
      <c r="W2750" s="60">
        <v>11933072997.719999</v>
      </c>
      <c r="X2750" s="59">
        <v>1.68363956757E-2</v>
      </c>
      <c r="AI2750" s="2" t="str">
        <f>INDEX('ISO2-ISO3'!$D$1:$D$249, MATCH($N2750, 'ISO2-ISO3'!$C$1:$C$249, 0))</f>
        <v>USA</v>
      </c>
      <c r="AJ2750" s="2" t="str">
        <f>INDEX('WB Country Groups'!$C$2:$C$219, MATCH($AI2750, 'WB Country Groups'!$B$2:$B$219, 0))</f>
        <v>North America</v>
      </c>
    </row>
    <row r="2751" spans="1:36">
      <c r="A2751" s="53">
        <v>45169</v>
      </c>
      <c r="B2751" s="53">
        <v>45169</v>
      </c>
      <c r="N2751" s="1" t="s">
        <v>918</v>
      </c>
      <c r="U2751" s="59">
        <v>1308530395.7765701</v>
      </c>
      <c r="V2751" s="60">
        <v>1308530395.7765701</v>
      </c>
      <c r="W2751" s="60">
        <v>4361767985.9218903</v>
      </c>
      <c r="X2751" s="59">
        <v>2.051342284E-3</v>
      </c>
      <c r="AI2751" s="2" t="str">
        <f>INDEX('ISO2-ISO3'!$D$1:$D$249, MATCH($N2751, 'ISO2-ISO3'!$C$1:$C$249, 0))</f>
        <v>BRA</v>
      </c>
      <c r="AJ2751" s="2" t="str">
        <f>INDEX('WB Country Groups'!$C$2:$C$219, MATCH($AI2751, 'WB Country Groups'!$B$2:$B$219, 0))</f>
        <v>Latin America &amp; Caribbean</v>
      </c>
    </row>
    <row r="2752" spans="1:36">
      <c r="A2752" s="53">
        <v>45169</v>
      </c>
      <c r="B2752" s="53">
        <v>45169</v>
      </c>
      <c r="N2752" s="1" t="s">
        <v>1102</v>
      </c>
      <c r="U2752" s="59">
        <v>5236634541.7855101</v>
      </c>
      <c r="V2752" s="60">
        <v>5236634541.7855101</v>
      </c>
      <c r="W2752" s="60">
        <v>8056360833.5161695</v>
      </c>
      <c r="X2752" s="59">
        <v>8.2093086231000006E-3</v>
      </c>
      <c r="AI2752" s="2" t="str">
        <f>INDEX('ISO2-ISO3'!$D$1:$D$249, MATCH($N2752, 'ISO2-ISO3'!$C$1:$C$249, 0))</f>
        <v>KOR</v>
      </c>
      <c r="AJ2752" s="2" t="str">
        <f>INDEX('WB Country Groups'!$C$2:$C$219, MATCH($AI2752, 'WB Country Groups'!$B$2:$B$219, 0))</f>
        <v>East Asia &amp; Pacific</v>
      </c>
    </row>
    <row r="2753" spans="1:36">
      <c r="A2753" s="53">
        <v>45169</v>
      </c>
      <c r="B2753" s="53">
        <v>45169</v>
      </c>
      <c r="N2753" s="1" t="s">
        <v>1070</v>
      </c>
      <c r="U2753" s="59">
        <v>3721386645.6525102</v>
      </c>
      <c r="V2753" s="60">
        <v>3721386645.6525102</v>
      </c>
      <c r="W2753" s="60">
        <v>6766157537.5500202</v>
      </c>
      <c r="X2753" s="59">
        <v>5.8339017620000003E-3</v>
      </c>
      <c r="AI2753" s="2" t="str">
        <f>INDEX('ISO2-ISO3'!$D$1:$D$249, MATCH($N2753, 'ISO2-ISO3'!$C$1:$C$249, 0))</f>
        <v>IND</v>
      </c>
      <c r="AJ2753" s="2" t="str">
        <f>INDEX('WB Country Groups'!$C$2:$C$219, MATCH($AI2753, 'WB Country Groups'!$B$2:$B$219, 0))</f>
        <v>South Asia</v>
      </c>
    </row>
    <row r="2754" spans="1:36">
      <c r="A2754" s="53">
        <v>45169</v>
      </c>
      <c r="B2754" s="53">
        <v>45169</v>
      </c>
      <c r="N2754" s="1" t="s">
        <v>1031</v>
      </c>
      <c r="U2754" s="59">
        <v>6347283964.6738501</v>
      </c>
      <c r="V2754" s="60">
        <v>6347283964.6738501</v>
      </c>
      <c r="W2754" s="60">
        <v>9765052253.3443794</v>
      </c>
      <c r="X2754" s="59">
        <v>9.9504390785000001E-3</v>
      </c>
      <c r="AI2754" s="2" t="str">
        <f>INDEX('ISO2-ISO3'!$D$1:$D$249, MATCH($N2754, 'ISO2-ISO3'!$C$1:$C$249, 0))</f>
        <v>DEU</v>
      </c>
      <c r="AJ2754" s="2" t="str">
        <f>INDEX('WB Country Groups'!$C$2:$C$219, MATCH($AI2754, 'WB Country Groups'!$B$2:$B$219, 0))</f>
        <v>Europe &amp; Central Asia</v>
      </c>
    </row>
    <row r="2755" spans="1:36">
      <c r="A2755" s="53">
        <v>45169</v>
      </c>
      <c r="B2755" s="53">
        <v>45169</v>
      </c>
      <c r="N2755" s="1" t="s">
        <v>1149</v>
      </c>
      <c r="U2755" s="59">
        <v>2471308211.1164298</v>
      </c>
      <c r="V2755" s="60">
        <v>2471308211.1164298</v>
      </c>
      <c r="W2755" s="60">
        <v>3802012632.4868202</v>
      </c>
      <c r="X2755" s="59">
        <v>3.8741927941999999E-3</v>
      </c>
      <c r="AI2755" s="2" t="str">
        <f>INDEX('ISO2-ISO3'!$D$1:$D$249, MATCH($N2755, 'ISO2-ISO3'!$C$1:$C$249, 0))</f>
        <v>MEX</v>
      </c>
      <c r="AJ2755" s="2" t="str">
        <f>INDEX('WB Country Groups'!$C$2:$C$219, MATCH($AI2755, 'WB Country Groups'!$B$2:$B$219, 0))</f>
        <v>Latin America &amp; Caribbean</v>
      </c>
    </row>
    <row r="2756" spans="1:36">
      <c r="A2756" s="53">
        <v>45169</v>
      </c>
      <c r="B2756" s="53">
        <v>45169</v>
      </c>
      <c r="N2756" s="1" t="s">
        <v>1070</v>
      </c>
      <c r="U2756" s="59">
        <v>1456834270.62239</v>
      </c>
      <c r="V2756" s="60">
        <v>1456834270.62239</v>
      </c>
      <c r="W2756" s="60">
        <v>5827337082.4895401</v>
      </c>
      <c r="X2756" s="59">
        <v>2.2838336425000001E-3</v>
      </c>
      <c r="AI2756" s="2" t="str">
        <f>INDEX('ISO2-ISO3'!$D$1:$D$249, MATCH($N2756, 'ISO2-ISO3'!$C$1:$C$249, 0))</f>
        <v>IND</v>
      </c>
      <c r="AJ2756" s="2" t="str">
        <f>INDEX('WB Country Groups'!$C$2:$C$219, MATCH($AI2756, 'WB Country Groups'!$B$2:$B$219, 0))</f>
        <v>South Asia</v>
      </c>
    </row>
    <row r="2757" spans="1:36">
      <c r="A2757" s="53">
        <v>45169</v>
      </c>
      <c r="B2757" s="53">
        <v>45169</v>
      </c>
      <c r="N2757" s="1" t="s">
        <v>948</v>
      </c>
      <c r="U2757" s="59">
        <v>157697281.18417299</v>
      </c>
      <c r="V2757" s="60">
        <v>157697281.18417299</v>
      </c>
      <c r="W2757" s="60">
        <v>2624069895.4281101</v>
      </c>
      <c r="X2757" s="59">
        <v>2.4721710860000002E-4</v>
      </c>
      <c r="AI2757" s="2" t="str">
        <f>INDEX('ISO2-ISO3'!$D$1:$D$249, MATCH($N2757, 'ISO2-ISO3'!$C$1:$C$249, 0))</f>
        <v>CHN</v>
      </c>
      <c r="AJ2757" s="2" t="str">
        <f>INDEX('WB Country Groups'!$C$2:$C$219, MATCH($AI2757, 'WB Country Groups'!$B$2:$B$219, 0))</f>
        <v>East Asia &amp; Pacific</v>
      </c>
    </row>
    <row r="2758" spans="1:36">
      <c r="A2758" s="53">
        <v>45169</v>
      </c>
      <c r="B2758" s="53">
        <v>45169</v>
      </c>
      <c r="N2758" s="1" t="s">
        <v>948</v>
      </c>
      <c r="U2758" s="59">
        <v>249639931.91157499</v>
      </c>
      <c r="V2758" s="60">
        <v>249639931.91157499</v>
      </c>
      <c r="W2758" s="60">
        <v>4153988103.7063498</v>
      </c>
      <c r="X2758" s="59">
        <v>3.9135273419999998E-4</v>
      </c>
      <c r="AI2758" s="2" t="str">
        <f>INDEX('ISO2-ISO3'!$D$1:$D$249, MATCH($N2758, 'ISO2-ISO3'!$C$1:$C$249, 0))</f>
        <v>CHN</v>
      </c>
      <c r="AJ2758" s="2" t="str">
        <f>INDEX('WB Country Groups'!$C$2:$C$219, MATCH($AI2758, 'WB Country Groups'!$B$2:$B$219, 0))</f>
        <v>East Asia &amp; Pacific</v>
      </c>
    </row>
    <row r="2759" spans="1:36">
      <c r="A2759" s="53">
        <v>45169</v>
      </c>
      <c r="B2759" s="53">
        <v>45169</v>
      </c>
      <c r="N2759" s="1" t="s">
        <v>1278</v>
      </c>
      <c r="U2759" s="59">
        <v>1738640474.16926</v>
      </c>
      <c r="V2759" s="60">
        <v>1738640474.16926</v>
      </c>
      <c r="W2759" s="60">
        <v>3161164498.4895701</v>
      </c>
      <c r="X2759" s="59">
        <v>2.7256124374E-3</v>
      </c>
      <c r="AI2759" s="2" t="str">
        <f>INDEX('ISO2-ISO3'!$D$1:$D$249, MATCH($N2759, 'ISO2-ISO3'!$C$1:$C$249, 0))</f>
        <v>ZAF</v>
      </c>
      <c r="AJ2759" s="2" t="str">
        <f>INDEX('WB Country Groups'!$C$2:$C$219, MATCH($AI2759, 'WB Country Groups'!$B$2:$B$219, 0))</f>
        <v>Sub-Saharan Africa</v>
      </c>
    </row>
    <row r="2760" spans="1:36">
      <c r="A2760" s="53">
        <v>45169</v>
      </c>
      <c r="B2760" s="53">
        <v>45169</v>
      </c>
      <c r="N2760" s="1" t="s">
        <v>948</v>
      </c>
      <c r="U2760" s="59">
        <v>124829994.312015</v>
      </c>
      <c r="V2760" s="60">
        <v>124829994.312015</v>
      </c>
      <c r="W2760" s="60">
        <v>2315401715.3334398</v>
      </c>
      <c r="X2760" s="59">
        <v>1.9569208820000001E-4</v>
      </c>
      <c r="AI2760" s="2" t="str">
        <f>INDEX('ISO2-ISO3'!$D$1:$D$249, MATCH($N2760, 'ISO2-ISO3'!$C$1:$C$249, 0))</f>
        <v>CHN</v>
      </c>
      <c r="AJ2760" s="2" t="str">
        <f>INDEX('WB Country Groups'!$C$2:$C$219, MATCH($AI2760, 'WB Country Groups'!$B$2:$B$219, 0))</f>
        <v>East Asia &amp; Pacific</v>
      </c>
    </row>
    <row r="2761" spans="1:36">
      <c r="A2761" s="53">
        <v>45169</v>
      </c>
      <c r="B2761" s="53">
        <v>45169</v>
      </c>
      <c r="N2761" s="1" t="s">
        <v>1070</v>
      </c>
      <c r="U2761" s="59">
        <v>3818848171.2656298</v>
      </c>
      <c r="V2761" s="60">
        <v>3818848171.2656298</v>
      </c>
      <c r="W2761" s="60">
        <v>7793567696.4604597</v>
      </c>
      <c r="X2761" s="59">
        <v>5.9866891554999999E-3</v>
      </c>
      <c r="AI2761" s="2" t="str">
        <f>INDEX('ISO2-ISO3'!$D$1:$D$249, MATCH($N2761, 'ISO2-ISO3'!$C$1:$C$249, 0))</f>
        <v>IND</v>
      </c>
      <c r="AJ2761" s="2" t="str">
        <f>INDEX('WB Country Groups'!$C$2:$C$219, MATCH($AI2761, 'WB Country Groups'!$B$2:$B$219, 0))</f>
        <v>South Asia</v>
      </c>
    </row>
    <row r="2762" spans="1:36">
      <c r="A2762" s="53">
        <v>45169</v>
      </c>
      <c r="B2762" s="53">
        <v>45169</v>
      </c>
      <c r="N2762" s="1" t="s">
        <v>948</v>
      </c>
      <c r="U2762" s="59">
        <v>2109327673.66978</v>
      </c>
      <c r="V2762" s="60">
        <v>2109327673.66978</v>
      </c>
      <c r="W2762" s="60">
        <v>4367219124.5576601</v>
      </c>
      <c r="X2762" s="59">
        <v>3.3067271971000001E-3</v>
      </c>
      <c r="AI2762" s="2" t="str">
        <f>INDEX('ISO2-ISO3'!$D$1:$D$249, MATCH($N2762, 'ISO2-ISO3'!$C$1:$C$249, 0))</f>
        <v>CHN</v>
      </c>
      <c r="AJ2762" s="2" t="str">
        <f>INDEX('WB Country Groups'!$C$2:$C$219, MATCH($AI2762, 'WB Country Groups'!$B$2:$B$219, 0))</f>
        <v>East Asia &amp; Pacific</v>
      </c>
    </row>
    <row r="2763" spans="1:36">
      <c r="A2763" s="53">
        <v>45169</v>
      </c>
      <c r="B2763" s="53">
        <v>45169</v>
      </c>
      <c r="N2763" s="1" t="s">
        <v>1070</v>
      </c>
      <c r="U2763" s="59">
        <v>7032181483.4643698</v>
      </c>
      <c r="V2763" s="60">
        <v>7032181483.4643698</v>
      </c>
      <c r="W2763" s="60">
        <v>15627069963.2542</v>
      </c>
      <c r="X2763" s="59">
        <v>1.1024131554499999E-2</v>
      </c>
      <c r="AI2763" s="2" t="str">
        <f>INDEX('ISO2-ISO3'!$D$1:$D$249, MATCH($N2763, 'ISO2-ISO3'!$C$1:$C$249, 0))</f>
        <v>IND</v>
      </c>
      <c r="AJ2763" s="2" t="str">
        <f>INDEX('WB Country Groups'!$C$2:$C$219, MATCH($AI2763, 'WB Country Groups'!$B$2:$B$219, 0))</f>
        <v>South Asia</v>
      </c>
    </row>
    <row r="2764" spans="1:36">
      <c r="A2764" s="53">
        <v>45169</v>
      </c>
      <c r="B2764" s="53">
        <v>45169</v>
      </c>
      <c r="N2764" s="1" t="s">
        <v>948</v>
      </c>
      <c r="U2764" s="59">
        <v>229822160.19646901</v>
      </c>
      <c r="V2764" s="60">
        <v>229822160.19646901</v>
      </c>
      <c r="W2764" s="60">
        <v>3824221998.9163499</v>
      </c>
      <c r="X2764" s="59">
        <v>3.6028503160000003E-4</v>
      </c>
      <c r="AI2764" s="2" t="str">
        <f>INDEX('ISO2-ISO3'!$D$1:$D$249, MATCH($N2764, 'ISO2-ISO3'!$C$1:$C$249, 0))</f>
        <v>CHN</v>
      </c>
      <c r="AJ2764" s="2" t="str">
        <f>INDEX('WB Country Groups'!$C$2:$C$219, MATCH($AI2764, 'WB Country Groups'!$B$2:$B$219, 0))</f>
        <v>East Asia &amp; Pacific</v>
      </c>
    </row>
    <row r="2765" spans="1:36">
      <c r="A2765" s="53">
        <v>45169</v>
      </c>
      <c r="B2765" s="53">
        <v>45169</v>
      </c>
      <c r="N2765" s="1" t="s">
        <v>1348</v>
      </c>
      <c r="U2765" s="59">
        <v>9961976284.3999996</v>
      </c>
      <c r="V2765" s="60">
        <v>9961976284.3999996</v>
      </c>
      <c r="W2765" s="60">
        <v>11376879057.6</v>
      </c>
      <c r="X2765" s="59">
        <v>1.56170794739E-2</v>
      </c>
      <c r="AI2765" s="2" t="str">
        <f>INDEX('ISO2-ISO3'!$D$1:$D$249, MATCH($N2765, 'ISO2-ISO3'!$C$1:$C$249, 0))</f>
        <v>USA</v>
      </c>
      <c r="AJ2765" s="2" t="str">
        <f>INDEX('WB Country Groups'!$C$2:$C$219, MATCH($AI2765, 'WB Country Groups'!$B$2:$B$219, 0))</f>
        <v>North America</v>
      </c>
    </row>
    <row r="2766" spans="1:36">
      <c r="A2766" s="53">
        <v>45169</v>
      </c>
      <c r="B2766" s="53">
        <v>45169</v>
      </c>
      <c r="N2766" s="1" t="s">
        <v>1310</v>
      </c>
      <c r="U2766" s="59">
        <v>885903048.47576201</v>
      </c>
      <c r="V2766" s="60">
        <v>885903048.47576201</v>
      </c>
      <c r="W2766" s="60">
        <v>2531151567.0736098</v>
      </c>
      <c r="X2766" s="59">
        <v>1.3888025748000001E-3</v>
      </c>
      <c r="AI2766" s="2" t="str">
        <f>INDEX('ISO2-ISO3'!$D$1:$D$249, MATCH($N2766, 'ISO2-ISO3'!$C$1:$C$249, 0))</f>
        <v>THA</v>
      </c>
      <c r="AJ2766" s="2" t="str">
        <f>INDEX('WB Country Groups'!$C$2:$C$219, MATCH($AI2766, 'WB Country Groups'!$B$2:$B$219, 0))</f>
        <v>East Asia &amp; Pacific</v>
      </c>
    </row>
    <row r="2767" spans="1:36">
      <c r="A2767" s="53">
        <v>45169</v>
      </c>
      <c r="B2767" s="53">
        <v>45169</v>
      </c>
      <c r="N2767" s="1" t="s">
        <v>948</v>
      </c>
      <c r="U2767" s="59">
        <v>306625976.37741297</v>
      </c>
      <c r="V2767" s="60">
        <v>306625976.37741297</v>
      </c>
      <c r="W2767" s="60">
        <v>5102231235.2267399</v>
      </c>
      <c r="X2767" s="59">
        <v>4.8068797849999998E-4</v>
      </c>
      <c r="AI2767" s="2" t="str">
        <f>INDEX('ISO2-ISO3'!$D$1:$D$249, MATCH($N2767, 'ISO2-ISO3'!$C$1:$C$249, 0))</f>
        <v>CHN</v>
      </c>
      <c r="AJ2767" s="2" t="str">
        <f>INDEX('WB Country Groups'!$C$2:$C$219, MATCH($AI2767, 'WB Country Groups'!$B$2:$B$219, 0))</f>
        <v>East Asia &amp; Pacific</v>
      </c>
    </row>
    <row r="2768" spans="1:36">
      <c r="A2768" s="53">
        <v>45169</v>
      </c>
      <c r="B2768" s="53">
        <v>45169</v>
      </c>
      <c r="N2768" s="1" t="s">
        <v>1266</v>
      </c>
      <c r="U2768" s="59">
        <v>13729747061.709</v>
      </c>
      <c r="V2768" s="60">
        <v>13729747061.709</v>
      </c>
      <c r="W2768" s="60">
        <v>21327135224.459999</v>
      </c>
      <c r="X2768" s="59">
        <v>2.1523696192200001E-2</v>
      </c>
      <c r="AI2768" s="2" t="str">
        <f>INDEX('ISO2-ISO3'!$D$1:$D$249, MATCH($N2768, 'ISO2-ISO3'!$C$1:$C$249, 0))</f>
        <v>SGP</v>
      </c>
      <c r="AJ2768" s="2" t="str">
        <f>INDEX('WB Country Groups'!$C$2:$C$219, MATCH($AI2768, 'WB Country Groups'!$B$2:$B$219, 0))</f>
        <v>East Asia &amp; Pacific</v>
      </c>
    </row>
    <row r="2769" spans="1:36">
      <c r="A2769" s="53">
        <v>45169</v>
      </c>
      <c r="B2769" s="53">
        <v>45169</v>
      </c>
      <c r="N2769" s="1" t="s">
        <v>948</v>
      </c>
      <c r="U2769" s="59">
        <v>401253558.70665699</v>
      </c>
      <c r="V2769" s="60">
        <v>401253558.70665699</v>
      </c>
      <c r="W2769" s="60">
        <v>10015239729.521799</v>
      </c>
      <c r="X2769" s="59">
        <v>6.2903268760000001E-4</v>
      </c>
      <c r="AI2769" s="2" t="str">
        <f>INDEX('ISO2-ISO3'!$D$1:$D$249, MATCH($N2769, 'ISO2-ISO3'!$C$1:$C$249, 0))</f>
        <v>CHN</v>
      </c>
      <c r="AJ2769" s="2" t="str">
        <f>INDEX('WB Country Groups'!$C$2:$C$219, MATCH($AI2769, 'WB Country Groups'!$B$2:$B$219, 0))</f>
        <v>East Asia &amp; Pacific</v>
      </c>
    </row>
    <row r="2770" spans="1:36">
      <c r="A2770" s="53">
        <v>45169</v>
      </c>
      <c r="B2770" s="53">
        <v>45169</v>
      </c>
      <c r="N2770" s="1" t="s">
        <v>948</v>
      </c>
      <c r="U2770" s="59">
        <v>1631269047.6233001</v>
      </c>
      <c r="V2770" s="60">
        <v>1631269047.6233001</v>
      </c>
      <c r="W2770" s="60">
        <v>4078172619.05825</v>
      </c>
      <c r="X2770" s="59">
        <v>2.5572896013000002E-3</v>
      </c>
      <c r="AI2770" s="2" t="str">
        <f>INDEX('ISO2-ISO3'!$D$1:$D$249, MATCH($N2770, 'ISO2-ISO3'!$C$1:$C$249, 0))</f>
        <v>CHN</v>
      </c>
      <c r="AJ2770" s="2" t="str">
        <f>INDEX('WB Country Groups'!$C$2:$C$219, MATCH($AI2770, 'WB Country Groups'!$B$2:$B$219, 0))</f>
        <v>East Asia &amp; Pacific</v>
      </c>
    </row>
    <row r="2771" spans="1:36">
      <c r="A2771" s="53">
        <v>45169</v>
      </c>
      <c r="B2771" s="53">
        <v>45169</v>
      </c>
      <c r="N2771" s="1" t="s">
        <v>1064</v>
      </c>
      <c r="U2771" s="59">
        <v>6963566611.5465298</v>
      </c>
      <c r="V2771" s="60">
        <v>6963566611.5465298</v>
      </c>
      <c r="W2771" s="60">
        <v>12661030202.811899</v>
      </c>
      <c r="X2771" s="59">
        <v>1.09165661601E-2</v>
      </c>
      <c r="AI2771" s="2" t="str">
        <f>INDEX('ISO2-ISO3'!$D$1:$D$249, MATCH($N2771, 'ISO2-ISO3'!$C$1:$C$249, 0))</f>
        <v>HKG</v>
      </c>
      <c r="AJ2771" s="2" t="str">
        <f>INDEX('WB Country Groups'!$C$2:$C$219, MATCH($AI2771, 'WB Country Groups'!$B$2:$B$219, 0))</f>
        <v>East Asia &amp; Pacific</v>
      </c>
    </row>
    <row r="2772" spans="1:36">
      <c r="A2772" s="53">
        <v>45169</v>
      </c>
      <c r="B2772" s="53">
        <v>45169</v>
      </c>
      <c r="N2772" s="1" t="s">
        <v>1070</v>
      </c>
      <c r="U2772" s="59">
        <v>7532898521.7732401</v>
      </c>
      <c r="V2772" s="60">
        <v>7532898521.7732401</v>
      </c>
      <c r="W2772" s="60">
        <v>16739774492.829399</v>
      </c>
      <c r="X2772" s="59">
        <v>1.1809090036400001E-2</v>
      </c>
      <c r="AI2772" s="2" t="str">
        <f>INDEX('ISO2-ISO3'!$D$1:$D$249, MATCH($N2772, 'ISO2-ISO3'!$C$1:$C$249, 0))</f>
        <v>IND</v>
      </c>
      <c r="AJ2772" s="2" t="str">
        <f>INDEX('WB Country Groups'!$C$2:$C$219, MATCH($AI2772, 'WB Country Groups'!$B$2:$B$219, 0))</f>
        <v>South Asia</v>
      </c>
    </row>
    <row r="2773" spans="1:36">
      <c r="A2773" s="53">
        <v>45169</v>
      </c>
      <c r="B2773" s="53">
        <v>45169</v>
      </c>
      <c r="N2773" s="1" t="s">
        <v>1131</v>
      </c>
      <c r="U2773" s="59">
        <v>1962930200.3269401</v>
      </c>
      <c r="V2773" s="60">
        <v>1962930200.3269401</v>
      </c>
      <c r="W2773" s="60">
        <v>6543100667.7564602</v>
      </c>
      <c r="X2773" s="59">
        <v>3.0772244446999998E-3</v>
      </c>
      <c r="AI2773" s="2" t="str">
        <f>INDEX('ISO2-ISO3'!$D$1:$D$249, MATCH($N2773, 'ISO2-ISO3'!$C$1:$C$249, 0))</f>
        <v>MYS</v>
      </c>
      <c r="AJ2773" s="2" t="str">
        <f>INDEX('WB Country Groups'!$C$2:$C$219, MATCH($AI2773, 'WB Country Groups'!$B$2:$B$219, 0))</f>
        <v>East Asia &amp; Pacific</v>
      </c>
    </row>
    <row r="2774" spans="1:36">
      <c r="A2774" s="53">
        <v>45169</v>
      </c>
      <c r="B2774" s="53">
        <v>45169</v>
      </c>
      <c r="N2774" s="1" t="s">
        <v>1102</v>
      </c>
      <c r="U2774" s="59">
        <v>1173740519.9546101</v>
      </c>
      <c r="V2774" s="60">
        <v>1173740519.9546101</v>
      </c>
      <c r="W2774" s="60">
        <v>2347481039.9092102</v>
      </c>
      <c r="X2774" s="59">
        <v>1.8400364002999999E-3</v>
      </c>
      <c r="AI2774" s="2" t="str">
        <f>INDEX('ISO2-ISO3'!$D$1:$D$249, MATCH($N2774, 'ISO2-ISO3'!$C$1:$C$249, 0))</f>
        <v>KOR</v>
      </c>
      <c r="AJ2774" s="2" t="str">
        <f>INDEX('WB Country Groups'!$C$2:$C$219, MATCH($AI2774, 'WB Country Groups'!$B$2:$B$219, 0))</f>
        <v>East Asia &amp; Pacific</v>
      </c>
    </row>
    <row r="2775" spans="1:36">
      <c r="A2775" s="53">
        <v>45169</v>
      </c>
      <c r="B2775" s="53">
        <v>45169</v>
      </c>
      <c r="N2775" s="1" t="s">
        <v>948</v>
      </c>
      <c r="U2775" s="59">
        <v>2484941189.8587699</v>
      </c>
      <c r="V2775" s="60">
        <v>2484941189.8587699</v>
      </c>
      <c r="W2775" s="60">
        <v>2615727568.2723899</v>
      </c>
      <c r="X2775" s="59">
        <v>3.8955647897999999E-3</v>
      </c>
      <c r="AI2775" s="2" t="str">
        <f>INDEX('ISO2-ISO3'!$D$1:$D$249, MATCH($N2775, 'ISO2-ISO3'!$C$1:$C$249, 0))</f>
        <v>CHN</v>
      </c>
      <c r="AJ2775" s="2" t="str">
        <f>INDEX('WB Country Groups'!$C$2:$C$219, MATCH($AI2775, 'WB Country Groups'!$B$2:$B$219, 0))</f>
        <v>East Asia &amp; Pacific</v>
      </c>
    </row>
    <row r="2776" spans="1:36">
      <c r="A2776" s="53">
        <v>45169</v>
      </c>
      <c r="B2776" s="53">
        <v>45169</v>
      </c>
      <c r="N2776" s="1" t="s">
        <v>1348</v>
      </c>
      <c r="U2776" s="59">
        <v>26705182453.5</v>
      </c>
      <c r="V2776" s="60">
        <v>26705182453.5</v>
      </c>
      <c r="W2776" s="60">
        <v>26705182453.5</v>
      </c>
      <c r="X2776" s="59">
        <v>4.1864881508899998E-2</v>
      </c>
      <c r="AI2776" s="2" t="str">
        <f>INDEX('ISO2-ISO3'!$D$1:$D$249, MATCH($N2776, 'ISO2-ISO3'!$C$1:$C$249, 0))</f>
        <v>USA</v>
      </c>
      <c r="AJ2776" s="2" t="str">
        <f>INDEX('WB Country Groups'!$C$2:$C$219, MATCH($AI2776, 'WB Country Groups'!$B$2:$B$219, 0))</f>
        <v>North America</v>
      </c>
    </row>
    <row r="2777" spans="1:36">
      <c r="A2777" s="53">
        <v>45169</v>
      </c>
      <c r="B2777" s="53">
        <v>45169</v>
      </c>
      <c r="N2777" s="1" t="s">
        <v>1310</v>
      </c>
      <c r="U2777" s="59">
        <v>4020783893.7673998</v>
      </c>
      <c r="V2777" s="60">
        <v>4020783893.7673998</v>
      </c>
      <c r="W2777" s="60">
        <v>16083135575.069599</v>
      </c>
      <c r="X2777" s="59">
        <v>6.3032574886000003E-3</v>
      </c>
      <c r="AI2777" s="2" t="str">
        <f>INDEX('ISO2-ISO3'!$D$1:$D$249, MATCH($N2777, 'ISO2-ISO3'!$C$1:$C$249, 0))</f>
        <v>THA</v>
      </c>
      <c r="AJ2777" s="2" t="str">
        <f>INDEX('WB Country Groups'!$C$2:$C$219, MATCH($AI2777, 'WB Country Groups'!$B$2:$B$219, 0))</f>
        <v>East Asia &amp; Pacific</v>
      </c>
    </row>
    <row r="2778" spans="1:36">
      <c r="A2778" s="53">
        <v>45169</v>
      </c>
      <c r="B2778" s="53">
        <v>45169</v>
      </c>
      <c r="N2778" s="1" t="s">
        <v>918</v>
      </c>
      <c r="U2778" s="59">
        <v>4343792605.4595604</v>
      </c>
      <c r="V2778" s="60">
        <v>4343792605.4595604</v>
      </c>
      <c r="W2778" s="60">
        <v>4343792605.4595604</v>
      </c>
      <c r="X2778" s="59">
        <v>6.8096281701999998E-3</v>
      </c>
      <c r="AI2778" s="2" t="str">
        <f>INDEX('ISO2-ISO3'!$D$1:$D$249, MATCH($N2778, 'ISO2-ISO3'!$C$1:$C$249, 0))</f>
        <v>BRA</v>
      </c>
      <c r="AJ2778" s="2" t="str">
        <f>INDEX('WB Country Groups'!$C$2:$C$219, MATCH($AI2778, 'WB Country Groups'!$B$2:$B$219, 0))</f>
        <v>Latin America &amp; Caribbean</v>
      </c>
    </row>
    <row r="2779" spans="1:36">
      <c r="A2779" s="53">
        <v>45169</v>
      </c>
      <c r="B2779" s="53">
        <v>45169</v>
      </c>
      <c r="N2779" s="1" t="s">
        <v>1088</v>
      </c>
      <c r="U2779" s="59">
        <v>4627502206.9581404</v>
      </c>
      <c r="V2779" s="60">
        <v>4627502206.9581404</v>
      </c>
      <c r="W2779" s="60">
        <v>9255004413.9162693</v>
      </c>
      <c r="X2779" s="59">
        <v>7.2543908627000003E-3</v>
      </c>
      <c r="AI2779" s="2" t="str">
        <f>INDEX('ISO2-ISO3'!$D$1:$D$249, MATCH($N2779, 'ISO2-ISO3'!$C$1:$C$249, 0))</f>
        <v>JPN</v>
      </c>
      <c r="AJ2779" s="2" t="str">
        <f>INDEX('WB Country Groups'!$C$2:$C$219, MATCH($AI2779, 'WB Country Groups'!$B$2:$B$219, 0))</f>
        <v>East Asia &amp; Pacific</v>
      </c>
    </row>
    <row r="2780" spans="1:36">
      <c r="A2780" s="53">
        <v>45169</v>
      </c>
      <c r="B2780" s="53">
        <v>45169</v>
      </c>
      <c r="N2780" s="1" t="s">
        <v>948</v>
      </c>
      <c r="U2780" s="59">
        <v>543957160.86710203</v>
      </c>
      <c r="V2780" s="60">
        <v>543957160.86710203</v>
      </c>
      <c r="W2780" s="60">
        <v>9051402785.8659592</v>
      </c>
      <c r="X2780" s="59">
        <v>8.5274467329999996E-4</v>
      </c>
      <c r="AI2780" s="2" t="str">
        <f>INDEX('ISO2-ISO3'!$D$1:$D$249, MATCH($N2780, 'ISO2-ISO3'!$C$1:$C$249, 0))</f>
        <v>CHN</v>
      </c>
      <c r="AJ2780" s="2" t="str">
        <f>INDEX('WB Country Groups'!$C$2:$C$219, MATCH($AI2780, 'WB Country Groups'!$B$2:$B$219, 0))</f>
        <v>East Asia &amp; Pacific</v>
      </c>
    </row>
    <row r="2781" spans="1:36">
      <c r="A2781" s="53">
        <v>45169</v>
      </c>
      <c r="B2781" s="53">
        <v>45169</v>
      </c>
      <c r="N2781" s="1" t="s">
        <v>1031</v>
      </c>
      <c r="U2781" s="59">
        <v>5294757671.8761501</v>
      </c>
      <c r="V2781" s="60">
        <v>5294757671.8761501</v>
      </c>
      <c r="W2781" s="60">
        <v>5573429128.2906799</v>
      </c>
      <c r="X2781" s="59">
        <v>8.3004264410999999E-3</v>
      </c>
      <c r="AI2781" s="2" t="str">
        <f>INDEX('ISO2-ISO3'!$D$1:$D$249, MATCH($N2781, 'ISO2-ISO3'!$C$1:$C$249, 0))</f>
        <v>DEU</v>
      </c>
      <c r="AJ2781" s="2" t="str">
        <f>INDEX('WB Country Groups'!$C$2:$C$219, MATCH($AI2781, 'WB Country Groups'!$B$2:$B$219, 0))</f>
        <v>Europe &amp; Central Asia</v>
      </c>
    </row>
    <row r="2782" spans="1:36">
      <c r="A2782" s="53">
        <v>45169</v>
      </c>
      <c r="B2782" s="53">
        <v>45169</v>
      </c>
      <c r="N2782" s="1" t="s">
        <v>1339</v>
      </c>
      <c r="U2782" s="59">
        <v>3241515906.3993101</v>
      </c>
      <c r="V2782" s="60">
        <v>3241515906.3993101</v>
      </c>
      <c r="W2782" s="60">
        <v>12966063625.5973</v>
      </c>
      <c r="X2782" s="59">
        <v>5.0816233727999996E-3</v>
      </c>
      <c r="AI2782" s="2" t="str">
        <f>INDEX('ISO2-ISO3'!$D$1:$D$249, MATCH($N2782, 'ISO2-ISO3'!$C$1:$C$249, 0))</f>
        <v>ARE</v>
      </c>
      <c r="AJ2782" s="2" t="str">
        <f>INDEX('WB Country Groups'!$C$2:$C$219, MATCH($AI2782, 'WB Country Groups'!$B$2:$B$219, 0))</f>
        <v>Middle East &amp; North Africa</v>
      </c>
    </row>
    <row r="2783" spans="1:36">
      <c r="A2783" s="53">
        <v>45169</v>
      </c>
      <c r="B2783" s="53">
        <v>45169</v>
      </c>
      <c r="N2783" s="1" t="s">
        <v>948</v>
      </c>
      <c r="U2783" s="59">
        <v>665962994.95775199</v>
      </c>
      <c r="V2783" s="60">
        <v>665962994.95775199</v>
      </c>
      <c r="W2783" s="60">
        <v>11081569913.033899</v>
      </c>
      <c r="X2783" s="59">
        <v>1.0440094136E-3</v>
      </c>
      <c r="AI2783" s="2" t="str">
        <f>INDEX('ISO2-ISO3'!$D$1:$D$249, MATCH($N2783, 'ISO2-ISO3'!$C$1:$C$249, 0))</f>
        <v>CHN</v>
      </c>
      <c r="AJ2783" s="2" t="str">
        <f>INDEX('WB Country Groups'!$C$2:$C$219, MATCH($AI2783, 'WB Country Groups'!$B$2:$B$219, 0))</f>
        <v>East Asia &amp; Pacific</v>
      </c>
    </row>
    <row r="2784" spans="1:36">
      <c r="A2784" s="53">
        <v>45169</v>
      </c>
      <c r="B2784" s="53">
        <v>45169</v>
      </c>
      <c r="N2784" s="1" t="s">
        <v>948</v>
      </c>
      <c r="U2784" s="59">
        <v>279759069.78869301</v>
      </c>
      <c r="V2784" s="60">
        <v>279759069.78869301</v>
      </c>
      <c r="W2784" s="60">
        <v>4655168101.1426296</v>
      </c>
      <c r="X2784" s="59">
        <v>4.3856956710000002E-4</v>
      </c>
      <c r="AI2784" s="2" t="str">
        <f>INDEX('ISO2-ISO3'!$D$1:$D$249, MATCH($N2784, 'ISO2-ISO3'!$C$1:$C$249, 0))</f>
        <v>CHN</v>
      </c>
      <c r="AJ2784" s="2" t="str">
        <f>INDEX('WB Country Groups'!$C$2:$C$219, MATCH($AI2784, 'WB Country Groups'!$B$2:$B$219, 0))</f>
        <v>East Asia &amp; Pacific</v>
      </c>
    </row>
    <row r="2785" spans="1:36">
      <c r="A2785" s="53">
        <v>45169</v>
      </c>
      <c r="B2785" s="53">
        <v>45169</v>
      </c>
      <c r="N2785" s="1" t="s">
        <v>1348</v>
      </c>
      <c r="U2785" s="59">
        <v>30969679671.119999</v>
      </c>
      <c r="V2785" s="60">
        <v>30969679671.119999</v>
      </c>
      <c r="W2785" s="60">
        <v>30969679671.119999</v>
      </c>
      <c r="X2785" s="59">
        <v>4.8550200773100002E-2</v>
      </c>
      <c r="AI2785" s="2" t="str">
        <f>INDEX('ISO2-ISO3'!$D$1:$D$249, MATCH($N2785, 'ISO2-ISO3'!$C$1:$C$249, 0))</f>
        <v>USA</v>
      </c>
      <c r="AJ2785" s="2" t="str">
        <f>INDEX('WB Country Groups'!$C$2:$C$219, MATCH($AI2785, 'WB Country Groups'!$B$2:$B$219, 0))</f>
        <v>North America</v>
      </c>
    </row>
    <row r="2786" spans="1:36">
      <c r="A2786" s="53">
        <v>45169</v>
      </c>
      <c r="B2786" s="53">
        <v>45169</v>
      </c>
      <c r="N2786" s="1" t="s">
        <v>948</v>
      </c>
      <c r="U2786" s="59">
        <v>421588756.46960199</v>
      </c>
      <c r="V2786" s="60">
        <v>421588756.46960199</v>
      </c>
      <c r="W2786" s="60">
        <v>7015202518.3671198</v>
      </c>
      <c r="X2786" s="59">
        <v>6.6091154279999996E-4</v>
      </c>
      <c r="AI2786" s="2" t="str">
        <f>INDEX('ISO2-ISO3'!$D$1:$D$249, MATCH($N2786, 'ISO2-ISO3'!$C$1:$C$249, 0))</f>
        <v>CHN</v>
      </c>
      <c r="AJ2786" s="2" t="str">
        <f>INDEX('WB Country Groups'!$C$2:$C$219, MATCH($AI2786, 'WB Country Groups'!$B$2:$B$219, 0))</f>
        <v>East Asia &amp; Pacific</v>
      </c>
    </row>
    <row r="2787" spans="1:36">
      <c r="A2787" s="53">
        <v>45169</v>
      </c>
      <c r="B2787" s="53">
        <v>45169</v>
      </c>
      <c r="N2787" s="1" t="s">
        <v>948</v>
      </c>
      <c r="U2787" s="59">
        <v>184364910.35240799</v>
      </c>
      <c r="V2787" s="60">
        <v>184364910.35240799</v>
      </c>
      <c r="W2787" s="60">
        <v>3067817069.49055</v>
      </c>
      <c r="X2787" s="59">
        <v>2.8902311900000003E-4</v>
      </c>
      <c r="AI2787" s="2" t="str">
        <f>INDEX('ISO2-ISO3'!$D$1:$D$249, MATCH($N2787, 'ISO2-ISO3'!$C$1:$C$249, 0))</f>
        <v>CHN</v>
      </c>
      <c r="AJ2787" s="2" t="str">
        <f>INDEX('WB Country Groups'!$C$2:$C$219, MATCH($AI2787, 'WB Country Groups'!$B$2:$B$219, 0))</f>
        <v>East Asia &amp; Pacific</v>
      </c>
    </row>
    <row r="2788" spans="1:36">
      <c r="A2788" s="53">
        <v>45169</v>
      </c>
      <c r="B2788" s="53">
        <v>45169</v>
      </c>
      <c r="N2788" s="1" t="s">
        <v>948</v>
      </c>
      <c r="U2788" s="59">
        <v>256106625.37610799</v>
      </c>
      <c r="V2788" s="60">
        <v>256106625.37610799</v>
      </c>
      <c r="W2788" s="60">
        <v>4261593355.4635</v>
      </c>
      <c r="X2788" s="59">
        <v>4.0149036779999999E-4</v>
      </c>
      <c r="AI2788" s="2" t="str">
        <f>INDEX('ISO2-ISO3'!$D$1:$D$249, MATCH($N2788, 'ISO2-ISO3'!$C$1:$C$249, 0))</f>
        <v>CHN</v>
      </c>
      <c r="AJ2788" s="2" t="str">
        <f>INDEX('WB Country Groups'!$C$2:$C$219, MATCH($AI2788, 'WB Country Groups'!$B$2:$B$219, 0))</f>
        <v>East Asia &amp; Pacific</v>
      </c>
    </row>
    <row r="2789" spans="1:36">
      <c r="A2789" s="53">
        <v>45169</v>
      </c>
      <c r="B2789" s="53">
        <v>45169</v>
      </c>
      <c r="N2789" s="1" t="s">
        <v>1031</v>
      </c>
      <c r="U2789" s="59">
        <v>14155677375</v>
      </c>
      <c r="V2789" s="60">
        <v>14155677375</v>
      </c>
      <c r="W2789" s="60">
        <v>56622709500</v>
      </c>
      <c r="X2789" s="59">
        <v>2.2191413858100001E-2</v>
      </c>
      <c r="AI2789" s="2" t="str">
        <f>INDEX('ISO2-ISO3'!$D$1:$D$249, MATCH($N2789, 'ISO2-ISO3'!$C$1:$C$249, 0))</f>
        <v>DEU</v>
      </c>
      <c r="AJ2789" s="2" t="str">
        <f>INDEX('WB Country Groups'!$C$2:$C$219, MATCH($AI2789, 'WB Country Groups'!$B$2:$B$219, 0))</f>
        <v>Europe &amp; Central Asia</v>
      </c>
    </row>
    <row r="2790" spans="1:36">
      <c r="A2790" s="53">
        <v>45169</v>
      </c>
      <c r="B2790" s="53">
        <v>45169</v>
      </c>
      <c r="N2790" s="1" t="s">
        <v>1348</v>
      </c>
      <c r="U2790" s="59">
        <v>7283230823.2600002</v>
      </c>
      <c r="V2790" s="60">
        <v>7283230823.2600002</v>
      </c>
      <c r="W2790" s="60">
        <v>9571031957.4799995</v>
      </c>
      <c r="X2790" s="59">
        <v>1.14176937734E-2</v>
      </c>
      <c r="AI2790" s="2" t="str">
        <f>INDEX('ISO2-ISO3'!$D$1:$D$249, MATCH($N2790, 'ISO2-ISO3'!$C$1:$C$249, 0))</f>
        <v>USA</v>
      </c>
      <c r="AJ2790" s="2" t="str">
        <f>INDEX('WB Country Groups'!$C$2:$C$219, MATCH($AI2790, 'WB Country Groups'!$B$2:$B$219, 0))</f>
        <v>North America</v>
      </c>
    </row>
    <row r="2791" spans="1:36">
      <c r="A2791" s="53">
        <v>45169</v>
      </c>
      <c r="B2791" s="53">
        <v>45169</v>
      </c>
      <c r="N2791" s="1" t="s">
        <v>948</v>
      </c>
      <c r="U2791" s="59">
        <v>169281033.17991301</v>
      </c>
      <c r="V2791" s="60">
        <v>169281033.17991301</v>
      </c>
      <c r="W2791" s="60">
        <v>2816822583.7425599</v>
      </c>
      <c r="X2791" s="59">
        <v>2.653765953E-4</v>
      </c>
      <c r="AI2791" s="2" t="str">
        <f>INDEX('ISO2-ISO3'!$D$1:$D$249, MATCH($N2791, 'ISO2-ISO3'!$C$1:$C$249, 0))</f>
        <v>CHN</v>
      </c>
      <c r="AJ2791" s="2" t="str">
        <f>INDEX('WB Country Groups'!$C$2:$C$219, MATCH($AI2791, 'WB Country Groups'!$B$2:$B$219, 0))</f>
        <v>East Asia &amp; Pacific</v>
      </c>
    </row>
    <row r="2792" spans="1:36">
      <c r="A2792" s="53">
        <v>45169</v>
      </c>
      <c r="B2792" s="53">
        <v>45169</v>
      </c>
      <c r="N2792" s="1" t="s">
        <v>1070</v>
      </c>
      <c r="U2792" s="59">
        <v>2010400702.8998201</v>
      </c>
      <c r="V2792" s="60">
        <v>2010400702.8998201</v>
      </c>
      <c r="W2792" s="60">
        <v>4467557117.55515</v>
      </c>
      <c r="X2792" s="59">
        <v>3.1516424708000002E-3</v>
      </c>
      <c r="AI2792" s="2" t="str">
        <f>INDEX('ISO2-ISO3'!$D$1:$D$249, MATCH($N2792, 'ISO2-ISO3'!$C$1:$C$249, 0))</f>
        <v>IND</v>
      </c>
      <c r="AJ2792" s="2" t="str">
        <f>INDEX('WB Country Groups'!$C$2:$C$219, MATCH($AI2792, 'WB Country Groups'!$B$2:$B$219, 0))</f>
        <v>South Asia</v>
      </c>
    </row>
    <row r="2793" spans="1:36">
      <c r="A2793" s="53">
        <v>45169</v>
      </c>
      <c r="B2793" s="53">
        <v>45169</v>
      </c>
      <c r="N2793" s="1" t="s">
        <v>1070</v>
      </c>
      <c r="U2793" s="59">
        <v>3938490891.4523902</v>
      </c>
      <c r="V2793" s="60">
        <v>3938490891.4523902</v>
      </c>
      <c r="W2793" s="60">
        <v>15753963565.8095</v>
      </c>
      <c r="X2793" s="59">
        <v>6.1742493159000003E-3</v>
      </c>
      <c r="AI2793" s="2" t="str">
        <f>INDEX('ISO2-ISO3'!$D$1:$D$249, MATCH($N2793, 'ISO2-ISO3'!$C$1:$C$249, 0))</f>
        <v>IND</v>
      </c>
      <c r="AJ2793" s="2" t="str">
        <f>INDEX('WB Country Groups'!$C$2:$C$219, MATCH($AI2793, 'WB Country Groups'!$B$2:$B$219, 0))</f>
        <v>South Asia</v>
      </c>
    </row>
    <row r="2794" spans="1:36">
      <c r="A2794" s="53">
        <v>45169</v>
      </c>
      <c r="B2794" s="53">
        <v>45169</v>
      </c>
      <c r="N2794" s="1" t="s">
        <v>948</v>
      </c>
      <c r="U2794" s="59">
        <v>2934718599.3432598</v>
      </c>
      <c r="V2794" s="60">
        <v>2934718599.3432598</v>
      </c>
      <c r="W2794" s="60">
        <v>6143441472.4009304</v>
      </c>
      <c r="X2794" s="59">
        <v>4.6006668046000001E-3</v>
      </c>
      <c r="AI2794" s="2" t="str">
        <f>INDEX('ISO2-ISO3'!$D$1:$D$249, MATCH($N2794, 'ISO2-ISO3'!$C$1:$C$249, 0))</f>
        <v>CHN</v>
      </c>
      <c r="AJ2794" s="2" t="str">
        <f>INDEX('WB Country Groups'!$C$2:$C$219, MATCH($AI2794, 'WB Country Groups'!$B$2:$B$219, 0))</f>
        <v>East Asia &amp; Pacific</v>
      </c>
    </row>
    <row r="2795" spans="1:36">
      <c r="A2795" s="53">
        <v>45169</v>
      </c>
      <c r="B2795" s="53">
        <v>45169</v>
      </c>
      <c r="N2795" s="1" t="s">
        <v>1303</v>
      </c>
      <c r="U2795" s="59">
        <v>11327281293.240999</v>
      </c>
      <c r="V2795" s="60">
        <v>11327281293.240999</v>
      </c>
      <c r="W2795" s="60">
        <v>16181830418.915701</v>
      </c>
      <c r="X2795" s="59">
        <v>1.77574255478E-2</v>
      </c>
      <c r="AI2795" s="2" t="str">
        <f>INDEX('ISO2-ISO3'!$D$1:$D$249, MATCH($N2795, 'ISO2-ISO3'!$C$1:$C$249, 0))</f>
        <v>TWN</v>
      </c>
      <c r="AJ2795" s="2" t="str">
        <f>INDEX('WB Country Groups'!$C$2:$C$219, MATCH($AI2795, 'WB Country Groups'!$B$2:$B$219, 0))</f>
        <v>East Asia &amp; Pacific</v>
      </c>
    </row>
    <row r="2796" spans="1:36">
      <c r="A2796" s="53">
        <v>45169</v>
      </c>
      <c r="B2796" s="53">
        <v>45169</v>
      </c>
      <c r="N2796" s="1" t="s">
        <v>948</v>
      </c>
      <c r="U2796" s="59">
        <v>2237325066.1440001</v>
      </c>
      <c r="V2796" s="60">
        <v>2237325066.1440001</v>
      </c>
      <c r="W2796" s="60">
        <v>4821780968.6007996</v>
      </c>
      <c r="X2796" s="59">
        <v>3.5073847165999999E-3</v>
      </c>
      <c r="AI2796" s="2" t="str">
        <f>INDEX('ISO2-ISO3'!$D$1:$D$249, MATCH($N2796, 'ISO2-ISO3'!$C$1:$C$249, 0))</f>
        <v>CHN</v>
      </c>
      <c r="AJ2796" s="2" t="str">
        <f>INDEX('WB Country Groups'!$C$2:$C$219, MATCH($AI2796, 'WB Country Groups'!$B$2:$B$219, 0))</f>
        <v>East Asia &amp; Pacific</v>
      </c>
    </row>
    <row r="2797" spans="1:36">
      <c r="A2797" s="53">
        <v>45169</v>
      </c>
      <c r="B2797" s="53">
        <v>45169</v>
      </c>
      <c r="N2797" s="1" t="s">
        <v>1348</v>
      </c>
      <c r="U2797" s="59">
        <v>13587594494.85</v>
      </c>
      <c r="V2797" s="60">
        <v>13587594494.85</v>
      </c>
      <c r="W2797" s="60">
        <v>22645990824.75</v>
      </c>
      <c r="X2797" s="59">
        <v>2.1300848047300001E-2</v>
      </c>
      <c r="AI2797" s="2" t="str">
        <f>INDEX('ISO2-ISO3'!$D$1:$D$249, MATCH($N2797, 'ISO2-ISO3'!$C$1:$C$249, 0))</f>
        <v>USA</v>
      </c>
      <c r="AJ2797" s="2" t="str">
        <f>INDEX('WB Country Groups'!$C$2:$C$219, MATCH($AI2797, 'WB Country Groups'!$B$2:$B$219, 0))</f>
        <v>North America</v>
      </c>
    </row>
    <row r="2798" spans="1:36">
      <c r="A2798" s="53">
        <v>45169</v>
      </c>
      <c r="B2798" s="53">
        <v>45169</v>
      </c>
      <c r="N2798" s="1" t="s">
        <v>918</v>
      </c>
      <c r="U2798" s="59">
        <v>4541083923.3411798</v>
      </c>
      <c r="V2798" s="60">
        <v>4541083923.3411798</v>
      </c>
      <c r="W2798" s="60">
        <v>6487262747.63025</v>
      </c>
      <c r="X2798" s="59">
        <v>7.1189156151000004E-3</v>
      </c>
      <c r="AI2798" s="2" t="str">
        <f>INDEX('ISO2-ISO3'!$D$1:$D$249, MATCH($N2798, 'ISO2-ISO3'!$C$1:$C$249, 0))</f>
        <v>BRA</v>
      </c>
      <c r="AJ2798" s="2" t="str">
        <f>INDEX('WB Country Groups'!$C$2:$C$219, MATCH($AI2798, 'WB Country Groups'!$B$2:$B$219, 0))</f>
        <v>Latin America &amp; Caribbean</v>
      </c>
    </row>
    <row r="2799" spans="1:36">
      <c r="A2799" s="53">
        <v>45169</v>
      </c>
      <c r="B2799" s="53">
        <v>45169</v>
      </c>
      <c r="N2799" s="1" t="s">
        <v>948</v>
      </c>
      <c r="U2799" s="59">
        <v>1395350548.2832301</v>
      </c>
      <c r="V2799" s="60">
        <v>1395350548.2832301</v>
      </c>
      <c r="W2799" s="60">
        <v>2790701096.5664501</v>
      </c>
      <c r="X2799" s="59">
        <v>2.1874475289000001E-3</v>
      </c>
      <c r="AI2799" s="2" t="str">
        <f>INDEX('ISO2-ISO3'!$D$1:$D$249, MATCH($N2799, 'ISO2-ISO3'!$C$1:$C$249, 0))</f>
        <v>CHN</v>
      </c>
      <c r="AJ2799" s="2" t="str">
        <f>INDEX('WB Country Groups'!$C$2:$C$219, MATCH($AI2799, 'WB Country Groups'!$B$2:$B$219, 0))</f>
        <v>East Asia &amp; Pacific</v>
      </c>
    </row>
    <row r="2800" spans="1:36">
      <c r="A2800" s="53">
        <v>45169</v>
      </c>
      <c r="B2800" s="53">
        <v>45169</v>
      </c>
      <c r="N2800" s="1" t="s">
        <v>948</v>
      </c>
      <c r="U2800" s="59">
        <v>3968584765.0715699</v>
      </c>
      <c r="V2800" s="60">
        <v>3968584765.0715699</v>
      </c>
      <c r="W2800" s="60">
        <v>33083139459.796101</v>
      </c>
      <c r="X2800" s="59">
        <v>6.2214265427999998E-3</v>
      </c>
      <c r="AI2800" s="2" t="str">
        <f>INDEX('ISO2-ISO3'!$D$1:$D$249, MATCH($N2800, 'ISO2-ISO3'!$C$1:$C$249, 0))</f>
        <v>CHN</v>
      </c>
      <c r="AJ2800" s="2" t="str">
        <f>INDEX('WB Country Groups'!$C$2:$C$219, MATCH($AI2800, 'WB Country Groups'!$B$2:$B$219, 0))</f>
        <v>East Asia &amp; Pacific</v>
      </c>
    </row>
    <row r="2801" spans="1:36">
      <c r="A2801" s="53">
        <v>45169</v>
      </c>
      <c r="B2801" s="53">
        <v>45169</v>
      </c>
      <c r="N2801" s="1" t="s">
        <v>948</v>
      </c>
      <c r="U2801" s="59">
        <v>1723181574.10181</v>
      </c>
      <c r="V2801" s="60">
        <v>1723181574.10181</v>
      </c>
      <c r="W2801" s="60">
        <v>33083139459.796101</v>
      </c>
      <c r="X2801" s="59">
        <v>2.7013780019999999E-3</v>
      </c>
      <c r="AI2801" s="2" t="str">
        <f>INDEX('ISO2-ISO3'!$D$1:$D$249, MATCH($N2801, 'ISO2-ISO3'!$C$1:$C$249, 0))</f>
        <v>CHN</v>
      </c>
      <c r="AJ2801" s="2" t="str">
        <f>INDEX('WB Country Groups'!$C$2:$C$219, MATCH($AI2801, 'WB Country Groups'!$B$2:$B$219, 0))</f>
        <v>East Asia &amp; Pacific</v>
      </c>
    </row>
    <row r="2802" spans="1:36">
      <c r="A2802" s="53">
        <v>45169</v>
      </c>
      <c r="B2802" s="53">
        <v>45169</v>
      </c>
      <c r="N2802" s="1" t="s">
        <v>1348</v>
      </c>
      <c r="U2802" s="59">
        <v>10340893958.4</v>
      </c>
      <c r="V2802" s="60">
        <v>10340893958.4</v>
      </c>
      <c r="W2802" s="60">
        <v>10340893958.4</v>
      </c>
      <c r="X2802" s="59">
        <v>1.62110968917E-2</v>
      </c>
      <c r="AI2802" s="2" t="str">
        <f>INDEX('ISO2-ISO3'!$D$1:$D$249, MATCH($N2802, 'ISO2-ISO3'!$C$1:$C$249, 0))</f>
        <v>USA</v>
      </c>
      <c r="AJ2802" s="2" t="str">
        <f>INDEX('WB Country Groups'!$C$2:$C$219, MATCH($AI2802, 'WB Country Groups'!$B$2:$B$219, 0))</f>
        <v>North America</v>
      </c>
    </row>
    <row r="2803" spans="1:36">
      <c r="A2803" s="53">
        <v>45169</v>
      </c>
      <c r="B2803" s="53">
        <v>45169</v>
      </c>
      <c r="N2803" s="1" t="s">
        <v>1102</v>
      </c>
      <c r="U2803" s="59">
        <v>2742741188.5000901</v>
      </c>
      <c r="V2803" s="60">
        <v>2742741188.5000901</v>
      </c>
      <c r="W2803" s="60">
        <v>3656988251.3334599</v>
      </c>
      <c r="X2803" s="59">
        <v>4.2997098059999999E-3</v>
      </c>
      <c r="AI2803" s="2" t="str">
        <f>INDEX('ISO2-ISO3'!$D$1:$D$249, MATCH($N2803, 'ISO2-ISO3'!$C$1:$C$249, 0))</f>
        <v>KOR</v>
      </c>
      <c r="AJ2803" s="2" t="str">
        <f>INDEX('WB Country Groups'!$C$2:$C$219, MATCH($AI2803, 'WB Country Groups'!$B$2:$B$219, 0))</f>
        <v>East Asia &amp; Pacific</v>
      </c>
    </row>
    <row r="2804" spans="1:36">
      <c r="A2804" s="53">
        <v>45169</v>
      </c>
      <c r="B2804" s="53">
        <v>45169</v>
      </c>
      <c r="N2804" s="1" t="s">
        <v>948</v>
      </c>
      <c r="U2804" s="59">
        <v>255811350.44506401</v>
      </c>
      <c r="V2804" s="60">
        <v>255811350.44506401</v>
      </c>
      <c r="W2804" s="60">
        <v>4256680004.6967201</v>
      </c>
      <c r="X2804" s="59">
        <v>4.0102747449999998E-4</v>
      </c>
      <c r="AI2804" s="2" t="str">
        <f>INDEX('ISO2-ISO3'!$D$1:$D$249, MATCH($N2804, 'ISO2-ISO3'!$C$1:$C$249, 0))</f>
        <v>CHN</v>
      </c>
      <c r="AJ2804" s="2" t="str">
        <f>INDEX('WB Country Groups'!$C$2:$C$219, MATCH($AI2804, 'WB Country Groups'!$B$2:$B$219, 0))</f>
        <v>East Asia &amp; Pacific</v>
      </c>
    </row>
    <row r="2805" spans="1:36">
      <c r="A2805" s="53">
        <v>45169</v>
      </c>
      <c r="B2805" s="53">
        <v>45169</v>
      </c>
      <c r="N2805" s="1" t="s">
        <v>1295</v>
      </c>
      <c r="U2805" s="59">
        <v>12674825439.677099</v>
      </c>
      <c r="V2805" s="60">
        <v>12674825439.677099</v>
      </c>
      <c r="W2805" s="60">
        <v>22239857216.303299</v>
      </c>
      <c r="X2805" s="59">
        <v>1.98699284718E-2</v>
      </c>
      <c r="AI2805" s="2" t="str">
        <f>INDEX('ISO2-ISO3'!$D$1:$D$249, MATCH($N2805, 'ISO2-ISO3'!$C$1:$C$249, 0))</f>
        <v>SWE</v>
      </c>
      <c r="AJ2805" s="2" t="str">
        <f>INDEX('WB Country Groups'!$C$2:$C$219, MATCH($AI2805, 'WB Country Groups'!$B$2:$B$219, 0))</f>
        <v>Europe &amp; Central Asia</v>
      </c>
    </row>
    <row r="2806" spans="1:36">
      <c r="A2806" s="53">
        <v>45169</v>
      </c>
      <c r="B2806" s="53">
        <v>45169</v>
      </c>
      <c r="N2806" s="1" t="s">
        <v>1295</v>
      </c>
      <c r="U2806" s="59">
        <v>6396325416.7069998</v>
      </c>
      <c r="V2806" s="60">
        <v>6396325416.7069998</v>
      </c>
      <c r="W2806" s="60">
        <v>22239857216.303299</v>
      </c>
      <c r="X2806" s="59">
        <v>1.00273198331E-2</v>
      </c>
      <c r="AI2806" s="2" t="str">
        <f>INDEX('ISO2-ISO3'!$D$1:$D$249, MATCH($N2806, 'ISO2-ISO3'!$C$1:$C$249, 0))</f>
        <v>SWE</v>
      </c>
      <c r="AJ2806" s="2" t="str">
        <f>INDEX('WB Country Groups'!$C$2:$C$219, MATCH($AI2806, 'WB Country Groups'!$B$2:$B$219, 0))</f>
        <v>Europe &amp; Central Asia</v>
      </c>
    </row>
    <row r="2807" spans="1:36">
      <c r="A2807" s="53">
        <v>45169</v>
      </c>
      <c r="B2807" s="53">
        <v>45169</v>
      </c>
      <c r="N2807" s="1" t="s">
        <v>1348</v>
      </c>
      <c r="U2807" s="59">
        <v>10617017344.639999</v>
      </c>
      <c r="V2807" s="60">
        <v>10617017344.639999</v>
      </c>
      <c r="W2807" s="60">
        <v>11175807731.200001</v>
      </c>
      <c r="X2807" s="59">
        <v>1.6643966911100001E-2</v>
      </c>
      <c r="AI2807" s="2" t="str">
        <f>INDEX('ISO2-ISO3'!$D$1:$D$249, MATCH($N2807, 'ISO2-ISO3'!$C$1:$C$249, 0))</f>
        <v>USA</v>
      </c>
      <c r="AJ2807" s="2" t="str">
        <f>INDEX('WB Country Groups'!$C$2:$C$219, MATCH($AI2807, 'WB Country Groups'!$B$2:$B$219, 0))</f>
        <v>North America</v>
      </c>
    </row>
    <row r="2808" spans="1:36">
      <c r="A2808" s="53">
        <v>45169</v>
      </c>
      <c r="B2808" s="53">
        <v>45169</v>
      </c>
      <c r="N2808" s="1" t="s">
        <v>1348</v>
      </c>
      <c r="U2808" s="59">
        <v>10155812848.4</v>
      </c>
      <c r="V2808" s="60">
        <v>10155812848.4</v>
      </c>
      <c r="W2808" s="60">
        <v>10155812848.4</v>
      </c>
      <c r="X2808" s="59">
        <v>1.5920951008800002E-2</v>
      </c>
      <c r="AI2808" s="2" t="str">
        <f>INDEX('ISO2-ISO3'!$D$1:$D$249, MATCH($N2808, 'ISO2-ISO3'!$C$1:$C$249, 0))</f>
        <v>USA</v>
      </c>
      <c r="AJ2808" s="2" t="str">
        <f>INDEX('WB Country Groups'!$C$2:$C$219, MATCH($AI2808, 'WB Country Groups'!$B$2:$B$219, 0))</f>
        <v>North America</v>
      </c>
    </row>
    <row r="2809" spans="1:36">
      <c r="A2809" s="53">
        <v>45169</v>
      </c>
      <c r="B2809" s="53">
        <v>45169</v>
      </c>
      <c r="N2809" s="1" t="s">
        <v>948</v>
      </c>
      <c r="U2809" s="59">
        <v>1793759723.65715</v>
      </c>
      <c r="V2809" s="60">
        <v>1793759723.65715</v>
      </c>
      <c r="W2809" s="60">
        <v>59696030966.862396</v>
      </c>
      <c r="X2809" s="59">
        <v>2.8120211654000002E-3</v>
      </c>
      <c r="AI2809" s="2" t="str">
        <f>INDEX('ISO2-ISO3'!$D$1:$D$249, MATCH($N2809, 'ISO2-ISO3'!$C$1:$C$249, 0))</f>
        <v>CHN</v>
      </c>
      <c r="AJ2809" s="2" t="str">
        <f>INDEX('WB Country Groups'!$C$2:$C$219, MATCH($AI2809, 'WB Country Groups'!$B$2:$B$219, 0))</f>
        <v>East Asia &amp; Pacific</v>
      </c>
    </row>
    <row r="2810" spans="1:36">
      <c r="A2810" s="53">
        <v>45169</v>
      </c>
      <c r="B2810" s="53">
        <v>45169</v>
      </c>
      <c r="N2810" s="1" t="s">
        <v>948</v>
      </c>
      <c r="U2810" s="59">
        <v>250703951.615031</v>
      </c>
      <c r="V2810" s="60">
        <v>250703951.615031</v>
      </c>
      <c r="W2810" s="60">
        <v>4171693304.7790198</v>
      </c>
      <c r="X2810" s="59">
        <v>3.9302076469999999E-4</v>
      </c>
      <c r="AI2810" s="2" t="str">
        <f>INDEX('ISO2-ISO3'!$D$1:$D$249, MATCH($N2810, 'ISO2-ISO3'!$C$1:$C$249, 0))</f>
        <v>CHN</v>
      </c>
      <c r="AJ2810" s="2" t="str">
        <f>INDEX('WB Country Groups'!$C$2:$C$219, MATCH($AI2810, 'WB Country Groups'!$B$2:$B$219, 0))</f>
        <v>East Asia &amp; Pacific</v>
      </c>
    </row>
    <row r="2811" spans="1:36">
      <c r="A2811" s="53">
        <v>45169</v>
      </c>
      <c r="B2811" s="53">
        <v>45169</v>
      </c>
      <c r="N2811" s="1" t="s">
        <v>1172</v>
      </c>
      <c r="U2811" s="59">
        <v>18194599071.408901</v>
      </c>
      <c r="V2811" s="60">
        <v>18194599071.408901</v>
      </c>
      <c r="W2811" s="60">
        <v>25992284387.727001</v>
      </c>
      <c r="X2811" s="59">
        <v>2.8523105414200001E-2</v>
      </c>
      <c r="AI2811" s="2" t="str">
        <f>INDEX('ISO2-ISO3'!$D$1:$D$249, MATCH($N2811, 'ISO2-ISO3'!$C$1:$C$249, 0))</f>
        <v>NLD</v>
      </c>
      <c r="AJ2811" s="2" t="str">
        <f>INDEX('WB Country Groups'!$C$2:$C$219, MATCH($AI2811, 'WB Country Groups'!$B$2:$B$219, 0))</f>
        <v>Europe &amp; Central Asia</v>
      </c>
    </row>
    <row r="2812" spans="1:36">
      <c r="A2812" s="53">
        <v>45169</v>
      </c>
      <c r="B2812" s="53">
        <v>45169</v>
      </c>
      <c r="N2812" s="1" t="s">
        <v>948</v>
      </c>
      <c r="U2812" s="59">
        <v>250224045.856289</v>
      </c>
      <c r="V2812" s="60">
        <v>250224045.856289</v>
      </c>
      <c r="W2812" s="60">
        <v>4163707712.0998101</v>
      </c>
      <c r="X2812" s="59">
        <v>3.9226843140000001E-4</v>
      </c>
      <c r="AI2812" s="2" t="str">
        <f>INDEX('ISO2-ISO3'!$D$1:$D$249, MATCH($N2812, 'ISO2-ISO3'!$C$1:$C$249, 0))</f>
        <v>CHN</v>
      </c>
      <c r="AJ2812" s="2" t="str">
        <f>INDEX('WB Country Groups'!$C$2:$C$219, MATCH($AI2812, 'WB Country Groups'!$B$2:$B$219, 0))</f>
        <v>East Asia &amp; Pacific</v>
      </c>
    </row>
    <row r="2813" spans="1:36">
      <c r="A2813" s="53">
        <v>45169</v>
      </c>
      <c r="B2813" s="53">
        <v>45169</v>
      </c>
      <c r="N2813" s="1" t="s">
        <v>948</v>
      </c>
      <c r="U2813" s="59">
        <v>24113111933.957298</v>
      </c>
      <c r="V2813" s="60">
        <v>24113111933.957298</v>
      </c>
      <c r="W2813" s="60">
        <v>39383658302.098396</v>
      </c>
      <c r="X2813" s="59">
        <v>3.7801373410700001E-2</v>
      </c>
      <c r="AI2813" s="2" t="str">
        <f>INDEX('ISO2-ISO3'!$D$1:$D$249, MATCH($N2813, 'ISO2-ISO3'!$C$1:$C$249, 0))</f>
        <v>CHN</v>
      </c>
      <c r="AJ2813" s="2" t="str">
        <f>INDEX('WB Country Groups'!$C$2:$C$219, MATCH($AI2813, 'WB Country Groups'!$B$2:$B$219, 0))</f>
        <v>East Asia &amp; Pacific</v>
      </c>
    </row>
    <row r="2814" spans="1:36">
      <c r="A2814" s="53">
        <v>45169</v>
      </c>
      <c r="B2814" s="53">
        <v>45169</v>
      </c>
      <c r="N2814" s="1" t="s">
        <v>948</v>
      </c>
      <c r="U2814" s="59">
        <v>2523199827.66219</v>
      </c>
      <c r="V2814" s="60">
        <v>2523199827.66219</v>
      </c>
      <c r="W2814" s="60">
        <v>3881845888.7110701</v>
      </c>
      <c r="X2814" s="59">
        <v>3.9555416627999997E-3</v>
      </c>
      <c r="AI2814" s="2" t="str">
        <f>INDEX('ISO2-ISO3'!$D$1:$D$249, MATCH($N2814, 'ISO2-ISO3'!$C$1:$C$249, 0))</f>
        <v>CHN</v>
      </c>
      <c r="AJ2814" s="2" t="str">
        <f>INDEX('WB Country Groups'!$C$2:$C$219, MATCH($AI2814, 'WB Country Groups'!$B$2:$B$219, 0))</f>
        <v>East Asia &amp; Pacific</v>
      </c>
    </row>
    <row r="2815" spans="1:36">
      <c r="A2815" s="53">
        <v>45169</v>
      </c>
      <c r="B2815" s="53">
        <v>45169</v>
      </c>
      <c r="N2815" s="1" t="s">
        <v>1070</v>
      </c>
      <c r="U2815" s="59">
        <v>3553758651.2124901</v>
      </c>
      <c r="V2815" s="60">
        <v>3553758651.2124901</v>
      </c>
      <c r="W2815" s="60">
        <v>17768793256.0625</v>
      </c>
      <c r="X2815" s="59">
        <v>5.5711165840000004E-3</v>
      </c>
      <c r="AI2815" s="2" t="str">
        <f>INDEX('ISO2-ISO3'!$D$1:$D$249, MATCH($N2815, 'ISO2-ISO3'!$C$1:$C$249, 0))</f>
        <v>IND</v>
      </c>
      <c r="AJ2815" s="2" t="str">
        <f>INDEX('WB Country Groups'!$C$2:$C$219, MATCH($AI2815, 'WB Country Groups'!$B$2:$B$219, 0))</f>
        <v>South Asia</v>
      </c>
    </row>
    <row r="2816" spans="1:36">
      <c r="A2816" s="53">
        <v>45169</v>
      </c>
      <c r="B2816" s="53">
        <v>45169</v>
      </c>
      <c r="N2816" s="1" t="s">
        <v>948</v>
      </c>
      <c r="U2816" s="59">
        <v>50054499864.372002</v>
      </c>
      <c r="V2816" s="60">
        <v>50054499864.372002</v>
      </c>
      <c r="W2816" s="60">
        <v>125136249660.92999</v>
      </c>
      <c r="X2816" s="59">
        <v>7.8468878071000003E-2</v>
      </c>
      <c r="AI2816" s="2" t="str">
        <f>INDEX('ISO2-ISO3'!$D$1:$D$249, MATCH($N2816, 'ISO2-ISO3'!$C$1:$C$249, 0))</f>
        <v>CHN</v>
      </c>
      <c r="AJ2816" s="2" t="str">
        <f>INDEX('WB Country Groups'!$C$2:$C$219, MATCH($AI2816, 'WB Country Groups'!$B$2:$B$219, 0))</f>
        <v>East Asia &amp; Pacific</v>
      </c>
    </row>
    <row r="2817" spans="1:36">
      <c r="A2817" s="53">
        <v>45169</v>
      </c>
      <c r="B2817" s="53">
        <v>45169</v>
      </c>
      <c r="N2817" s="1" t="s">
        <v>948</v>
      </c>
      <c r="U2817" s="59">
        <v>4296401190.0404902</v>
      </c>
      <c r="V2817" s="60">
        <v>4296401190.0404902</v>
      </c>
      <c r="W2817" s="60">
        <v>17058238018.075001</v>
      </c>
      <c r="X2817" s="59">
        <v>6.7353341266000004E-3</v>
      </c>
      <c r="AI2817" s="2" t="str">
        <f>INDEX('ISO2-ISO3'!$D$1:$D$249, MATCH($N2817, 'ISO2-ISO3'!$C$1:$C$249, 0))</f>
        <v>CHN</v>
      </c>
      <c r="AJ2817" s="2" t="str">
        <f>INDEX('WB Country Groups'!$C$2:$C$219, MATCH($AI2817, 'WB Country Groups'!$B$2:$B$219, 0))</f>
        <v>East Asia &amp; Pacific</v>
      </c>
    </row>
    <row r="2818" spans="1:36">
      <c r="A2818" s="53">
        <v>45169</v>
      </c>
      <c r="B2818" s="53">
        <v>45169</v>
      </c>
      <c r="N2818" s="1" t="s">
        <v>948</v>
      </c>
      <c r="U2818" s="59">
        <v>14068156888.305</v>
      </c>
      <c r="V2818" s="60">
        <v>14068156888.305</v>
      </c>
      <c r="W2818" s="60">
        <v>17156380431.450001</v>
      </c>
      <c r="X2818" s="59">
        <v>2.20542107212E-2</v>
      </c>
      <c r="AI2818" s="2" t="str">
        <f>INDEX('ISO2-ISO3'!$D$1:$D$249, MATCH($N2818, 'ISO2-ISO3'!$C$1:$C$249, 0))</f>
        <v>CHN</v>
      </c>
      <c r="AJ2818" s="2" t="str">
        <f>INDEX('WB Country Groups'!$C$2:$C$219, MATCH($AI2818, 'WB Country Groups'!$B$2:$B$219, 0))</f>
        <v>East Asia &amp; Pacific</v>
      </c>
    </row>
    <row r="2819" spans="1:36">
      <c r="A2819" s="53">
        <v>45169</v>
      </c>
      <c r="B2819" s="53">
        <v>45169</v>
      </c>
      <c r="N2819" s="1" t="s">
        <v>948</v>
      </c>
      <c r="U2819" s="59">
        <v>341069745.85587698</v>
      </c>
      <c r="V2819" s="60">
        <v>341069745.85587698</v>
      </c>
      <c r="W2819" s="60">
        <v>6810447299.6954803</v>
      </c>
      <c r="X2819" s="59">
        <v>5.3468440150000003E-4</v>
      </c>
      <c r="AI2819" s="2" t="str">
        <f>INDEX('ISO2-ISO3'!$D$1:$D$249, MATCH($N2819, 'ISO2-ISO3'!$C$1:$C$249, 0))</f>
        <v>CHN</v>
      </c>
      <c r="AJ2819" s="2" t="str">
        <f>INDEX('WB Country Groups'!$C$2:$C$219, MATCH($AI2819, 'WB Country Groups'!$B$2:$B$219, 0))</f>
        <v>East Asia &amp; Pacific</v>
      </c>
    </row>
    <row r="2820" spans="1:36">
      <c r="A2820" s="53">
        <v>45169</v>
      </c>
      <c r="B2820" s="53">
        <v>45169</v>
      </c>
      <c r="N2820" s="1" t="s">
        <v>948</v>
      </c>
      <c r="U2820" s="59">
        <v>269521731.29095298</v>
      </c>
      <c r="V2820" s="60">
        <v>269521731.29095298</v>
      </c>
      <c r="W2820" s="60">
        <v>4484819623.6070299</v>
      </c>
      <c r="X2820" s="59">
        <v>4.2252081089999999E-4</v>
      </c>
      <c r="AI2820" s="2" t="str">
        <f>INDEX('ISO2-ISO3'!$D$1:$D$249, MATCH($N2820, 'ISO2-ISO3'!$C$1:$C$249, 0))</f>
        <v>CHN</v>
      </c>
      <c r="AJ2820" s="2" t="str">
        <f>INDEX('WB Country Groups'!$C$2:$C$219, MATCH($AI2820, 'WB Country Groups'!$B$2:$B$219, 0))</f>
        <v>East Asia &amp; Pacific</v>
      </c>
    </row>
    <row r="2821" spans="1:36">
      <c r="A2821" s="53">
        <v>45169</v>
      </c>
      <c r="B2821" s="53">
        <v>45169</v>
      </c>
      <c r="N2821" s="1" t="s">
        <v>948</v>
      </c>
      <c r="U2821" s="59">
        <v>4552742691.3635397</v>
      </c>
      <c r="V2821" s="60">
        <v>4552742691.3635397</v>
      </c>
      <c r="W2821" s="60">
        <v>15175808971.2118</v>
      </c>
      <c r="X2821" s="59">
        <v>7.1371927021000002E-3</v>
      </c>
      <c r="AI2821" s="2" t="str">
        <f>INDEX('ISO2-ISO3'!$D$1:$D$249, MATCH($N2821, 'ISO2-ISO3'!$C$1:$C$249, 0))</f>
        <v>CHN</v>
      </c>
      <c r="AJ2821" s="2" t="str">
        <f>INDEX('WB Country Groups'!$C$2:$C$219, MATCH($AI2821, 'WB Country Groups'!$B$2:$B$219, 0))</f>
        <v>East Asia &amp; Pacific</v>
      </c>
    </row>
    <row r="2822" spans="1:36">
      <c r="A2822" s="53">
        <v>45169</v>
      </c>
      <c r="B2822" s="53">
        <v>45169</v>
      </c>
      <c r="N2822" s="1" t="s">
        <v>948</v>
      </c>
      <c r="U2822" s="59">
        <v>82867765668.167206</v>
      </c>
      <c r="V2822" s="60">
        <v>82867765668.167206</v>
      </c>
      <c r="W2822" s="60">
        <v>102276307985.717</v>
      </c>
      <c r="X2822" s="59">
        <v>0.1299092113167</v>
      </c>
      <c r="AI2822" s="2" t="str">
        <f>INDEX('ISO2-ISO3'!$D$1:$D$249, MATCH($N2822, 'ISO2-ISO3'!$C$1:$C$249, 0))</f>
        <v>CHN</v>
      </c>
      <c r="AJ2822" s="2" t="str">
        <f>INDEX('WB Country Groups'!$C$2:$C$219, MATCH($AI2822, 'WB Country Groups'!$B$2:$B$219, 0))</f>
        <v>East Asia &amp; Pacific</v>
      </c>
    </row>
    <row r="2823" spans="1:36">
      <c r="A2823" s="53">
        <v>45169</v>
      </c>
      <c r="B2823" s="53">
        <v>45169</v>
      </c>
      <c r="N2823" s="1" t="s">
        <v>1348</v>
      </c>
      <c r="U2823" s="59">
        <v>37860334776.495003</v>
      </c>
      <c r="V2823" s="60">
        <v>37860334776.495003</v>
      </c>
      <c r="W2823" s="60">
        <v>54086192537.849998</v>
      </c>
      <c r="X2823" s="59">
        <v>5.9352465839299998E-2</v>
      </c>
      <c r="AI2823" s="2" t="str">
        <f>INDEX('ISO2-ISO3'!$D$1:$D$249, MATCH($N2823, 'ISO2-ISO3'!$C$1:$C$249, 0))</f>
        <v>USA</v>
      </c>
      <c r="AJ2823" s="2" t="str">
        <f>INDEX('WB Country Groups'!$C$2:$C$219, MATCH($AI2823, 'WB Country Groups'!$B$2:$B$219, 0))</f>
        <v>North America</v>
      </c>
    </row>
    <row r="2824" spans="1:36">
      <c r="A2824" s="53">
        <v>45169</v>
      </c>
      <c r="B2824" s="53">
        <v>45169</v>
      </c>
      <c r="N2824" s="1" t="s">
        <v>1348</v>
      </c>
      <c r="U2824" s="59">
        <v>16386931823.327999</v>
      </c>
      <c r="V2824" s="60">
        <v>16386931823.327999</v>
      </c>
      <c r="W2824" s="60">
        <v>18568698419.759998</v>
      </c>
      <c r="X2824" s="59">
        <v>2.5689281856500001E-2</v>
      </c>
      <c r="AI2824" s="2" t="str">
        <f>INDEX('ISO2-ISO3'!$D$1:$D$249, MATCH($N2824, 'ISO2-ISO3'!$C$1:$C$249, 0))</f>
        <v>USA</v>
      </c>
      <c r="AJ2824" s="2" t="str">
        <f>INDEX('WB Country Groups'!$C$2:$C$219, MATCH($AI2824, 'WB Country Groups'!$B$2:$B$219, 0))</f>
        <v>North America</v>
      </c>
    </row>
    <row r="2825" spans="1:36">
      <c r="A2825" s="53">
        <v>45169</v>
      </c>
      <c r="B2825" s="53">
        <v>45169</v>
      </c>
      <c r="N2825" s="1" t="s">
        <v>1031</v>
      </c>
      <c r="U2825" s="59">
        <v>4967944335.8999996</v>
      </c>
      <c r="V2825" s="60">
        <v>4967944335.8999996</v>
      </c>
      <c r="W2825" s="60">
        <v>11039876302</v>
      </c>
      <c r="X2825" s="59">
        <v>7.7880913686999998E-3</v>
      </c>
      <c r="AI2825" s="2" t="str">
        <f>INDEX('ISO2-ISO3'!$D$1:$D$249, MATCH($N2825, 'ISO2-ISO3'!$C$1:$C$249, 0))</f>
        <v>DEU</v>
      </c>
      <c r="AJ2825" s="2" t="str">
        <f>INDEX('WB Country Groups'!$C$2:$C$219, MATCH($AI2825, 'WB Country Groups'!$B$2:$B$219, 0))</f>
        <v>Europe &amp; Central Asia</v>
      </c>
    </row>
    <row r="2826" spans="1:36">
      <c r="A2826" s="53">
        <v>45169</v>
      </c>
      <c r="B2826" s="53">
        <v>45169</v>
      </c>
      <c r="N2826" s="1" t="s">
        <v>1310</v>
      </c>
      <c r="U2826" s="59">
        <v>1158010280.5739999</v>
      </c>
      <c r="V2826" s="60">
        <v>1158010280.5739999</v>
      </c>
      <c r="W2826" s="60">
        <v>2573356179.0533299</v>
      </c>
      <c r="X2826" s="59">
        <v>1.8153765947E-3</v>
      </c>
      <c r="AI2826" s="2" t="str">
        <f>INDEX('ISO2-ISO3'!$D$1:$D$249, MATCH($N2826, 'ISO2-ISO3'!$C$1:$C$249, 0))</f>
        <v>THA</v>
      </c>
      <c r="AJ2826" s="2" t="str">
        <f>INDEX('WB Country Groups'!$C$2:$C$219, MATCH($AI2826, 'WB Country Groups'!$B$2:$B$219, 0))</f>
        <v>East Asia &amp; Pacific</v>
      </c>
    </row>
    <row r="2827" spans="1:36">
      <c r="A2827" s="53">
        <v>45169</v>
      </c>
      <c r="B2827" s="53">
        <v>45169</v>
      </c>
      <c r="N2827" s="1" t="s">
        <v>948</v>
      </c>
      <c r="U2827" s="59">
        <v>1771830799.10479</v>
      </c>
      <c r="V2827" s="60">
        <v>1771830799.10479</v>
      </c>
      <c r="W2827" s="60">
        <v>8859153995.5239601</v>
      </c>
      <c r="X2827" s="59">
        <v>2.7776438745E-3</v>
      </c>
      <c r="AI2827" s="2" t="str">
        <f>INDEX('ISO2-ISO3'!$D$1:$D$249, MATCH($N2827, 'ISO2-ISO3'!$C$1:$C$249, 0))</f>
        <v>CHN</v>
      </c>
      <c r="AJ2827" s="2" t="str">
        <f>INDEX('WB Country Groups'!$C$2:$C$219, MATCH($AI2827, 'WB Country Groups'!$B$2:$B$219, 0))</f>
        <v>East Asia &amp; Pacific</v>
      </c>
    </row>
    <row r="2828" spans="1:36">
      <c r="A2828" s="53">
        <v>45169</v>
      </c>
      <c r="B2828" s="53">
        <v>45169</v>
      </c>
      <c r="N2828" s="1" t="s">
        <v>1303</v>
      </c>
      <c r="U2828" s="59">
        <v>5147484374.4486799</v>
      </c>
      <c r="V2828" s="60">
        <v>5147484374.4486799</v>
      </c>
      <c r="W2828" s="60">
        <v>6434355468.0608501</v>
      </c>
      <c r="X2828" s="59">
        <v>8.0695506867000007E-3</v>
      </c>
      <c r="AI2828" s="2" t="str">
        <f>INDEX('ISO2-ISO3'!$D$1:$D$249, MATCH($N2828, 'ISO2-ISO3'!$C$1:$C$249, 0))</f>
        <v>TWN</v>
      </c>
      <c r="AJ2828" s="2" t="str">
        <f>INDEX('WB Country Groups'!$C$2:$C$219, MATCH($AI2828, 'WB Country Groups'!$B$2:$B$219, 0))</f>
        <v>East Asia &amp; Pacific</v>
      </c>
    </row>
    <row r="2829" spans="1:36">
      <c r="A2829" s="53">
        <v>45169</v>
      </c>
      <c r="B2829" s="53">
        <v>45169</v>
      </c>
      <c r="N2829" s="1" t="s">
        <v>948</v>
      </c>
      <c r="U2829" s="59">
        <v>292001940.01797098</v>
      </c>
      <c r="V2829" s="60">
        <v>292001940.01797098</v>
      </c>
      <c r="W2829" s="60">
        <v>4858888463.0984097</v>
      </c>
      <c r="X2829" s="59">
        <v>4.5776233290000001E-4</v>
      </c>
      <c r="AI2829" s="2" t="str">
        <f>INDEX('ISO2-ISO3'!$D$1:$D$249, MATCH($N2829, 'ISO2-ISO3'!$C$1:$C$249, 0))</f>
        <v>CHN</v>
      </c>
      <c r="AJ2829" s="2" t="str">
        <f>INDEX('WB Country Groups'!$C$2:$C$219, MATCH($AI2829, 'WB Country Groups'!$B$2:$B$219, 0))</f>
        <v>East Asia &amp; Pacific</v>
      </c>
    </row>
    <row r="2830" spans="1:36">
      <c r="A2830" s="53">
        <v>45169</v>
      </c>
      <c r="B2830" s="53">
        <v>45169</v>
      </c>
      <c r="N2830" s="1" t="s">
        <v>948</v>
      </c>
      <c r="U2830" s="59">
        <v>5153433691.5675697</v>
      </c>
      <c r="V2830" s="60">
        <v>5153433691.5675697</v>
      </c>
      <c r="W2830" s="60">
        <v>6871244922.0901003</v>
      </c>
      <c r="X2830" s="59">
        <v>8.0788772455000005E-3</v>
      </c>
      <c r="AI2830" s="2" t="str">
        <f>INDEX('ISO2-ISO3'!$D$1:$D$249, MATCH($N2830, 'ISO2-ISO3'!$C$1:$C$249, 0))</f>
        <v>CHN</v>
      </c>
      <c r="AJ2830" s="2" t="str">
        <f>INDEX('WB Country Groups'!$C$2:$C$219, MATCH($AI2830, 'WB Country Groups'!$B$2:$B$219, 0))</f>
        <v>East Asia &amp; Pacific</v>
      </c>
    </row>
    <row r="2831" spans="1:36">
      <c r="A2831" s="53">
        <v>45169</v>
      </c>
      <c r="B2831" s="53">
        <v>45169</v>
      </c>
      <c r="N2831" s="1" t="s">
        <v>881</v>
      </c>
      <c r="U2831" s="59">
        <v>14102986936.7103</v>
      </c>
      <c r="V2831" s="60">
        <v>14102986936.7103</v>
      </c>
      <c r="W2831" s="60">
        <v>14102986936.7103</v>
      </c>
      <c r="X2831" s="59">
        <v>2.2108812701599999E-2</v>
      </c>
      <c r="AI2831" s="2" t="str">
        <f>INDEX('ISO2-ISO3'!$D$1:$D$249, MATCH($N2831, 'ISO2-ISO3'!$C$1:$C$249, 0))</f>
        <v>AUS</v>
      </c>
      <c r="AJ2831" s="2" t="str">
        <f>INDEX('WB Country Groups'!$C$2:$C$219, MATCH($AI2831, 'WB Country Groups'!$B$2:$B$219, 0))</f>
        <v>East Asia &amp; Pacific</v>
      </c>
    </row>
    <row r="2832" spans="1:36">
      <c r="A2832" s="53">
        <v>45169</v>
      </c>
      <c r="B2832" s="53">
        <v>45169</v>
      </c>
      <c r="N2832" s="1" t="s">
        <v>948</v>
      </c>
      <c r="U2832" s="59">
        <v>313629854.60971397</v>
      </c>
      <c r="V2832" s="60">
        <v>313629854.60971397</v>
      </c>
      <c r="W2832" s="60">
        <v>5218775197.7010202</v>
      </c>
      <c r="X2832" s="59">
        <v>4.9166773989999999E-4</v>
      </c>
      <c r="AI2832" s="2" t="str">
        <f>INDEX('ISO2-ISO3'!$D$1:$D$249, MATCH($N2832, 'ISO2-ISO3'!$C$1:$C$249, 0))</f>
        <v>CHN</v>
      </c>
      <c r="AJ2832" s="2" t="str">
        <f>INDEX('WB Country Groups'!$C$2:$C$219, MATCH($AI2832, 'WB Country Groups'!$B$2:$B$219, 0))</f>
        <v>East Asia &amp; Pacific</v>
      </c>
    </row>
    <row r="2833" spans="1:36">
      <c r="A2833" s="53">
        <v>45169</v>
      </c>
      <c r="B2833" s="53">
        <v>45169</v>
      </c>
      <c r="N2833" s="1" t="s">
        <v>948</v>
      </c>
      <c r="U2833" s="59">
        <v>270962768.63741201</v>
      </c>
      <c r="V2833" s="60">
        <v>270962768.63741201</v>
      </c>
      <c r="W2833" s="60">
        <v>4508798367.5056896</v>
      </c>
      <c r="X2833" s="59">
        <v>4.2477988019999998E-4</v>
      </c>
      <c r="AI2833" s="2" t="str">
        <f>INDEX('ISO2-ISO3'!$D$1:$D$249, MATCH($N2833, 'ISO2-ISO3'!$C$1:$C$249, 0))</f>
        <v>CHN</v>
      </c>
      <c r="AJ2833" s="2" t="str">
        <f>INDEX('WB Country Groups'!$C$2:$C$219, MATCH($AI2833, 'WB Country Groups'!$B$2:$B$219, 0))</f>
        <v>East Asia &amp; Pacific</v>
      </c>
    </row>
    <row r="2834" spans="1:36">
      <c r="A2834" s="53">
        <v>45169</v>
      </c>
      <c r="B2834" s="53">
        <v>45169</v>
      </c>
      <c r="N2834" s="1" t="s">
        <v>948</v>
      </c>
      <c r="U2834" s="59">
        <v>294939537.84384102</v>
      </c>
      <c r="V2834" s="60">
        <v>294939537.84384102</v>
      </c>
      <c r="W2834" s="60">
        <v>4907769851.2989998</v>
      </c>
      <c r="X2834" s="59">
        <v>4.6236751329999998E-4</v>
      </c>
      <c r="AI2834" s="2" t="str">
        <f>INDEX('ISO2-ISO3'!$D$1:$D$249, MATCH($N2834, 'ISO2-ISO3'!$C$1:$C$249, 0))</f>
        <v>CHN</v>
      </c>
      <c r="AJ2834" s="2" t="str">
        <f>INDEX('WB Country Groups'!$C$2:$C$219, MATCH($AI2834, 'WB Country Groups'!$B$2:$B$219, 0))</f>
        <v>East Asia &amp; Pacific</v>
      </c>
    </row>
    <row r="2835" spans="1:36">
      <c r="A2835" s="53">
        <v>45169</v>
      </c>
      <c r="B2835" s="53">
        <v>45169</v>
      </c>
      <c r="N2835" s="1" t="s">
        <v>948</v>
      </c>
      <c r="U2835" s="59">
        <v>874465892.69767106</v>
      </c>
      <c r="V2835" s="60">
        <v>874465892.69767106</v>
      </c>
      <c r="W2835" s="60">
        <v>14551041123.7003</v>
      </c>
      <c r="X2835" s="59">
        <v>1.3708729025000001E-3</v>
      </c>
      <c r="AI2835" s="2" t="str">
        <f>INDEX('ISO2-ISO3'!$D$1:$D$249, MATCH($N2835, 'ISO2-ISO3'!$C$1:$C$249, 0))</f>
        <v>CHN</v>
      </c>
      <c r="AJ2835" s="2" t="str">
        <f>INDEX('WB Country Groups'!$C$2:$C$219, MATCH($AI2835, 'WB Country Groups'!$B$2:$B$219, 0))</f>
        <v>East Asia &amp; Pacific</v>
      </c>
    </row>
    <row r="2836" spans="1:36">
      <c r="A2836" s="53">
        <v>45169</v>
      </c>
      <c r="B2836" s="53">
        <v>45169</v>
      </c>
      <c r="N2836" s="1" t="s">
        <v>948</v>
      </c>
      <c r="U2836" s="59">
        <v>188704912.02066401</v>
      </c>
      <c r="V2836" s="60">
        <v>188704912.02066401</v>
      </c>
      <c r="W2836" s="60">
        <v>3140034343.2333798</v>
      </c>
      <c r="X2836" s="59">
        <v>2.9582680420000001E-4</v>
      </c>
      <c r="AI2836" s="2" t="str">
        <f>INDEX('ISO2-ISO3'!$D$1:$D$249, MATCH($N2836, 'ISO2-ISO3'!$C$1:$C$249, 0))</f>
        <v>CHN</v>
      </c>
      <c r="AJ2836" s="2" t="str">
        <f>INDEX('WB Country Groups'!$C$2:$C$219, MATCH($AI2836, 'WB Country Groups'!$B$2:$B$219, 0))</f>
        <v>East Asia &amp; Pacific</v>
      </c>
    </row>
    <row r="2837" spans="1:36">
      <c r="A2837" s="53">
        <v>45169</v>
      </c>
      <c r="B2837" s="53">
        <v>45169</v>
      </c>
      <c r="N2837" s="1" t="s">
        <v>948</v>
      </c>
      <c r="U2837" s="59">
        <v>254263066.73363999</v>
      </c>
      <c r="V2837" s="60">
        <v>254263066.73363999</v>
      </c>
      <c r="W2837" s="60">
        <v>4230916690.0331998</v>
      </c>
      <c r="X2837" s="59">
        <v>3.9860027839999998E-4</v>
      </c>
      <c r="AI2837" s="2" t="str">
        <f>INDEX('ISO2-ISO3'!$D$1:$D$249, MATCH($N2837, 'ISO2-ISO3'!$C$1:$C$249, 0))</f>
        <v>CHN</v>
      </c>
      <c r="AJ2837" s="2" t="str">
        <f>INDEX('WB Country Groups'!$C$2:$C$219, MATCH($AI2837, 'WB Country Groups'!$B$2:$B$219, 0))</f>
        <v>East Asia &amp; Pacific</v>
      </c>
    </row>
    <row r="2838" spans="1:36">
      <c r="A2838" s="53">
        <v>45169</v>
      </c>
      <c r="B2838" s="53">
        <v>45169</v>
      </c>
      <c r="N2838" s="1" t="s">
        <v>948</v>
      </c>
      <c r="U2838" s="59">
        <v>205624603.573264</v>
      </c>
      <c r="V2838" s="60">
        <v>205624603.573264</v>
      </c>
      <c r="W2838" s="60">
        <v>7514379097.1051197</v>
      </c>
      <c r="X2838" s="59">
        <v>3.2235127690000002E-4</v>
      </c>
      <c r="AI2838" s="2" t="str">
        <f>INDEX('ISO2-ISO3'!$D$1:$D$249, MATCH($N2838, 'ISO2-ISO3'!$C$1:$C$249, 0))</f>
        <v>CHN</v>
      </c>
      <c r="AJ2838" s="2" t="str">
        <f>INDEX('WB Country Groups'!$C$2:$C$219, MATCH($AI2838, 'WB Country Groups'!$B$2:$B$219, 0))</f>
        <v>East Asia &amp; Pacific</v>
      </c>
    </row>
    <row r="2839" spans="1:36">
      <c r="A2839" s="53">
        <v>45169</v>
      </c>
      <c r="B2839" s="53">
        <v>45169</v>
      </c>
      <c r="N2839" s="1" t="s">
        <v>948</v>
      </c>
      <c r="U2839" s="59">
        <v>671225836.06975496</v>
      </c>
      <c r="V2839" s="60">
        <v>671225836.06975496</v>
      </c>
      <c r="W2839" s="60">
        <v>7514379097.1051197</v>
      </c>
      <c r="X2839" s="59">
        <v>1.0522598054E-3</v>
      </c>
      <c r="AI2839" s="2" t="str">
        <f>INDEX('ISO2-ISO3'!$D$1:$D$249, MATCH($N2839, 'ISO2-ISO3'!$C$1:$C$249, 0))</f>
        <v>CHN</v>
      </c>
      <c r="AJ2839" s="2" t="str">
        <f>INDEX('WB Country Groups'!$C$2:$C$219, MATCH($AI2839, 'WB Country Groups'!$B$2:$B$219, 0))</f>
        <v>East Asia &amp; Pacific</v>
      </c>
    </row>
    <row r="2840" spans="1:36">
      <c r="A2840" s="53">
        <v>45169</v>
      </c>
      <c r="B2840" s="53">
        <v>45169</v>
      </c>
      <c r="N2840" s="1" t="s">
        <v>948</v>
      </c>
      <c r="U2840" s="59">
        <v>110908420.378924</v>
      </c>
      <c r="V2840" s="60">
        <v>110908420.378924</v>
      </c>
      <c r="W2840" s="60">
        <v>1845507068.22858</v>
      </c>
      <c r="X2840" s="59">
        <v>1.73867671E-4</v>
      </c>
      <c r="AI2840" s="2" t="str">
        <f>INDEX('ISO2-ISO3'!$D$1:$D$249, MATCH($N2840, 'ISO2-ISO3'!$C$1:$C$249, 0))</f>
        <v>CHN</v>
      </c>
      <c r="AJ2840" s="2" t="str">
        <f>INDEX('WB Country Groups'!$C$2:$C$219, MATCH($AI2840, 'WB Country Groups'!$B$2:$B$219, 0))</f>
        <v>East Asia &amp; Pacific</v>
      </c>
    </row>
    <row r="2841" spans="1:36">
      <c r="A2841" s="53">
        <v>45169</v>
      </c>
      <c r="B2841" s="53">
        <v>45169</v>
      </c>
      <c r="N2841" s="1" t="s">
        <v>948</v>
      </c>
      <c r="U2841" s="59">
        <v>295559620.53596199</v>
      </c>
      <c r="V2841" s="60">
        <v>295559620.53596199</v>
      </c>
      <c r="W2841" s="60">
        <v>4918087976.7153196</v>
      </c>
      <c r="X2841" s="59">
        <v>4.6333959759999998E-4</v>
      </c>
      <c r="AI2841" s="2" t="str">
        <f>INDEX('ISO2-ISO3'!$D$1:$D$249, MATCH($N2841, 'ISO2-ISO3'!$C$1:$C$249, 0))</f>
        <v>CHN</v>
      </c>
      <c r="AJ2841" s="2" t="str">
        <f>INDEX('WB Country Groups'!$C$2:$C$219, MATCH($AI2841, 'WB Country Groups'!$B$2:$B$219, 0))</f>
        <v>East Asia &amp; Pacific</v>
      </c>
    </row>
    <row r="2842" spans="1:36">
      <c r="A2842" s="53">
        <v>45169</v>
      </c>
      <c r="B2842" s="53">
        <v>45169</v>
      </c>
      <c r="N2842" s="1" t="s">
        <v>948</v>
      </c>
      <c r="U2842" s="59">
        <v>385211160.32792503</v>
      </c>
      <c r="V2842" s="60">
        <v>385211160.32792503</v>
      </c>
      <c r="W2842" s="60">
        <v>6409882285.9153404</v>
      </c>
      <c r="X2842" s="59">
        <v>6.0388352000000003E-4</v>
      </c>
      <c r="AI2842" s="2" t="str">
        <f>INDEX('ISO2-ISO3'!$D$1:$D$249, MATCH($N2842, 'ISO2-ISO3'!$C$1:$C$249, 0))</f>
        <v>CHN</v>
      </c>
      <c r="AJ2842" s="2" t="str">
        <f>INDEX('WB Country Groups'!$C$2:$C$219, MATCH($AI2842, 'WB Country Groups'!$B$2:$B$219, 0))</f>
        <v>East Asia &amp; Pacific</v>
      </c>
    </row>
    <row r="2843" spans="1:36">
      <c r="A2843" s="53">
        <v>45169</v>
      </c>
      <c r="B2843" s="53">
        <v>45169</v>
      </c>
      <c r="N2843" s="1" t="s">
        <v>948</v>
      </c>
      <c r="U2843" s="59">
        <v>187281932.815882</v>
      </c>
      <c r="V2843" s="60">
        <v>187281932.815882</v>
      </c>
      <c r="W2843" s="60">
        <v>3116356085.33922</v>
      </c>
      <c r="X2843" s="59">
        <v>2.9359604409999999E-4</v>
      </c>
      <c r="AI2843" s="2" t="str">
        <f>INDEX('ISO2-ISO3'!$D$1:$D$249, MATCH($N2843, 'ISO2-ISO3'!$C$1:$C$249, 0))</f>
        <v>CHN</v>
      </c>
      <c r="AJ2843" s="2" t="str">
        <f>INDEX('WB Country Groups'!$C$2:$C$219, MATCH($AI2843, 'WB Country Groups'!$B$2:$B$219, 0))</f>
        <v>East Asia &amp; Pacific</v>
      </c>
    </row>
    <row r="2844" spans="1:36">
      <c r="A2844" s="53">
        <v>45169</v>
      </c>
      <c r="B2844" s="53">
        <v>45169</v>
      </c>
      <c r="N2844" s="1" t="s">
        <v>948</v>
      </c>
      <c r="U2844" s="59">
        <v>293130086.37691802</v>
      </c>
      <c r="V2844" s="60">
        <v>293130086.37691802</v>
      </c>
      <c r="W2844" s="60">
        <v>4877660726.4876099</v>
      </c>
      <c r="X2844" s="59">
        <v>4.5953089270000001E-4</v>
      </c>
      <c r="AI2844" s="2" t="str">
        <f>INDEX('ISO2-ISO3'!$D$1:$D$249, MATCH($N2844, 'ISO2-ISO3'!$C$1:$C$249, 0))</f>
        <v>CHN</v>
      </c>
      <c r="AJ2844" s="2" t="str">
        <f>INDEX('WB Country Groups'!$C$2:$C$219, MATCH($AI2844, 'WB Country Groups'!$B$2:$B$219, 0))</f>
        <v>East Asia &amp; Pacific</v>
      </c>
    </row>
    <row r="2845" spans="1:36">
      <c r="A2845" s="53">
        <v>45169</v>
      </c>
      <c r="B2845" s="53">
        <v>45169</v>
      </c>
      <c r="N2845" s="1" t="s">
        <v>948</v>
      </c>
      <c r="U2845" s="59">
        <v>136172551.782318</v>
      </c>
      <c r="V2845" s="60">
        <v>136172551.782318</v>
      </c>
      <c r="W2845" s="60">
        <v>2265900153.9683399</v>
      </c>
      <c r="X2845" s="59">
        <v>2.1347346180000001E-4</v>
      </c>
      <c r="AI2845" s="2" t="str">
        <f>INDEX('ISO2-ISO3'!$D$1:$D$249, MATCH($N2845, 'ISO2-ISO3'!$C$1:$C$249, 0))</f>
        <v>CHN</v>
      </c>
      <c r="AJ2845" s="2" t="str">
        <f>INDEX('WB Country Groups'!$C$2:$C$219, MATCH($AI2845, 'WB Country Groups'!$B$2:$B$219, 0))</f>
        <v>East Asia &amp; Pacific</v>
      </c>
    </row>
    <row r="2846" spans="1:36">
      <c r="A2846" s="53">
        <v>45169</v>
      </c>
      <c r="B2846" s="53">
        <v>45169</v>
      </c>
      <c r="N2846" s="1" t="s">
        <v>948</v>
      </c>
      <c r="U2846" s="59">
        <v>183297197.54619801</v>
      </c>
      <c r="V2846" s="60">
        <v>183297197.54619801</v>
      </c>
      <c r="W2846" s="60">
        <v>3050050415.4892902</v>
      </c>
      <c r="X2846" s="59">
        <v>2.8734929890000002E-4</v>
      </c>
      <c r="AI2846" s="2" t="str">
        <f>INDEX('ISO2-ISO3'!$D$1:$D$249, MATCH($N2846, 'ISO2-ISO3'!$C$1:$C$249, 0))</f>
        <v>CHN</v>
      </c>
      <c r="AJ2846" s="2" t="str">
        <f>INDEX('WB Country Groups'!$C$2:$C$219, MATCH($AI2846, 'WB Country Groups'!$B$2:$B$219, 0))</f>
        <v>East Asia &amp; Pacific</v>
      </c>
    </row>
    <row r="2847" spans="1:36">
      <c r="A2847" s="53">
        <v>45169</v>
      </c>
      <c r="B2847" s="53">
        <v>45169</v>
      </c>
      <c r="N2847" s="1" t="s">
        <v>948</v>
      </c>
      <c r="U2847" s="59">
        <v>194738667.72109601</v>
      </c>
      <c r="V2847" s="60">
        <v>194738667.72109601</v>
      </c>
      <c r="W2847" s="60">
        <v>3240435545.9109502</v>
      </c>
      <c r="X2847" s="59">
        <v>3.0528573480000001E-4</v>
      </c>
      <c r="AI2847" s="2" t="str">
        <f>INDEX('ISO2-ISO3'!$D$1:$D$249, MATCH($N2847, 'ISO2-ISO3'!$C$1:$C$249, 0))</f>
        <v>CHN</v>
      </c>
      <c r="AJ2847" s="2" t="str">
        <f>INDEX('WB Country Groups'!$C$2:$C$219, MATCH($AI2847, 'WB Country Groups'!$B$2:$B$219, 0))</f>
        <v>East Asia &amp; Pacific</v>
      </c>
    </row>
    <row r="2848" spans="1:36">
      <c r="A2848" s="53">
        <v>45169</v>
      </c>
      <c r="B2848" s="53">
        <v>45169</v>
      </c>
      <c r="N2848" s="1" t="s">
        <v>948</v>
      </c>
      <c r="U2848" s="59">
        <v>191225108.47015199</v>
      </c>
      <c r="V2848" s="60">
        <v>191225108.47015199</v>
      </c>
      <c r="W2848" s="60">
        <v>3181970206.5786901</v>
      </c>
      <c r="X2848" s="59">
        <v>2.9977763760000002E-4</v>
      </c>
      <c r="AI2848" s="2" t="str">
        <f>INDEX('ISO2-ISO3'!$D$1:$D$249, MATCH($N2848, 'ISO2-ISO3'!$C$1:$C$249, 0))</f>
        <v>CHN</v>
      </c>
      <c r="AJ2848" s="2" t="str">
        <f>INDEX('WB Country Groups'!$C$2:$C$219, MATCH($AI2848, 'WB Country Groups'!$B$2:$B$219, 0))</f>
        <v>East Asia &amp; Pacific</v>
      </c>
    </row>
    <row r="2849" spans="1:36">
      <c r="A2849" s="53">
        <v>45169</v>
      </c>
      <c r="B2849" s="53">
        <v>45169</v>
      </c>
      <c r="N2849" s="1" t="s">
        <v>948</v>
      </c>
      <c r="U2849" s="59">
        <v>8572725922.4366302</v>
      </c>
      <c r="V2849" s="60">
        <v>8572725922.4366302</v>
      </c>
      <c r="W2849" s="60">
        <v>142649460066.14999</v>
      </c>
      <c r="X2849" s="59">
        <v>1.34391950168E-2</v>
      </c>
      <c r="AI2849" s="2" t="str">
        <f>INDEX('ISO2-ISO3'!$D$1:$D$249, MATCH($N2849, 'ISO2-ISO3'!$C$1:$C$249, 0))</f>
        <v>CHN</v>
      </c>
      <c r="AJ2849" s="2" t="str">
        <f>INDEX('WB Country Groups'!$C$2:$C$219, MATCH($AI2849, 'WB Country Groups'!$B$2:$B$219, 0))</f>
        <v>East Asia &amp; Pacific</v>
      </c>
    </row>
    <row r="2850" spans="1:36">
      <c r="A2850" s="53">
        <v>45169</v>
      </c>
      <c r="B2850" s="53">
        <v>45169</v>
      </c>
      <c r="N2850" s="1" t="s">
        <v>948</v>
      </c>
      <c r="U2850" s="59">
        <v>748180561.40089297</v>
      </c>
      <c r="V2850" s="60">
        <v>748180561.40089297</v>
      </c>
      <c r="W2850" s="60">
        <v>24899327024.207802</v>
      </c>
      <c r="X2850" s="59">
        <v>1.1728993278999999E-3</v>
      </c>
      <c r="AI2850" s="2" t="str">
        <f>INDEX('ISO2-ISO3'!$D$1:$D$249, MATCH($N2850, 'ISO2-ISO3'!$C$1:$C$249, 0))</f>
        <v>CHN</v>
      </c>
      <c r="AJ2850" s="2" t="str">
        <f>INDEX('WB Country Groups'!$C$2:$C$219, MATCH($AI2850, 'WB Country Groups'!$B$2:$B$219, 0))</f>
        <v>East Asia &amp; Pacific</v>
      </c>
    </row>
    <row r="2851" spans="1:36">
      <c r="A2851" s="53">
        <v>45169</v>
      </c>
      <c r="B2851" s="53">
        <v>45169</v>
      </c>
      <c r="N2851" s="1" t="s">
        <v>948</v>
      </c>
      <c r="U2851" s="59">
        <v>741642041.629457</v>
      </c>
      <c r="V2851" s="60">
        <v>741642041.629457</v>
      </c>
      <c r="W2851" s="60">
        <v>12340863076.458799</v>
      </c>
      <c r="X2851" s="59">
        <v>1.1626490943999999E-3</v>
      </c>
      <c r="AI2851" s="2" t="str">
        <f>INDEX('ISO2-ISO3'!$D$1:$D$249, MATCH($N2851, 'ISO2-ISO3'!$C$1:$C$249, 0))</f>
        <v>CHN</v>
      </c>
      <c r="AJ2851" s="2" t="str">
        <f>INDEX('WB Country Groups'!$C$2:$C$219, MATCH($AI2851, 'WB Country Groups'!$B$2:$B$219, 0))</f>
        <v>East Asia &amp; Pacific</v>
      </c>
    </row>
    <row r="2852" spans="1:36">
      <c r="A2852" s="53">
        <v>45169</v>
      </c>
      <c r="B2852" s="53">
        <v>45169</v>
      </c>
      <c r="N2852" s="1" t="s">
        <v>948</v>
      </c>
      <c r="U2852" s="59">
        <v>900119445.02098</v>
      </c>
      <c r="V2852" s="60">
        <v>900119445.02098</v>
      </c>
      <c r="W2852" s="60">
        <v>14977914141.782101</v>
      </c>
      <c r="X2852" s="59">
        <v>1.4110891762E-3</v>
      </c>
      <c r="AI2852" s="2" t="str">
        <f>INDEX('ISO2-ISO3'!$D$1:$D$249, MATCH($N2852, 'ISO2-ISO3'!$C$1:$C$249, 0))</f>
        <v>CHN</v>
      </c>
      <c r="AJ2852" s="2" t="str">
        <f>INDEX('WB Country Groups'!$C$2:$C$219, MATCH($AI2852, 'WB Country Groups'!$B$2:$B$219, 0))</f>
        <v>East Asia &amp; Pacific</v>
      </c>
    </row>
    <row r="2853" spans="1:36">
      <c r="A2853" s="53">
        <v>45169</v>
      </c>
      <c r="B2853" s="53">
        <v>45169</v>
      </c>
      <c r="N2853" s="1" t="s">
        <v>948</v>
      </c>
      <c r="U2853" s="59">
        <v>756800770.547997</v>
      </c>
      <c r="V2853" s="60">
        <v>756800770.547997</v>
      </c>
      <c r="W2853" s="60">
        <v>12593103089.1553</v>
      </c>
      <c r="X2853" s="59">
        <v>1.1864129608999999E-3</v>
      </c>
      <c r="AI2853" s="2" t="str">
        <f>INDEX('ISO2-ISO3'!$D$1:$D$249, MATCH($N2853, 'ISO2-ISO3'!$C$1:$C$249, 0))</f>
        <v>CHN</v>
      </c>
      <c r="AJ2853" s="2" t="str">
        <f>INDEX('WB Country Groups'!$C$2:$C$219, MATCH($AI2853, 'WB Country Groups'!$B$2:$B$219, 0))</f>
        <v>East Asia &amp; Pacific</v>
      </c>
    </row>
    <row r="2854" spans="1:36">
      <c r="A2854" s="53">
        <v>45169</v>
      </c>
      <c r="B2854" s="53">
        <v>45169</v>
      </c>
      <c r="N2854" s="1" t="s">
        <v>948</v>
      </c>
      <c r="U2854" s="59">
        <v>150989164.95135</v>
      </c>
      <c r="V2854" s="60">
        <v>150989164.95135</v>
      </c>
      <c r="W2854" s="60">
        <v>2512447388.49963</v>
      </c>
      <c r="X2854" s="59">
        <v>2.3670100400000001E-4</v>
      </c>
      <c r="AI2854" s="2" t="str">
        <f>INDEX('ISO2-ISO3'!$D$1:$D$249, MATCH($N2854, 'ISO2-ISO3'!$C$1:$C$249, 0))</f>
        <v>CHN</v>
      </c>
      <c r="AJ2854" s="2" t="str">
        <f>INDEX('WB Country Groups'!$C$2:$C$219, MATCH($AI2854, 'WB Country Groups'!$B$2:$B$219, 0))</f>
        <v>East Asia &amp; Pacific</v>
      </c>
    </row>
    <row r="2855" spans="1:36">
      <c r="A2855" s="53">
        <v>45169</v>
      </c>
      <c r="B2855" s="53">
        <v>45169</v>
      </c>
      <c r="N2855" s="1" t="s">
        <v>1297</v>
      </c>
      <c r="U2855" s="59">
        <v>8060472935.3274803</v>
      </c>
      <c r="V2855" s="60">
        <v>8060472935.3274803</v>
      </c>
      <c r="W2855" s="60">
        <v>10075591169.159401</v>
      </c>
      <c r="X2855" s="59">
        <v>1.26361519877E-2</v>
      </c>
      <c r="AI2855" s="2" t="str">
        <f>INDEX('ISO2-ISO3'!$D$1:$D$249, MATCH($N2855, 'ISO2-ISO3'!$C$1:$C$249, 0))</f>
        <v>CHE</v>
      </c>
      <c r="AJ2855" s="2" t="str">
        <f>INDEX('WB Country Groups'!$C$2:$C$219, MATCH($AI2855, 'WB Country Groups'!$B$2:$B$219, 0))</f>
        <v>Europe &amp; Central Asia</v>
      </c>
    </row>
    <row r="2856" spans="1:36">
      <c r="A2856" s="53">
        <v>45169</v>
      </c>
      <c r="B2856" s="53">
        <v>45169</v>
      </c>
      <c r="N2856" s="1" t="s">
        <v>948</v>
      </c>
      <c r="U2856" s="59">
        <v>267271053.89297199</v>
      </c>
      <c r="V2856" s="60">
        <v>267271053.89297199</v>
      </c>
      <c r="W2856" s="60">
        <v>4447368535.2939596</v>
      </c>
      <c r="X2856" s="59">
        <v>4.1899249409999999E-4</v>
      </c>
      <c r="AI2856" s="2" t="str">
        <f>INDEX('ISO2-ISO3'!$D$1:$D$249, MATCH($N2856, 'ISO2-ISO3'!$C$1:$C$249, 0))</f>
        <v>CHN</v>
      </c>
      <c r="AJ2856" s="2" t="str">
        <f>INDEX('WB Country Groups'!$C$2:$C$219, MATCH($AI2856, 'WB Country Groups'!$B$2:$B$219, 0))</f>
        <v>East Asia &amp; Pacific</v>
      </c>
    </row>
    <row r="2857" spans="1:36">
      <c r="A2857" s="53">
        <v>45169</v>
      </c>
      <c r="B2857" s="53">
        <v>45169</v>
      </c>
      <c r="N2857" s="1" t="s">
        <v>948</v>
      </c>
      <c r="U2857" s="59">
        <v>374857344.54209</v>
      </c>
      <c r="V2857" s="60">
        <v>374857344.54209</v>
      </c>
      <c r="W2857" s="60">
        <v>6237595635.8069696</v>
      </c>
      <c r="X2857" s="59">
        <v>5.8765216600000002E-4</v>
      </c>
      <c r="AI2857" s="2" t="str">
        <f>INDEX('ISO2-ISO3'!$D$1:$D$249, MATCH($N2857, 'ISO2-ISO3'!$C$1:$C$249, 0))</f>
        <v>CHN</v>
      </c>
      <c r="AJ2857" s="2" t="str">
        <f>INDEX('WB Country Groups'!$C$2:$C$219, MATCH($AI2857, 'WB Country Groups'!$B$2:$B$219, 0))</f>
        <v>East Asia &amp; Pacific</v>
      </c>
    </row>
    <row r="2858" spans="1:36">
      <c r="A2858" s="53">
        <v>45169</v>
      </c>
      <c r="B2858" s="53">
        <v>45169</v>
      </c>
      <c r="N2858" s="1" t="s">
        <v>948</v>
      </c>
      <c r="U2858" s="59">
        <v>137943900.30913001</v>
      </c>
      <c r="V2858" s="60">
        <v>137943900.30913001</v>
      </c>
      <c r="W2858" s="60">
        <v>2295375248.9643602</v>
      </c>
      <c r="X2858" s="59">
        <v>2.1625034959999999E-4</v>
      </c>
      <c r="AI2858" s="2" t="str">
        <f>INDEX('ISO2-ISO3'!$D$1:$D$249, MATCH($N2858, 'ISO2-ISO3'!$C$1:$C$249, 0))</f>
        <v>CHN</v>
      </c>
      <c r="AJ2858" s="2" t="str">
        <f>INDEX('WB Country Groups'!$C$2:$C$219, MATCH($AI2858, 'WB Country Groups'!$B$2:$B$219, 0))</f>
        <v>East Asia &amp; Pacific</v>
      </c>
    </row>
    <row r="2859" spans="1:36">
      <c r="A2859" s="53">
        <v>45169</v>
      </c>
      <c r="B2859" s="53">
        <v>45169</v>
      </c>
      <c r="N2859" s="1" t="s">
        <v>948</v>
      </c>
      <c r="U2859" s="59">
        <v>1221249988.21735</v>
      </c>
      <c r="V2859" s="60">
        <v>1221249988.21735</v>
      </c>
      <c r="W2859" s="60">
        <v>20321500185.728802</v>
      </c>
      <c r="X2859" s="59">
        <v>1.9145155117E-3</v>
      </c>
      <c r="AI2859" s="2" t="str">
        <f>INDEX('ISO2-ISO3'!$D$1:$D$249, MATCH($N2859, 'ISO2-ISO3'!$C$1:$C$249, 0))</f>
        <v>CHN</v>
      </c>
      <c r="AJ2859" s="2" t="str">
        <f>INDEX('WB Country Groups'!$C$2:$C$219, MATCH($AI2859, 'WB Country Groups'!$B$2:$B$219, 0))</f>
        <v>East Asia &amp; Pacific</v>
      </c>
    </row>
    <row r="2860" spans="1:36">
      <c r="A2860" s="53">
        <v>45169</v>
      </c>
      <c r="B2860" s="53">
        <v>45169</v>
      </c>
      <c r="N2860" s="1" t="s">
        <v>948</v>
      </c>
      <c r="U2860" s="59">
        <v>252176134.63158599</v>
      </c>
      <c r="V2860" s="60">
        <v>252176134.63158599</v>
      </c>
      <c r="W2860" s="60">
        <v>4196190310.0875101</v>
      </c>
      <c r="X2860" s="59">
        <v>3.9532865999999999E-4</v>
      </c>
      <c r="AI2860" s="2" t="str">
        <f>INDEX('ISO2-ISO3'!$D$1:$D$249, MATCH($N2860, 'ISO2-ISO3'!$C$1:$C$249, 0))</f>
        <v>CHN</v>
      </c>
      <c r="AJ2860" s="2" t="str">
        <f>INDEX('WB Country Groups'!$C$2:$C$219, MATCH($AI2860, 'WB Country Groups'!$B$2:$B$219, 0))</f>
        <v>East Asia &amp; Pacific</v>
      </c>
    </row>
    <row r="2861" spans="1:36">
      <c r="A2861" s="53">
        <v>45169</v>
      </c>
      <c r="B2861" s="53">
        <v>45169</v>
      </c>
      <c r="N2861" s="1" t="s">
        <v>948</v>
      </c>
      <c r="U2861" s="59">
        <v>507291864.39082199</v>
      </c>
      <c r="V2861" s="60">
        <v>507291864.39082199</v>
      </c>
      <c r="W2861" s="60">
        <v>8441295243.3143101</v>
      </c>
      <c r="X2861" s="59">
        <v>7.952656317E-4</v>
      </c>
      <c r="AI2861" s="2" t="str">
        <f>INDEX('ISO2-ISO3'!$D$1:$D$249, MATCH($N2861, 'ISO2-ISO3'!$C$1:$C$249, 0))</f>
        <v>CHN</v>
      </c>
      <c r="AJ2861" s="2" t="str">
        <f>INDEX('WB Country Groups'!$C$2:$C$219, MATCH($AI2861, 'WB Country Groups'!$B$2:$B$219, 0))</f>
        <v>East Asia &amp; Pacific</v>
      </c>
    </row>
    <row r="2862" spans="1:36">
      <c r="A2862" s="53">
        <v>45169</v>
      </c>
      <c r="B2862" s="53">
        <v>45169</v>
      </c>
      <c r="N2862" s="1" t="s">
        <v>948</v>
      </c>
      <c r="U2862" s="59">
        <v>142421585.40803701</v>
      </c>
      <c r="V2862" s="60">
        <v>142421585.40803701</v>
      </c>
      <c r="W2862" s="60">
        <v>2369883563.76231</v>
      </c>
      <c r="X2862" s="59">
        <v>2.2326987679999999E-4</v>
      </c>
      <c r="AI2862" s="2" t="str">
        <f>INDEX('ISO2-ISO3'!$D$1:$D$249, MATCH($N2862, 'ISO2-ISO3'!$C$1:$C$249, 0))</f>
        <v>CHN</v>
      </c>
      <c r="AJ2862" s="2" t="str">
        <f>INDEX('WB Country Groups'!$C$2:$C$219, MATCH($AI2862, 'WB Country Groups'!$B$2:$B$219, 0))</f>
        <v>East Asia &amp; Pacific</v>
      </c>
    </row>
    <row r="2863" spans="1:36">
      <c r="A2863" s="53">
        <v>45169</v>
      </c>
      <c r="B2863" s="53">
        <v>45169</v>
      </c>
      <c r="N2863" s="1" t="s">
        <v>948</v>
      </c>
      <c r="U2863" s="59">
        <v>243174834.21342301</v>
      </c>
      <c r="V2863" s="60">
        <v>243174834.21342301</v>
      </c>
      <c r="W2863" s="60">
        <v>4046409405.3715901</v>
      </c>
      <c r="X2863" s="59">
        <v>3.8121760219999998E-4</v>
      </c>
      <c r="AI2863" s="2" t="str">
        <f>INDEX('ISO2-ISO3'!$D$1:$D$249, MATCH($N2863, 'ISO2-ISO3'!$C$1:$C$249, 0))</f>
        <v>CHN</v>
      </c>
      <c r="AJ2863" s="2" t="str">
        <f>INDEX('WB Country Groups'!$C$2:$C$219, MATCH($AI2863, 'WB Country Groups'!$B$2:$B$219, 0))</f>
        <v>East Asia &amp; Pacific</v>
      </c>
    </row>
    <row r="2864" spans="1:36">
      <c r="A2864" s="53">
        <v>45169</v>
      </c>
      <c r="B2864" s="53">
        <v>45169</v>
      </c>
      <c r="N2864" s="1" t="s">
        <v>948</v>
      </c>
      <c r="U2864" s="59">
        <v>170106994.85622001</v>
      </c>
      <c r="V2864" s="60">
        <v>170106994.85622001</v>
      </c>
      <c r="W2864" s="60">
        <v>2830566518.6620402</v>
      </c>
      <c r="X2864" s="59">
        <v>2.6667142960000001E-4</v>
      </c>
      <c r="AI2864" s="2" t="str">
        <f>INDEX('ISO2-ISO3'!$D$1:$D$249, MATCH($N2864, 'ISO2-ISO3'!$C$1:$C$249, 0))</f>
        <v>CHN</v>
      </c>
      <c r="AJ2864" s="2" t="str">
        <f>INDEX('WB Country Groups'!$C$2:$C$219, MATCH($AI2864, 'WB Country Groups'!$B$2:$B$219, 0))</f>
        <v>East Asia &amp; Pacific</v>
      </c>
    </row>
    <row r="2865" spans="1:36">
      <c r="A2865" s="53">
        <v>45169</v>
      </c>
      <c r="B2865" s="53">
        <v>45169</v>
      </c>
      <c r="N2865" s="1" t="s">
        <v>948</v>
      </c>
      <c r="U2865" s="59">
        <v>165536521.75123999</v>
      </c>
      <c r="V2865" s="60">
        <v>165536521.75123999</v>
      </c>
      <c r="W2865" s="60">
        <v>2754514219.0118198</v>
      </c>
      <c r="X2865" s="59">
        <v>2.5950644149999998E-4</v>
      </c>
      <c r="AI2865" s="2" t="str">
        <f>INDEX('ISO2-ISO3'!$D$1:$D$249, MATCH($N2865, 'ISO2-ISO3'!$C$1:$C$249, 0))</f>
        <v>CHN</v>
      </c>
      <c r="AJ2865" s="2" t="str">
        <f>INDEX('WB Country Groups'!$C$2:$C$219, MATCH($AI2865, 'WB Country Groups'!$B$2:$B$219, 0))</f>
        <v>East Asia &amp; Pacific</v>
      </c>
    </row>
    <row r="2866" spans="1:36">
      <c r="A2866" s="53">
        <v>45169</v>
      </c>
      <c r="B2866" s="53">
        <v>45169</v>
      </c>
      <c r="N2866" s="1" t="s">
        <v>948</v>
      </c>
      <c r="U2866" s="59">
        <v>199925920.70618901</v>
      </c>
      <c r="V2866" s="60">
        <v>199925920.70618901</v>
      </c>
      <c r="W2866" s="60">
        <v>3326751012.45508</v>
      </c>
      <c r="X2866" s="59">
        <v>3.134176295E-4</v>
      </c>
      <c r="AI2866" s="2" t="str">
        <f>INDEX('ISO2-ISO3'!$D$1:$D$249, MATCH($N2866, 'ISO2-ISO3'!$C$1:$C$249, 0))</f>
        <v>CHN</v>
      </c>
      <c r="AJ2866" s="2" t="str">
        <f>INDEX('WB Country Groups'!$C$2:$C$219, MATCH($AI2866, 'WB Country Groups'!$B$2:$B$219, 0))</f>
        <v>East Asia &amp; Pacific</v>
      </c>
    </row>
    <row r="2867" spans="1:36">
      <c r="A2867" s="53">
        <v>45169</v>
      </c>
      <c r="B2867" s="53">
        <v>45169</v>
      </c>
      <c r="N2867" s="1" t="s">
        <v>948</v>
      </c>
      <c r="U2867" s="59">
        <v>256605182.84110701</v>
      </c>
      <c r="V2867" s="60">
        <v>256605182.84110701</v>
      </c>
      <c r="W2867" s="60">
        <v>4269889311.0134101</v>
      </c>
      <c r="X2867" s="59">
        <v>4.0227194080000002E-4</v>
      </c>
      <c r="AI2867" s="2" t="str">
        <f>INDEX('ISO2-ISO3'!$D$1:$D$249, MATCH($N2867, 'ISO2-ISO3'!$C$1:$C$249, 0))</f>
        <v>CHN</v>
      </c>
      <c r="AJ2867" s="2" t="str">
        <f>INDEX('WB Country Groups'!$C$2:$C$219, MATCH($AI2867, 'WB Country Groups'!$B$2:$B$219, 0))</f>
        <v>East Asia &amp; Pacific</v>
      </c>
    </row>
    <row r="2868" spans="1:36">
      <c r="A2868" s="53">
        <v>45169</v>
      </c>
      <c r="B2868" s="53">
        <v>45169</v>
      </c>
      <c r="N2868" s="1" t="s">
        <v>948</v>
      </c>
      <c r="U2868" s="59">
        <v>301960219.85914701</v>
      </c>
      <c r="V2868" s="60">
        <v>301960219.85914701</v>
      </c>
      <c r="W2868" s="60">
        <v>5024593427.3517904</v>
      </c>
      <c r="X2868" s="59">
        <v>4.7337361749999999E-4</v>
      </c>
      <c r="AI2868" s="2" t="str">
        <f>INDEX('ISO2-ISO3'!$D$1:$D$249, MATCH($N2868, 'ISO2-ISO3'!$C$1:$C$249, 0))</f>
        <v>CHN</v>
      </c>
      <c r="AJ2868" s="2" t="str">
        <f>INDEX('WB Country Groups'!$C$2:$C$219, MATCH($AI2868, 'WB Country Groups'!$B$2:$B$219, 0))</f>
        <v>East Asia &amp; Pacific</v>
      </c>
    </row>
    <row r="2869" spans="1:36">
      <c r="A2869" s="53">
        <v>45169</v>
      </c>
      <c r="B2869" s="53">
        <v>45169</v>
      </c>
      <c r="N2869" s="1" t="s">
        <v>948</v>
      </c>
      <c r="U2869" s="59">
        <v>607707450.45817101</v>
      </c>
      <c r="V2869" s="60">
        <v>607707450.45817101</v>
      </c>
      <c r="W2869" s="60">
        <v>10112202404.506001</v>
      </c>
      <c r="X2869" s="59">
        <v>9.5268401369999998E-4</v>
      </c>
      <c r="AI2869" s="2" t="str">
        <f>INDEX('ISO2-ISO3'!$D$1:$D$249, MATCH($N2869, 'ISO2-ISO3'!$C$1:$C$249, 0))</f>
        <v>CHN</v>
      </c>
      <c r="AJ2869" s="2" t="str">
        <f>INDEX('WB Country Groups'!$C$2:$C$219, MATCH($AI2869, 'WB Country Groups'!$B$2:$B$219, 0))</f>
        <v>East Asia &amp; Pacific</v>
      </c>
    </row>
    <row r="2870" spans="1:36">
      <c r="A2870" s="53">
        <v>45169</v>
      </c>
      <c r="B2870" s="53">
        <v>45169</v>
      </c>
      <c r="N2870" s="1" t="s">
        <v>948</v>
      </c>
      <c r="U2870" s="59">
        <v>504283607.683451</v>
      </c>
      <c r="V2870" s="60">
        <v>504283607.683451</v>
      </c>
      <c r="W2870" s="60">
        <v>8391238097.0892401</v>
      </c>
      <c r="X2870" s="59">
        <v>7.9054968149999997E-4</v>
      </c>
      <c r="AI2870" s="2" t="str">
        <f>INDEX('ISO2-ISO3'!$D$1:$D$249, MATCH($N2870, 'ISO2-ISO3'!$C$1:$C$249, 0))</f>
        <v>CHN</v>
      </c>
      <c r="AJ2870" s="2" t="str">
        <f>INDEX('WB Country Groups'!$C$2:$C$219, MATCH($AI2870, 'WB Country Groups'!$B$2:$B$219, 0))</f>
        <v>East Asia &amp; Pacific</v>
      </c>
    </row>
    <row r="2871" spans="1:36">
      <c r="A2871" s="53">
        <v>45169</v>
      </c>
      <c r="B2871" s="53">
        <v>45169</v>
      </c>
      <c r="N2871" s="1" t="s">
        <v>948</v>
      </c>
      <c r="U2871" s="59">
        <v>148450350.73985001</v>
      </c>
      <c r="V2871" s="60">
        <v>148450350.73985001</v>
      </c>
      <c r="W2871" s="60">
        <v>2470201727.1131101</v>
      </c>
      <c r="X2871" s="59">
        <v>2.3272098419999999E-4</v>
      </c>
      <c r="AI2871" s="2" t="str">
        <f>INDEX('ISO2-ISO3'!$D$1:$D$249, MATCH($N2871, 'ISO2-ISO3'!$C$1:$C$249, 0))</f>
        <v>CHN</v>
      </c>
      <c r="AJ2871" s="2" t="str">
        <f>INDEX('WB Country Groups'!$C$2:$C$219, MATCH($AI2871, 'WB Country Groups'!$B$2:$B$219, 0))</f>
        <v>East Asia &amp; Pacific</v>
      </c>
    </row>
    <row r="2872" spans="1:36">
      <c r="A2872" s="53">
        <v>45169</v>
      </c>
      <c r="B2872" s="53">
        <v>45169</v>
      </c>
      <c r="N2872" s="1" t="s">
        <v>948</v>
      </c>
      <c r="U2872" s="59">
        <v>185297580.45751199</v>
      </c>
      <c r="V2872" s="60">
        <v>185297580.45751199</v>
      </c>
      <c r="W2872" s="60">
        <v>3083336623.9609299</v>
      </c>
      <c r="X2872" s="59">
        <v>2.9048523680000001E-4</v>
      </c>
      <c r="AI2872" s="2" t="str">
        <f>INDEX('ISO2-ISO3'!$D$1:$D$249, MATCH($N2872, 'ISO2-ISO3'!$C$1:$C$249, 0))</f>
        <v>CHN</v>
      </c>
      <c r="AJ2872" s="2" t="str">
        <f>INDEX('WB Country Groups'!$C$2:$C$219, MATCH($AI2872, 'WB Country Groups'!$B$2:$B$219, 0))</f>
        <v>East Asia &amp; Pacific</v>
      </c>
    </row>
    <row r="2873" spans="1:36">
      <c r="A2873" s="53">
        <v>45169</v>
      </c>
      <c r="B2873" s="53">
        <v>45169</v>
      </c>
      <c r="N2873" s="1" t="s">
        <v>948</v>
      </c>
      <c r="U2873" s="59">
        <v>455542463.50786602</v>
      </c>
      <c r="V2873" s="60">
        <v>455542463.50786602</v>
      </c>
      <c r="W2873" s="60">
        <v>7580189433.85641</v>
      </c>
      <c r="X2873" s="59">
        <v>7.1413971019999997E-4</v>
      </c>
      <c r="AI2873" s="2" t="str">
        <f>INDEX('ISO2-ISO3'!$D$1:$D$249, MATCH($N2873, 'ISO2-ISO3'!$C$1:$C$249, 0))</f>
        <v>CHN</v>
      </c>
      <c r="AJ2873" s="2" t="str">
        <f>INDEX('WB Country Groups'!$C$2:$C$219, MATCH($AI2873, 'WB Country Groups'!$B$2:$B$219, 0))</f>
        <v>East Asia &amp; Pacific</v>
      </c>
    </row>
    <row r="2874" spans="1:36">
      <c r="A2874" s="53">
        <v>45169</v>
      </c>
      <c r="B2874" s="53">
        <v>45169</v>
      </c>
      <c r="N2874" s="1" t="s">
        <v>948</v>
      </c>
      <c r="U2874" s="59">
        <v>250989097.08013999</v>
      </c>
      <c r="V2874" s="60">
        <v>250989097.08013999</v>
      </c>
      <c r="W2874" s="60">
        <v>4176438102.0589299</v>
      </c>
      <c r="X2874" s="59">
        <v>3.9346777830000002E-4</v>
      </c>
      <c r="AI2874" s="2" t="str">
        <f>INDEX('ISO2-ISO3'!$D$1:$D$249, MATCH($N2874, 'ISO2-ISO3'!$C$1:$C$249, 0))</f>
        <v>CHN</v>
      </c>
      <c r="AJ2874" s="2" t="str">
        <f>INDEX('WB Country Groups'!$C$2:$C$219, MATCH($AI2874, 'WB Country Groups'!$B$2:$B$219, 0))</f>
        <v>East Asia &amp; Pacific</v>
      </c>
    </row>
    <row r="2875" spans="1:36">
      <c r="A2875" s="53">
        <v>45169</v>
      </c>
      <c r="B2875" s="53">
        <v>45169</v>
      </c>
      <c r="N2875" s="1" t="s">
        <v>948</v>
      </c>
      <c r="U2875" s="59">
        <v>833072544.76993895</v>
      </c>
      <c r="V2875" s="60">
        <v>833072544.76993895</v>
      </c>
      <c r="W2875" s="60">
        <v>13862259190.666901</v>
      </c>
      <c r="X2875" s="59">
        <v>1.3059818421000001E-3</v>
      </c>
      <c r="AI2875" s="2" t="str">
        <f>INDEX('ISO2-ISO3'!$D$1:$D$249, MATCH($N2875, 'ISO2-ISO3'!$C$1:$C$249, 0))</f>
        <v>CHN</v>
      </c>
      <c r="AJ2875" s="2" t="str">
        <f>INDEX('WB Country Groups'!$C$2:$C$219, MATCH($AI2875, 'WB Country Groups'!$B$2:$B$219, 0))</f>
        <v>East Asia &amp; Pacific</v>
      </c>
    </row>
    <row r="2876" spans="1:36">
      <c r="A2876" s="53">
        <v>45169</v>
      </c>
      <c r="B2876" s="53">
        <v>45169</v>
      </c>
      <c r="N2876" s="1" t="s">
        <v>948</v>
      </c>
      <c r="U2876" s="59">
        <v>2074470109.1525199</v>
      </c>
      <c r="V2876" s="60">
        <v>2074470109.1525199</v>
      </c>
      <c r="W2876" s="60">
        <v>34519013400.333298</v>
      </c>
      <c r="X2876" s="59">
        <v>3.2520820804999998E-3</v>
      </c>
      <c r="AI2876" s="2" t="str">
        <f>INDEX('ISO2-ISO3'!$D$1:$D$249, MATCH($N2876, 'ISO2-ISO3'!$C$1:$C$249, 0))</f>
        <v>CHN</v>
      </c>
      <c r="AJ2876" s="2" t="str">
        <f>INDEX('WB Country Groups'!$C$2:$C$219, MATCH($AI2876, 'WB Country Groups'!$B$2:$B$219, 0))</f>
        <v>East Asia &amp; Pacific</v>
      </c>
    </row>
    <row r="2877" spans="1:36">
      <c r="A2877" s="53">
        <v>45169</v>
      </c>
      <c r="B2877" s="53">
        <v>45169</v>
      </c>
      <c r="N2877" s="1" t="s">
        <v>948</v>
      </c>
      <c r="U2877" s="59">
        <v>1385915200.7352099</v>
      </c>
      <c r="V2877" s="60">
        <v>1385915200.7352099</v>
      </c>
      <c r="W2877" s="60">
        <v>23061515890.170399</v>
      </c>
      <c r="X2877" s="59">
        <v>2.1726560288999998E-3</v>
      </c>
      <c r="AI2877" s="2" t="str">
        <f>INDEX('ISO2-ISO3'!$D$1:$D$249, MATCH($N2877, 'ISO2-ISO3'!$C$1:$C$249, 0))</f>
        <v>CHN</v>
      </c>
      <c r="AJ2877" s="2" t="str">
        <f>INDEX('WB Country Groups'!$C$2:$C$219, MATCH($AI2877, 'WB Country Groups'!$B$2:$B$219, 0))</f>
        <v>East Asia &amp; Pacific</v>
      </c>
    </row>
    <row r="2878" spans="1:36">
      <c r="A2878" s="53">
        <v>45169</v>
      </c>
      <c r="B2878" s="53">
        <v>45169</v>
      </c>
      <c r="N2878" s="1" t="s">
        <v>948</v>
      </c>
      <c r="U2878" s="59">
        <v>185050059.52061599</v>
      </c>
      <c r="V2878" s="60">
        <v>185050059.52061599</v>
      </c>
      <c r="W2878" s="60">
        <v>3079217895.7614298</v>
      </c>
      <c r="X2878" s="59">
        <v>2.90097206E-4</v>
      </c>
      <c r="AI2878" s="2" t="str">
        <f>INDEX('ISO2-ISO3'!$D$1:$D$249, MATCH($N2878, 'ISO2-ISO3'!$C$1:$C$249, 0))</f>
        <v>CHN</v>
      </c>
      <c r="AJ2878" s="2" t="str">
        <f>INDEX('WB Country Groups'!$C$2:$C$219, MATCH($AI2878, 'WB Country Groups'!$B$2:$B$219, 0))</f>
        <v>East Asia &amp; Pacific</v>
      </c>
    </row>
    <row r="2879" spans="1:36">
      <c r="A2879" s="53">
        <v>45169</v>
      </c>
      <c r="B2879" s="53">
        <v>45169</v>
      </c>
      <c r="N2879" s="1" t="s">
        <v>948</v>
      </c>
      <c r="U2879" s="59">
        <v>2698571214.2336998</v>
      </c>
      <c r="V2879" s="60">
        <v>2698571214.2336998</v>
      </c>
      <c r="W2879" s="60">
        <v>44904004880.524498</v>
      </c>
      <c r="X2879" s="59">
        <v>4.2304659151000002E-3</v>
      </c>
      <c r="AI2879" s="2" t="str">
        <f>INDEX('ISO2-ISO3'!$D$1:$D$249, MATCH($N2879, 'ISO2-ISO3'!$C$1:$C$249, 0))</f>
        <v>CHN</v>
      </c>
      <c r="AJ2879" s="2" t="str">
        <f>INDEX('WB Country Groups'!$C$2:$C$219, MATCH($AI2879, 'WB Country Groups'!$B$2:$B$219, 0))</f>
        <v>East Asia &amp; Pacific</v>
      </c>
    </row>
    <row r="2880" spans="1:36">
      <c r="A2880" s="53">
        <v>45169</v>
      </c>
      <c r="B2880" s="53">
        <v>45169</v>
      </c>
      <c r="N2880" s="1" t="s">
        <v>948</v>
      </c>
      <c r="U2880" s="59">
        <v>2764108757.3406401</v>
      </c>
      <c r="V2880" s="60">
        <v>2764108757.3406401</v>
      </c>
      <c r="W2880" s="60">
        <v>5025652286.0739002</v>
      </c>
      <c r="X2880" s="59">
        <v>4.3332070771000004E-3</v>
      </c>
      <c r="AI2880" s="2" t="str">
        <f>INDEX('ISO2-ISO3'!$D$1:$D$249, MATCH($N2880, 'ISO2-ISO3'!$C$1:$C$249, 0))</f>
        <v>CHN</v>
      </c>
      <c r="AJ2880" s="2" t="str">
        <f>INDEX('WB Country Groups'!$C$2:$C$219, MATCH($AI2880, 'WB Country Groups'!$B$2:$B$219, 0))</f>
        <v>East Asia &amp; Pacific</v>
      </c>
    </row>
    <row r="2881" spans="1:36">
      <c r="A2881" s="53">
        <v>45169</v>
      </c>
      <c r="B2881" s="53">
        <v>45169</v>
      </c>
      <c r="N2881" s="1" t="s">
        <v>1348</v>
      </c>
      <c r="U2881" s="59">
        <v>37067315416.072502</v>
      </c>
      <c r="V2881" s="60">
        <v>37067315416.072502</v>
      </c>
      <c r="W2881" s="60">
        <v>43608606371.849998</v>
      </c>
      <c r="X2881" s="59">
        <v>5.8109274124900002E-2</v>
      </c>
      <c r="AI2881" s="2" t="str">
        <f>INDEX('ISO2-ISO3'!$D$1:$D$249, MATCH($N2881, 'ISO2-ISO3'!$C$1:$C$249, 0))</f>
        <v>USA</v>
      </c>
      <c r="AJ2881" s="2" t="str">
        <f>INDEX('WB Country Groups'!$C$2:$C$219, MATCH($AI2881, 'WB Country Groups'!$B$2:$B$219, 0))</f>
        <v>North America</v>
      </c>
    </row>
    <row r="2882" spans="1:36">
      <c r="A2882" s="53">
        <v>45169</v>
      </c>
      <c r="B2882" s="53">
        <v>45169</v>
      </c>
      <c r="N2882" s="1" t="s">
        <v>948</v>
      </c>
      <c r="U2882" s="59">
        <v>356591950.21545601</v>
      </c>
      <c r="V2882" s="60">
        <v>356591950.21545601</v>
      </c>
      <c r="W2882" s="60">
        <v>5933660964.1326704</v>
      </c>
      <c r="X2882" s="59">
        <v>5.5901807709999999E-4</v>
      </c>
      <c r="AI2882" s="2" t="str">
        <f>INDEX('ISO2-ISO3'!$D$1:$D$249, MATCH($N2882, 'ISO2-ISO3'!$C$1:$C$249, 0))</f>
        <v>CHN</v>
      </c>
      <c r="AJ2882" s="2" t="str">
        <f>INDEX('WB Country Groups'!$C$2:$C$219, MATCH($AI2882, 'WB Country Groups'!$B$2:$B$219, 0))</f>
        <v>East Asia &amp; Pacific</v>
      </c>
    </row>
    <row r="2883" spans="1:36">
      <c r="A2883" s="53">
        <v>45169</v>
      </c>
      <c r="B2883" s="53">
        <v>45169</v>
      </c>
      <c r="N2883" s="1" t="s">
        <v>948</v>
      </c>
      <c r="U2883" s="59">
        <v>225869918.71951601</v>
      </c>
      <c r="V2883" s="60">
        <v>225869918.71951601</v>
      </c>
      <c r="W2883" s="60">
        <v>3758457023.1269398</v>
      </c>
      <c r="X2883" s="59">
        <v>3.5408922590000002E-4</v>
      </c>
      <c r="AI2883" s="2" t="str">
        <f>INDEX('ISO2-ISO3'!$D$1:$D$249, MATCH($N2883, 'ISO2-ISO3'!$C$1:$C$249, 0))</f>
        <v>CHN</v>
      </c>
      <c r="AJ2883" s="2" t="str">
        <f>INDEX('WB Country Groups'!$C$2:$C$219, MATCH($AI2883, 'WB Country Groups'!$B$2:$B$219, 0))</f>
        <v>East Asia &amp; Pacific</v>
      </c>
    </row>
    <row r="2884" spans="1:36">
      <c r="A2884" s="53">
        <v>45169</v>
      </c>
      <c r="B2884" s="53">
        <v>45169</v>
      </c>
      <c r="N2884" s="1" t="s">
        <v>948</v>
      </c>
      <c r="U2884" s="59">
        <v>4855031226.7709999</v>
      </c>
      <c r="V2884" s="60">
        <v>4855031226.7709999</v>
      </c>
      <c r="W2884" s="60">
        <v>11560426040.24</v>
      </c>
      <c r="X2884" s="59">
        <v>7.6110810096000001E-3</v>
      </c>
      <c r="AI2884" s="2" t="str">
        <f>INDEX('ISO2-ISO3'!$D$1:$D$249, MATCH($N2884, 'ISO2-ISO3'!$C$1:$C$249, 0))</f>
        <v>CHN</v>
      </c>
      <c r="AJ2884" s="2" t="str">
        <f>INDEX('WB Country Groups'!$C$2:$C$219, MATCH($AI2884, 'WB Country Groups'!$B$2:$B$219, 0))</f>
        <v>East Asia &amp; Pacific</v>
      </c>
    </row>
    <row r="2885" spans="1:36">
      <c r="A2885" s="53">
        <v>45169</v>
      </c>
      <c r="B2885" s="53">
        <v>45169</v>
      </c>
      <c r="N2885" s="1" t="s">
        <v>948</v>
      </c>
      <c r="U2885" s="59">
        <v>1892473088.8</v>
      </c>
      <c r="V2885" s="60">
        <v>1892473088.8</v>
      </c>
      <c r="W2885" s="60">
        <v>2703532984</v>
      </c>
      <c r="X2885" s="59">
        <v>2.9667710288000001E-3</v>
      </c>
      <c r="AI2885" s="2" t="str">
        <f>INDEX('ISO2-ISO3'!$D$1:$D$249, MATCH($N2885, 'ISO2-ISO3'!$C$1:$C$249, 0))</f>
        <v>CHN</v>
      </c>
      <c r="AJ2885" s="2" t="str">
        <f>INDEX('WB Country Groups'!$C$2:$C$219, MATCH($AI2885, 'WB Country Groups'!$B$2:$B$219, 0))</f>
        <v>East Asia &amp; Pacific</v>
      </c>
    </row>
    <row r="2886" spans="1:36">
      <c r="A2886" s="53">
        <v>45169</v>
      </c>
      <c r="B2886" s="53">
        <v>45169</v>
      </c>
      <c r="N2886" s="1" t="s">
        <v>1088</v>
      </c>
      <c r="U2886" s="59">
        <v>32947896145.481998</v>
      </c>
      <c r="V2886" s="60">
        <v>32947896145.481998</v>
      </c>
      <c r="W2886" s="60">
        <v>54913160242.470001</v>
      </c>
      <c r="X2886" s="59">
        <v>5.1651389032799998E-2</v>
      </c>
      <c r="AI2886" s="2" t="str">
        <f>INDEX('ISO2-ISO3'!$D$1:$D$249, MATCH($N2886, 'ISO2-ISO3'!$C$1:$C$249, 0))</f>
        <v>JPN</v>
      </c>
      <c r="AJ2886" s="2" t="str">
        <f>INDEX('WB Country Groups'!$C$2:$C$219, MATCH($AI2886, 'WB Country Groups'!$B$2:$B$219, 0))</f>
        <v>East Asia &amp; Pacific</v>
      </c>
    </row>
    <row r="2887" spans="1:36">
      <c r="A2887" s="53">
        <v>45169</v>
      </c>
      <c r="B2887" s="53">
        <v>45169</v>
      </c>
      <c r="N2887" s="1" t="s">
        <v>948</v>
      </c>
      <c r="U2887" s="59">
        <v>350220590.61070299</v>
      </c>
      <c r="V2887" s="60">
        <v>350220590.61070299</v>
      </c>
      <c r="W2887" s="60">
        <v>5827642060.0257902</v>
      </c>
      <c r="X2887" s="59">
        <v>5.4902989540000005E-4</v>
      </c>
      <c r="AI2887" s="2" t="str">
        <f>INDEX('ISO2-ISO3'!$D$1:$D$249, MATCH($N2887, 'ISO2-ISO3'!$C$1:$C$249, 0))</f>
        <v>CHN</v>
      </c>
      <c r="AJ2887" s="2" t="str">
        <f>INDEX('WB Country Groups'!$C$2:$C$219, MATCH($AI2887, 'WB Country Groups'!$B$2:$B$219, 0))</f>
        <v>East Asia &amp; Pacific</v>
      </c>
    </row>
    <row r="2888" spans="1:36">
      <c r="A2888" s="53">
        <v>45169</v>
      </c>
      <c r="B2888" s="53">
        <v>45169</v>
      </c>
      <c r="N2888" s="1" t="s">
        <v>948</v>
      </c>
      <c r="U2888" s="59">
        <v>240137191.23206699</v>
      </c>
      <c r="V2888" s="60">
        <v>240137191.23206699</v>
      </c>
      <c r="W2888" s="60">
        <v>4594317442.9756203</v>
      </c>
      <c r="X2888" s="59">
        <v>3.7645558399999998E-4</v>
      </c>
      <c r="AI2888" s="2" t="str">
        <f>INDEX('ISO2-ISO3'!$D$1:$D$249, MATCH($N2888, 'ISO2-ISO3'!$C$1:$C$249, 0))</f>
        <v>CHN</v>
      </c>
      <c r="AJ2888" s="2" t="str">
        <f>INDEX('WB Country Groups'!$C$2:$C$219, MATCH($AI2888, 'WB Country Groups'!$B$2:$B$219, 0))</f>
        <v>East Asia &amp; Pacific</v>
      </c>
    </row>
    <row r="2889" spans="1:36">
      <c r="A2889" s="53">
        <v>45169</v>
      </c>
      <c r="B2889" s="53">
        <v>45169</v>
      </c>
      <c r="N2889" s="1" t="s">
        <v>948</v>
      </c>
      <c r="U2889" s="59">
        <v>197234314.478423</v>
      </c>
      <c r="V2889" s="60">
        <v>197234314.478423</v>
      </c>
      <c r="W2889" s="60">
        <v>3281962904.3812199</v>
      </c>
      <c r="X2889" s="59">
        <v>3.0919808240000002E-4</v>
      </c>
      <c r="AI2889" s="2" t="str">
        <f>INDEX('ISO2-ISO3'!$D$1:$D$249, MATCH($N2889, 'ISO2-ISO3'!$C$1:$C$249, 0))</f>
        <v>CHN</v>
      </c>
      <c r="AJ2889" s="2" t="str">
        <f>INDEX('WB Country Groups'!$C$2:$C$219, MATCH($AI2889, 'WB Country Groups'!$B$2:$B$219, 0))</f>
        <v>East Asia &amp; Pacific</v>
      </c>
    </row>
    <row r="2890" spans="1:36">
      <c r="A2890" s="53">
        <v>45169</v>
      </c>
      <c r="B2890" s="53">
        <v>45169</v>
      </c>
      <c r="N2890" s="1" t="s">
        <v>1278</v>
      </c>
      <c r="U2890" s="59">
        <v>1280587520.6595199</v>
      </c>
      <c r="V2890" s="60">
        <v>1280587520.6595199</v>
      </c>
      <c r="W2890" s="60">
        <v>1829410743.79931</v>
      </c>
      <c r="X2890" s="59">
        <v>2.0075371104000001E-3</v>
      </c>
      <c r="AI2890" s="2" t="str">
        <f>INDEX('ISO2-ISO3'!$D$1:$D$249, MATCH($N2890, 'ISO2-ISO3'!$C$1:$C$249, 0))</f>
        <v>ZAF</v>
      </c>
      <c r="AJ2890" s="2" t="str">
        <f>INDEX('WB Country Groups'!$C$2:$C$219, MATCH($AI2890, 'WB Country Groups'!$B$2:$B$219, 0))</f>
        <v>Sub-Saharan Africa</v>
      </c>
    </row>
    <row r="2891" spans="1:36">
      <c r="A2891" s="53">
        <v>45169</v>
      </c>
      <c r="B2891" s="53">
        <v>45169</v>
      </c>
      <c r="N2891" s="1" t="s">
        <v>1193</v>
      </c>
      <c r="U2891" s="59">
        <v>2076662169.97504</v>
      </c>
      <c r="V2891" s="60">
        <v>2076662169.97504</v>
      </c>
      <c r="W2891" s="60">
        <v>8728905577.1329708</v>
      </c>
      <c r="X2891" s="59">
        <v>3.2555185059000001E-3</v>
      </c>
      <c r="AI2891" s="2" t="str">
        <f>INDEX('ISO2-ISO3'!$D$1:$D$249, MATCH($N2891, 'ISO2-ISO3'!$C$1:$C$249, 0))</f>
        <v>NOR</v>
      </c>
      <c r="AJ2891" s="2" t="str">
        <f>INDEX('WB Country Groups'!$C$2:$C$219, MATCH($AI2891, 'WB Country Groups'!$B$2:$B$219, 0))</f>
        <v>Europe &amp; Central Asia</v>
      </c>
    </row>
    <row r="2892" spans="1:36">
      <c r="A2892" s="53">
        <v>45169</v>
      </c>
      <c r="B2892" s="53">
        <v>45169</v>
      </c>
      <c r="N2892" s="1" t="s">
        <v>1297</v>
      </c>
      <c r="U2892" s="59">
        <v>41820349844.324898</v>
      </c>
      <c r="V2892" s="60">
        <v>41820349844.324898</v>
      </c>
      <c r="W2892" s="60">
        <v>41820349844.324898</v>
      </c>
      <c r="X2892" s="59">
        <v>6.55604579351E-2</v>
      </c>
      <c r="AI2892" s="2" t="str">
        <f>INDEX('ISO2-ISO3'!$D$1:$D$249, MATCH($N2892, 'ISO2-ISO3'!$C$1:$C$249, 0))</f>
        <v>CHE</v>
      </c>
      <c r="AJ2892" s="2" t="str">
        <f>INDEX('WB Country Groups'!$C$2:$C$219, MATCH($AI2892, 'WB Country Groups'!$B$2:$B$219, 0))</f>
        <v>Europe &amp; Central Asia</v>
      </c>
    </row>
    <row r="2893" spans="1:36">
      <c r="A2893" s="53">
        <v>45169</v>
      </c>
      <c r="B2893" s="53">
        <v>45169</v>
      </c>
      <c r="N2893" s="1" t="s">
        <v>948</v>
      </c>
      <c r="U2893" s="59">
        <v>279636515.138394</v>
      </c>
      <c r="V2893" s="60">
        <v>279636515.138394</v>
      </c>
      <c r="W2893" s="60">
        <v>4653128801.7585201</v>
      </c>
      <c r="X2893" s="59">
        <v>4.3837744200000002E-4</v>
      </c>
      <c r="AI2893" s="2" t="str">
        <f>INDEX('ISO2-ISO3'!$D$1:$D$249, MATCH($N2893, 'ISO2-ISO3'!$C$1:$C$249, 0))</f>
        <v>CHN</v>
      </c>
      <c r="AJ2893" s="2" t="str">
        <f>INDEX('WB Country Groups'!$C$2:$C$219, MATCH($AI2893, 'WB Country Groups'!$B$2:$B$219, 0))</f>
        <v>East Asia &amp; Pacific</v>
      </c>
    </row>
    <row r="2894" spans="1:36">
      <c r="A2894" s="53">
        <v>45169</v>
      </c>
      <c r="B2894" s="53">
        <v>45169</v>
      </c>
      <c r="N2894" s="1" t="s">
        <v>948</v>
      </c>
      <c r="U2894" s="59">
        <v>703685961.36066604</v>
      </c>
      <c r="V2894" s="60">
        <v>703685961.36066604</v>
      </c>
      <c r="W2894" s="60">
        <v>6775114898.67377</v>
      </c>
      <c r="X2894" s="59">
        <v>1.1031465313E-3</v>
      </c>
      <c r="AI2894" s="2" t="str">
        <f>INDEX('ISO2-ISO3'!$D$1:$D$249, MATCH($N2894, 'ISO2-ISO3'!$C$1:$C$249, 0))</f>
        <v>CHN</v>
      </c>
      <c r="AJ2894" s="2" t="str">
        <f>INDEX('WB Country Groups'!$C$2:$C$219, MATCH($AI2894, 'WB Country Groups'!$B$2:$B$219, 0))</f>
        <v>East Asia &amp; Pacific</v>
      </c>
    </row>
    <row r="2895" spans="1:36">
      <c r="A2895" s="53">
        <v>45169</v>
      </c>
      <c r="B2895" s="53">
        <v>45169</v>
      </c>
      <c r="N2895" s="1" t="s">
        <v>948</v>
      </c>
      <c r="U2895" s="59">
        <v>364871316.11293501</v>
      </c>
      <c r="V2895" s="60">
        <v>364871316.11293501</v>
      </c>
      <c r="W2895" s="60">
        <v>6775114898.67377</v>
      </c>
      <c r="X2895" s="59">
        <v>5.7199738070000004E-4</v>
      </c>
      <c r="AI2895" s="2" t="str">
        <f>INDEX('ISO2-ISO3'!$D$1:$D$249, MATCH($N2895, 'ISO2-ISO3'!$C$1:$C$249, 0))</f>
        <v>CHN</v>
      </c>
      <c r="AJ2895" s="2" t="str">
        <f>INDEX('WB Country Groups'!$C$2:$C$219, MATCH($AI2895, 'WB Country Groups'!$B$2:$B$219, 0))</f>
        <v>East Asia &amp; Pacific</v>
      </c>
    </row>
    <row r="2896" spans="1:36">
      <c r="A2896" s="53">
        <v>45169</v>
      </c>
      <c r="B2896" s="53">
        <v>45169</v>
      </c>
      <c r="N2896" s="1" t="s">
        <v>1348</v>
      </c>
      <c r="U2896" s="59">
        <v>38627863963.040001</v>
      </c>
      <c r="V2896" s="60">
        <v>38627863963.040001</v>
      </c>
      <c r="W2896" s="60">
        <v>38627863963.040001</v>
      </c>
      <c r="X2896" s="59">
        <v>6.0555697403300003E-2</v>
      </c>
      <c r="AI2896" s="2" t="str">
        <f>INDEX('ISO2-ISO3'!$D$1:$D$249, MATCH($N2896, 'ISO2-ISO3'!$C$1:$C$249, 0))</f>
        <v>USA</v>
      </c>
      <c r="AJ2896" s="2" t="str">
        <f>INDEX('WB Country Groups'!$C$2:$C$219, MATCH($AI2896, 'WB Country Groups'!$B$2:$B$219, 0))</f>
        <v>North America</v>
      </c>
    </row>
    <row r="2897" spans="1:36">
      <c r="A2897" s="53">
        <v>45169</v>
      </c>
      <c r="B2897" s="53">
        <v>45169</v>
      </c>
      <c r="N2897" s="1" t="s">
        <v>1348</v>
      </c>
      <c r="U2897" s="59">
        <v>9816083722.9799995</v>
      </c>
      <c r="V2897" s="60">
        <v>9816083722.9799995</v>
      </c>
      <c r="W2897" s="60">
        <v>17068989407.059999</v>
      </c>
      <c r="X2897" s="59">
        <v>1.53883682562E-2</v>
      </c>
      <c r="AI2897" s="2" t="str">
        <f>INDEX('ISO2-ISO3'!$D$1:$D$249, MATCH($N2897, 'ISO2-ISO3'!$C$1:$C$249, 0))</f>
        <v>USA</v>
      </c>
      <c r="AJ2897" s="2" t="str">
        <f>INDEX('WB Country Groups'!$C$2:$C$219, MATCH($AI2897, 'WB Country Groups'!$B$2:$B$219, 0))</f>
        <v>North America</v>
      </c>
    </row>
    <row r="2898" spans="1:36">
      <c r="A2898" s="53">
        <v>45169</v>
      </c>
      <c r="B2898" s="53">
        <v>45169</v>
      </c>
      <c r="N2898" s="1" t="s">
        <v>1348</v>
      </c>
      <c r="U2898" s="59">
        <v>4351743410.448</v>
      </c>
      <c r="V2898" s="60">
        <v>4351743410.448</v>
      </c>
      <c r="W2898" s="60">
        <v>17068989407.059999</v>
      </c>
      <c r="X2898" s="59">
        <v>6.8220923992000004E-3</v>
      </c>
      <c r="AI2898" s="2" t="str">
        <f>INDEX('ISO2-ISO3'!$D$1:$D$249, MATCH($N2898, 'ISO2-ISO3'!$C$1:$C$249, 0))</f>
        <v>USA</v>
      </c>
      <c r="AJ2898" s="2" t="str">
        <f>INDEX('WB Country Groups'!$C$2:$C$219, MATCH($AI2898, 'WB Country Groups'!$B$2:$B$219, 0))</f>
        <v>North America</v>
      </c>
    </row>
    <row r="2899" spans="1:36">
      <c r="A2899" s="53">
        <v>45169</v>
      </c>
      <c r="B2899" s="53">
        <v>45169</v>
      </c>
      <c r="N2899" s="1" t="s">
        <v>1348</v>
      </c>
      <c r="U2899" s="59">
        <v>16678430540.879499</v>
      </c>
      <c r="V2899" s="60">
        <v>16678430540.879499</v>
      </c>
      <c r="W2899" s="60">
        <v>20871211709.16</v>
      </c>
      <c r="X2899" s="59">
        <v>2.61462553032E-2</v>
      </c>
      <c r="AI2899" s="2" t="str">
        <f>INDEX('ISO2-ISO3'!$D$1:$D$249, MATCH($N2899, 'ISO2-ISO3'!$C$1:$C$249, 0))</f>
        <v>USA</v>
      </c>
      <c r="AJ2899" s="2" t="str">
        <f>INDEX('WB Country Groups'!$C$2:$C$219, MATCH($AI2899, 'WB Country Groups'!$B$2:$B$219, 0))</f>
        <v>North America</v>
      </c>
    </row>
    <row r="2900" spans="1:36">
      <c r="A2900" s="53">
        <v>45169</v>
      </c>
      <c r="B2900" s="53">
        <v>45169</v>
      </c>
      <c r="N2900" s="1" t="s">
        <v>1084</v>
      </c>
      <c r="U2900" s="59">
        <v>4248554001.8617101</v>
      </c>
      <c r="V2900" s="60">
        <v>4248554001.8617101</v>
      </c>
      <c r="W2900" s="60">
        <v>9441231115.2482491</v>
      </c>
      <c r="X2900" s="59">
        <v>6.6603255821999999E-3</v>
      </c>
      <c r="AI2900" s="2" t="str">
        <f>INDEX('ISO2-ISO3'!$D$1:$D$249, MATCH($N2900, 'ISO2-ISO3'!$C$1:$C$249, 0))</f>
        <v>ITA</v>
      </c>
      <c r="AJ2900" s="2" t="str">
        <f>INDEX('WB Country Groups'!$C$2:$C$219, MATCH($AI2900, 'WB Country Groups'!$B$2:$B$219, 0))</f>
        <v>Europe &amp; Central Asia</v>
      </c>
    </row>
    <row r="2901" spans="1:36">
      <c r="A2901" s="53">
        <v>45169</v>
      </c>
      <c r="B2901" s="53">
        <v>45169</v>
      </c>
      <c r="N2901" s="1" t="s">
        <v>1348</v>
      </c>
      <c r="U2901" s="59">
        <v>16356667519.75</v>
      </c>
      <c r="V2901" s="60">
        <v>16356667519.75</v>
      </c>
      <c r="W2901" s="60">
        <v>18849461984.290001</v>
      </c>
      <c r="X2901" s="59">
        <v>2.5641837451800001E-2</v>
      </c>
      <c r="AI2901" s="2" t="str">
        <f>INDEX('ISO2-ISO3'!$D$1:$D$249, MATCH($N2901, 'ISO2-ISO3'!$C$1:$C$249, 0))</f>
        <v>USA</v>
      </c>
      <c r="AJ2901" s="2" t="str">
        <f>INDEX('WB Country Groups'!$C$2:$C$219, MATCH($AI2901, 'WB Country Groups'!$B$2:$B$219, 0))</f>
        <v>North America</v>
      </c>
    </row>
    <row r="2902" spans="1:36">
      <c r="A2902" s="53">
        <v>45169</v>
      </c>
      <c r="B2902" s="53">
        <v>45169</v>
      </c>
      <c r="N2902" s="1" t="s">
        <v>1348</v>
      </c>
      <c r="U2902" s="59">
        <v>85603654213.524002</v>
      </c>
      <c r="V2902" s="60">
        <v>85603654213.524002</v>
      </c>
      <c r="W2902" s="60">
        <v>95115171348.360001</v>
      </c>
      <c r="X2902" s="59">
        <v>0.13419817844779999</v>
      </c>
      <c r="AI2902" s="2" t="str">
        <f>INDEX('ISO2-ISO3'!$D$1:$D$249, MATCH($N2902, 'ISO2-ISO3'!$C$1:$C$249, 0))</f>
        <v>USA</v>
      </c>
      <c r="AJ2902" s="2" t="str">
        <f>INDEX('WB Country Groups'!$C$2:$C$219, MATCH($AI2902, 'WB Country Groups'!$B$2:$B$219, 0))</f>
        <v>North America</v>
      </c>
    </row>
    <row r="2903" spans="1:36">
      <c r="A2903" s="53">
        <v>45169</v>
      </c>
      <c r="B2903" s="53">
        <v>45169</v>
      </c>
      <c r="N2903" s="1" t="s">
        <v>1348</v>
      </c>
      <c r="U2903" s="59">
        <v>35993699814.709999</v>
      </c>
      <c r="V2903" s="60">
        <v>35993699814.709999</v>
      </c>
      <c r="W2903" s="60">
        <v>35993699814.709999</v>
      </c>
      <c r="X2903" s="59">
        <v>5.6426200436299999E-2</v>
      </c>
      <c r="AI2903" s="2" t="str">
        <f>INDEX('ISO2-ISO3'!$D$1:$D$249, MATCH($N2903, 'ISO2-ISO3'!$C$1:$C$249, 0))</f>
        <v>USA</v>
      </c>
      <c r="AJ2903" s="2" t="str">
        <f>INDEX('WB Country Groups'!$C$2:$C$219, MATCH($AI2903, 'WB Country Groups'!$B$2:$B$219, 0))</f>
        <v>North America</v>
      </c>
    </row>
    <row r="2904" spans="1:36">
      <c r="A2904" s="53">
        <v>45169</v>
      </c>
      <c r="B2904" s="53">
        <v>45169</v>
      </c>
      <c r="N2904" s="1" t="s">
        <v>948</v>
      </c>
      <c r="U2904" s="59">
        <v>828800156.07611501</v>
      </c>
      <c r="V2904" s="60">
        <v>828800156.07611501</v>
      </c>
      <c r="W2904" s="60">
        <v>13791166991.3034</v>
      </c>
      <c r="X2904" s="59">
        <v>1.2992841516000001E-3</v>
      </c>
      <c r="AI2904" s="2" t="str">
        <f>INDEX('ISO2-ISO3'!$D$1:$D$249, MATCH($N2904, 'ISO2-ISO3'!$C$1:$C$249, 0))</f>
        <v>CHN</v>
      </c>
      <c r="AJ2904" s="2" t="str">
        <f>INDEX('WB Country Groups'!$C$2:$C$219, MATCH($AI2904, 'WB Country Groups'!$B$2:$B$219, 0))</f>
        <v>East Asia &amp; Pacific</v>
      </c>
    </row>
    <row r="2905" spans="1:36">
      <c r="A2905" s="53">
        <v>45169</v>
      </c>
      <c r="B2905" s="53">
        <v>45169</v>
      </c>
      <c r="N2905" s="1" t="s">
        <v>1348</v>
      </c>
      <c r="U2905" s="59">
        <v>14614855795.4</v>
      </c>
      <c r="V2905" s="60">
        <v>14614855795.4</v>
      </c>
      <c r="W2905" s="60">
        <v>14614855795.4</v>
      </c>
      <c r="X2905" s="59">
        <v>2.29112535445E-2</v>
      </c>
      <c r="AI2905" s="2" t="str">
        <f>INDEX('ISO2-ISO3'!$D$1:$D$249, MATCH($N2905, 'ISO2-ISO3'!$C$1:$C$249, 0))</f>
        <v>USA</v>
      </c>
      <c r="AJ2905" s="2" t="str">
        <f>INDEX('WB Country Groups'!$C$2:$C$219, MATCH($AI2905, 'WB Country Groups'!$B$2:$B$219, 0))</f>
        <v>North America</v>
      </c>
    </row>
    <row r="2906" spans="1:36">
      <c r="A2906" s="53">
        <v>45169</v>
      </c>
      <c r="B2906" s="53">
        <v>45169</v>
      </c>
      <c r="N2906" s="1" t="s">
        <v>1102</v>
      </c>
      <c r="U2906" s="59">
        <v>12005498818.99</v>
      </c>
      <c r="V2906" s="60">
        <v>12005498818.99</v>
      </c>
      <c r="W2906" s="60">
        <v>24010997637.9799</v>
      </c>
      <c r="X2906" s="59">
        <v>1.8820646007100001E-2</v>
      </c>
      <c r="AI2906" s="2" t="str">
        <f>INDEX('ISO2-ISO3'!$D$1:$D$249, MATCH($N2906, 'ISO2-ISO3'!$C$1:$C$249, 0))</f>
        <v>KOR</v>
      </c>
      <c r="AJ2906" s="2" t="str">
        <f>INDEX('WB Country Groups'!$C$2:$C$219, MATCH($AI2906, 'WB Country Groups'!$B$2:$B$219, 0))</f>
        <v>East Asia &amp; Pacific</v>
      </c>
    </row>
    <row r="2907" spans="1:36">
      <c r="A2907" s="53">
        <v>45169</v>
      </c>
      <c r="B2907" s="53">
        <v>45169</v>
      </c>
      <c r="N2907" s="1" t="s">
        <v>948</v>
      </c>
      <c r="U2907" s="59">
        <v>245387106.51480401</v>
      </c>
      <c r="V2907" s="60">
        <v>245387106.51480401</v>
      </c>
      <c r="W2907" s="60">
        <v>4083221436.0099902</v>
      </c>
      <c r="X2907" s="59">
        <v>3.846857124E-4</v>
      </c>
      <c r="AI2907" s="2" t="str">
        <f>INDEX('ISO2-ISO3'!$D$1:$D$249, MATCH($N2907, 'ISO2-ISO3'!$C$1:$C$249, 0))</f>
        <v>CHN</v>
      </c>
      <c r="AJ2907" s="2" t="str">
        <f>INDEX('WB Country Groups'!$C$2:$C$219, MATCH($AI2907, 'WB Country Groups'!$B$2:$B$219, 0))</f>
        <v>East Asia &amp; Pacific</v>
      </c>
    </row>
    <row r="2908" spans="1:36">
      <c r="A2908" s="53">
        <v>45169</v>
      </c>
      <c r="B2908" s="53">
        <v>45169</v>
      </c>
      <c r="N2908" s="1" t="s">
        <v>948</v>
      </c>
      <c r="U2908" s="59">
        <v>2055593099.6270001</v>
      </c>
      <c r="V2908" s="60">
        <v>2055593099.6270001</v>
      </c>
      <c r="W2908" s="60">
        <v>5138982749.0674896</v>
      </c>
      <c r="X2908" s="59">
        <v>3.2224891815000002E-3</v>
      </c>
      <c r="AI2908" s="2" t="str">
        <f>INDEX('ISO2-ISO3'!$D$1:$D$249, MATCH($N2908, 'ISO2-ISO3'!$C$1:$C$249, 0))</f>
        <v>CHN</v>
      </c>
      <c r="AJ2908" s="2" t="str">
        <f>INDEX('WB Country Groups'!$C$2:$C$219, MATCH($AI2908, 'WB Country Groups'!$B$2:$B$219, 0))</f>
        <v>East Asia &amp; Pacific</v>
      </c>
    </row>
    <row r="2909" spans="1:36">
      <c r="A2909" s="53">
        <v>45169</v>
      </c>
      <c r="B2909" s="53">
        <v>45169</v>
      </c>
      <c r="N2909" s="1" t="s">
        <v>948</v>
      </c>
      <c r="U2909" s="59">
        <v>214955862.80505601</v>
      </c>
      <c r="V2909" s="60">
        <v>214955862.80505601</v>
      </c>
      <c r="W2909" s="60">
        <v>3576848022.9774199</v>
      </c>
      <c r="X2909" s="59">
        <v>3.3697960090000001E-4</v>
      </c>
      <c r="AI2909" s="2" t="str">
        <f>INDEX('ISO2-ISO3'!$D$1:$D$249, MATCH($N2909, 'ISO2-ISO3'!$C$1:$C$249, 0))</f>
        <v>CHN</v>
      </c>
      <c r="AJ2909" s="2" t="str">
        <f>INDEX('WB Country Groups'!$C$2:$C$219, MATCH($AI2909, 'WB Country Groups'!$B$2:$B$219, 0))</f>
        <v>East Asia &amp; Pacific</v>
      </c>
    </row>
    <row r="2910" spans="1:36">
      <c r="A2910" s="53">
        <v>45169</v>
      </c>
      <c r="B2910" s="53">
        <v>45169</v>
      </c>
      <c r="N2910" s="1" t="s">
        <v>1064</v>
      </c>
      <c r="U2910" s="59">
        <v>3278755334.6399999</v>
      </c>
      <c r="V2910" s="60">
        <v>3278755334.6399999</v>
      </c>
      <c r="W2910" s="60">
        <v>8299705004.3500004</v>
      </c>
      <c r="X2910" s="59">
        <v>5.1400024628E-3</v>
      </c>
      <c r="AI2910" s="2" t="str">
        <f>INDEX('ISO2-ISO3'!$D$1:$D$249, MATCH($N2910, 'ISO2-ISO3'!$C$1:$C$249, 0))</f>
        <v>HKG</v>
      </c>
      <c r="AJ2910" s="2" t="str">
        <f>INDEX('WB Country Groups'!$C$2:$C$219, MATCH($AI2910, 'WB Country Groups'!$B$2:$B$219, 0))</f>
        <v>East Asia &amp; Pacific</v>
      </c>
    </row>
    <row r="2911" spans="1:36">
      <c r="A2911" s="53">
        <v>45169</v>
      </c>
      <c r="B2911" s="53">
        <v>45169</v>
      </c>
      <c r="N2911" s="1" t="s">
        <v>1348</v>
      </c>
      <c r="U2911" s="59">
        <v>9596564990.4300003</v>
      </c>
      <c r="V2911" s="60">
        <v>9596564990.4300003</v>
      </c>
      <c r="W2911" s="60">
        <v>17974500774.990002</v>
      </c>
      <c r="X2911" s="59">
        <v>1.5044235586700001E-2</v>
      </c>
      <c r="AI2911" s="2" t="str">
        <f>INDEX('ISO2-ISO3'!$D$1:$D$249, MATCH($N2911, 'ISO2-ISO3'!$C$1:$C$249, 0))</f>
        <v>USA</v>
      </c>
      <c r="AJ2911" s="2" t="str">
        <f>INDEX('WB Country Groups'!$C$2:$C$219, MATCH($AI2911, 'WB Country Groups'!$B$2:$B$219, 0))</f>
        <v>North America</v>
      </c>
    </row>
    <row r="2912" spans="1:36">
      <c r="A2912" s="53">
        <v>45169</v>
      </c>
      <c r="B2912" s="53">
        <v>45169</v>
      </c>
      <c r="N2912" s="1" t="s">
        <v>1348</v>
      </c>
      <c r="U2912" s="59">
        <v>2359477764.237</v>
      </c>
      <c r="V2912" s="60">
        <v>2359477764.237</v>
      </c>
      <c r="W2912" s="60">
        <v>10238152970.1</v>
      </c>
      <c r="X2912" s="59">
        <v>3.6988796909999998E-3</v>
      </c>
      <c r="AI2912" s="2" t="str">
        <f>INDEX('ISO2-ISO3'!$D$1:$D$249, MATCH($N2912, 'ISO2-ISO3'!$C$1:$C$249, 0))</f>
        <v>USA</v>
      </c>
      <c r="AJ2912" s="2" t="str">
        <f>INDEX('WB Country Groups'!$C$2:$C$219, MATCH($AI2912, 'WB Country Groups'!$B$2:$B$219, 0))</f>
        <v>North America</v>
      </c>
    </row>
    <row r="2913" spans="1:36">
      <c r="A2913" s="53">
        <v>45169</v>
      </c>
      <c r="B2913" s="53">
        <v>45169</v>
      </c>
      <c r="N2913" s="1" t="s">
        <v>1348</v>
      </c>
      <c r="U2913" s="59">
        <v>36345458563.260002</v>
      </c>
      <c r="V2913" s="60">
        <v>36345458563.260002</v>
      </c>
      <c r="W2913" s="60">
        <v>38452905474.550003</v>
      </c>
      <c r="X2913" s="59">
        <v>5.6977641653899999E-2</v>
      </c>
      <c r="AI2913" s="2" t="str">
        <f>INDEX('ISO2-ISO3'!$D$1:$D$249, MATCH($N2913, 'ISO2-ISO3'!$C$1:$C$249, 0))</f>
        <v>USA</v>
      </c>
      <c r="AJ2913" s="2" t="str">
        <f>INDEX('WB Country Groups'!$C$2:$C$219, MATCH($AI2913, 'WB Country Groups'!$B$2:$B$219, 0))</f>
        <v>North America</v>
      </c>
    </row>
    <row r="2914" spans="1:36">
      <c r="A2914" s="53">
        <v>45169</v>
      </c>
      <c r="B2914" s="53">
        <v>45169</v>
      </c>
      <c r="N2914" s="1" t="s">
        <v>948</v>
      </c>
      <c r="U2914" s="59">
        <v>1540675760.23209</v>
      </c>
      <c r="V2914" s="60">
        <v>1540675760.23209</v>
      </c>
      <c r="W2914" s="60">
        <v>7703378801.16045</v>
      </c>
      <c r="X2914" s="59">
        <v>2.4152693305E-3</v>
      </c>
      <c r="AI2914" s="2" t="str">
        <f>INDEX('ISO2-ISO3'!$D$1:$D$249, MATCH($N2914, 'ISO2-ISO3'!$C$1:$C$249, 0))</f>
        <v>CHN</v>
      </c>
      <c r="AJ2914" s="2" t="str">
        <f>INDEX('WB Country Groups'!$C$2:$C$219, MATCH($AI2914, 'WB Country Groups'!$B$2:$B$219, 0))</f>
        <v>East Asia &amp; Pacific</v>
      </c>
    </row>
    <row r="2915" spans="1:36">
      <c r="A2915" s="53">
        <v>45169</v>
      </c>
      <c r="B2915" s="53">
        <v>45169</v>
      </c>
      <c r="N2915" s="1" t="s">
        <v>1172</v>
      </c>
      <c r="U2915" s="59">
        <v>55484609656.236099</v>
      </c>
      <c r="V2915" s="60">
        <v>55484609656.236099</v>
      </c>
      <c r="W2915" s="60">
        <v>138773303351.87399</v>
      </c>
      <c r="X2915" s="59">
        <v>8.6981491808499997E-2</v>
      </c>
      <c r="AI2915" s="2" t="str">
        <f>INDEX('ISO2-ISO3'!$D$1:$D$249, MATCH($N2915, 'ISO2-ISO3'!$C$1:$C$249, 0))</f>
        <v>NLD</v>
      </c>
      <c r="AJ2915" s="2" t="str">
        <f>INDEX('WB Country Groups'!$C$2:$C$219, MATCH($AI2915, 'WB Country Groups'!$B$2:$B$219, 0))</f>
        <v>Europe &amp; Central Asia</v>
      </c>
    </row>
    <row r="2916" spans="1:36">
      <c r="A2916" s="53">
        <v>45169</v>
      </c>
      <c r="B2916" s="53">
        <v>45169</v>
      </c>
      <c r="N2916" s="1" t="s">
        <v>948</v>
      </c>
      <c r="U2916" s="59">
        <v>546086984.25829506</v>
      </c>
      <c r="V2916" s="60">
        <v>546086984.25829506</v>
      </c>
      <c r="W2916" s="60">
        <v>9086842873.3642406</v>
      </c>
      <c r="X2916" s="59">
        <v>8.5608353100000004E-4</v>
      </c>
      <c r="AI2916" s="2" t="str">
        <f>INDEX('ISO2-ISO3'!$D$1:$D$249, MATCH($N2916, 'ISO2-ISO3'!$C$1:$C$249, 0))</f>
        <v>CHN</v>
      </c>
      <c r="AJ2916" s="2" t="str">
        <f>INDEX('WB Country Groups'!$C$2:$C$219, MATCH($AI2916, 'WB Country Groups'!$B$2:$B$219, 0))</f>
        <v>East Asia &amp; Pacific</v>
      </c>
    </row>
    <row r="2917" spans="1:36">
      <c r="A2917" s="53">
        <v>45169</v>
      </c>
      <c r="B2917" s="53">
        <v>45169</v>
      </c>
      <c r="N2917" s="1" t="s">
        <v>1348</v>
      </c>
      <c r="U2917" s="59">
        <v>2760614021.3520002</v>
      </c>
      <c r="V2917" s="60">
        <v>2760614021.3520002</v>
      </c>
      <c r="W2917" s="60">
        <v>5019298220.6400003</v>
      </c>
      <c r="X2917" s="59">
        <v>4.3277284885000003E-3</v>
      </c>
      <c r="AI2917" s="2" t="str">
        <f>INDEX('ISO2-ISO3'!$D$1:$D$249, MATCH($N2917, 'ISO2-ISO3'!$C$1:$C$249, 0))</f>
        <v>USA</v>
      </c>
      <c r="AJ2917" s="2" t="str">
        <f>INDEX('WB Country Groups'!$C$2:$C$219, MATCH($AI2917, 'WB Country Groups'!$B$2:$B$219, 0))</f>
        <v>North America</v>
      </c>
    </row>
    <row r="2918" spans="1:36">
      <c r="A2918" s="53">
        <v>45169</v>
      </c>
      <c r="B2918" s="53">
        <v>45169</v>
      </c>
      <c r="N2918" s="1" t="s">
        <v>948</v>
      </c>
      <c r="U2918" s="59">
        <v>203727027.623494</v>
      </c>
      <c r="V2918" s="60">
        <v>203727027.623494</v>
      </c>
      <c r="W2918" s="60">
        <v>3390001121.5001001</v>
      </c>
      <c r="X2918" s="59">
        <v>3.1937650629999999E-4</v>
      </c>
      <c r="AI2918" s="2" t="str">
        <f>INDEX('ISO2-ISO3'!$D$1:$D$249, MATCH($N2918, 'ISO2-ISO3'!$C$1:$C$249, 0))</f>
        <v>CHN</v>
      </c>
      <c r="AJ2918" s="2" t="str">
        <f>INDEX('WB Country Groups'!$C$2:$C$219, MATCH($AI2918, 'WB Country Groups'!$B$2:$B$219, 0))</f>
        <v>East Asia &amp; Pacific</v>
      </c>
    </row>
    <row r="2919" spans="1:36">
      <c r="A2919" s="53">
        <v>45169</v>
      </c>
      <c r="B2919" s="53">
        <v>45169</v>
      </c>
      <c r="N2919" s="1" t="s">
        <v>948</v>
      </c>
      <c r="U2919" s="59">
        <v>215231280.228591</v>
      </c>
      <c r="V2919" s="60">
        <v>215231280.228591</v>
      </c>
      <c r="W2919" s="60">
        <v>3581430946.4390502</v>
      </c>
      <c r="X2919" s="59">
        <v>3.3741136419999999E-4</v>
      </c>
      <c r="AI2919" s="2" t="str">
        <f>INDEX('ISO2-ISO3'!$D$1:$D$249, MATCH($N2919, 'ISO2-ISO3'!$C$1:$C$249, 0))</f>
        <v>CHN</v>
      </c>
      <c r="AJ2919" s="2" t="str">
        <f>INDEX('WB Country Groups'!$C$2:$C$219, MATCH($AI2919, 'WB Country Groups'!$B$2:$B$219, 0))</f>
        <v>East Asia &amp; Pacific</v>
      </c>
    </row>
    <row r="2920" spans="1:36">
      <c r="A2920" s="53">
        <v>45169</v>
      </c>
      <c r="B2920" s="53">
        <v>45169</v>
      </c>
      <c r="N2920" s="1" t="s">
        <v>948</v>
      </c>
      <c r="U2920" s="59">
        <v>299804517.55779302</v>
      </c>
      <c r="V2920" s="60">
        <v>299804517.55779302</v>
      </c>
      <c r="W2920" s="60">
        <v>4988722716.8993998</v>
      </c>
      <c r="X2920" s="59">
        <v>4.6999419029999999E-4</v>
      </c>
      <c r="AI2920" s="2" t="str">
        <f>INDEX('ISO2-ISO3'!$D$1:$D$249, MATCH($N2920, 'ISO2-ISO3'!$C$1:$C$249, 0))</f>
        <v>CHN</v>
      </c>
      <c r="AJ2920" s="2" t="str">
        <f>INDEX('WB Country Groups'!$C$2:$C$219, MATCH($AI2920, 'WB Country Groups'!$B$2:$B$219, 0))</f>
        <v>East Asia &amp; Pacific</v>
      </c>
    </row>
    <row r="2921" spans="1:36">
      <c r="A2921" s="53">
        <v>45169</v>
      </c>
      <c r="B2921" s="53">
        <v>45169</v>
      </c>
      <c r="N2921" s="1" t="s">
        <v>1348</v>
      </c>
      <c r="U2921" s="59">
        <v>10449224811.299999</v>
      </c>
      <c r="V2921" s="60">
        <v>10449224811.299999</v>
      </c>
      <c r="W2921" s="60">
        <v>13932299748.4</v>
      </c>
      <c r="X2921" s="59">
        <v>1.6380923790600001E-2</v>
      </c>
      <c r="AI2921" s="2" t="str">
        <f>INDEX('ISO2-ISO3'!$D$1:$D$249, MATCH($N2921, 'ISO2-ISO3'!$C$1:$C$249, 0))</f>
        <v>USA</v>
      </c>
      <c r="AJ2921" s="2" t="str">
        <f>INDEX('WB Country Groups'!$C$2:$C$219, MATCH($AI2921, 'WB Country Groups'!$B$2:$B$219, 0))</f>
        <v>North America</v>
      </c>
    </row>
    <row r="2922" spans="1:36">
      <c r="A2922" s="53">
        <v>45169</v>
      </c>
      <c r="B2922" s="53">
        <v>45169</v>
      </c>
      <c r="N2922" s="1" t="s">
        <v>1348</v>
      </c>
      <c r="U2922" s="59">
        <v>24114874167.144001</v>
      </c>
      <c r="V2922" s="60">
        <v>24114874167.144001</v>
      </c>
      <c r="W2922" s="60">
        <v>30831643645.919998</v>
      </c>
      <c r="X2922" s="59">
        <v>3.7804136008700001E-2</v>
      </c>
      <c r="AI2922" s="2" t="str">
        <f>INDEX('ISO2-ISO3'!$D$1:$D$249, MATCH($N2922, 'ISO2-ISO3'!$C$1:$C$249, 0))</f>
        <v>USA</v>
      </c>
      <c r="AJ2922" s="2" t="str">
        <f>INDEX('WB Country Groups'!$C$2:$C$219, MATCH($AI2922, 'WB Country Groups'!$B$2:$B$219, 0))</f>
        <v>North America</v>
      </c>
    </row>
    <row r="2923" spans="1:36">
      <c r="A2923" s="53">
        <v>45169</v>
      </c>
      <c r="B2923" s="53">
        <v>45169</v>
      </c>
      <c r="N2923" s="1" t="s">
        <v>1295</v>
      </c>
      <c r="U2923" s="59">
        <v>7170886850.4004602</v>
      </c>
      <c r="V2923" s="60">
        <v>7170886850.4004602</v>
      </c>
      <c r="W2923" s="60">
        <v>24077651698.737</v>
      </c>
      <c r="X2923" s="59">
        <v>1.12415756316E-2</v>
      </c>
      <c r="AI2923" s="2" t="str">
        <f>INDEX('ISO2-ISO3'!$D$1:$D$249, MATCH($N2923, 'ISO2-ISO3'!$C$1:$C$249, 0))</f>
        <v>SWE</v>
      </c>
      <c r="AJ2923" s="2" t="str">
        <f>INDEX('WB Country Groups'!$C$2:$C$219, MATCH($AI2923, 'WB Country Groups'!$B$2:$B$219, 0))</f>
        <v>Europe &amp; Central Asia</v>
      </c>
    </row>
    <row r="2924" spans="1:36">
      <c r="A2924" s="53">
        <v>45169</v>
      </c>
      <c r="B2924" s="53">
        <v>45169</v>
      </c>
      <c r="N2924" s="1" t="s">
        <v>948</v>
      </c>
      <c r="U2924" s="59">
        <v>188826541.18293601</v>
      </c>
      <c r="V2924" s="60">
        <v>188826541.18293601</v>
      </c>
      <c r="W2924" s="60">
        <v>3142058242.5722198</v>
      </c>
      <c r="X2924" s="59">
        <v>2.9601747850000002E-4</v>
      </c>
      <c r="AI2924" s="2" t="str">
        <f>INDEX('ISO2-ISO3'!$D$1:$D$249, MATCH($N2924, 'ISO2-ISO3'!$C$1:$C$249, 0))</f>
        <v>CHN</v>
      </c>
      <c r="AJ2924" s="2" t="str">
        <f>INDEX('WB Country Groups'!$C$2:$C$219, MATCH($AI2924, 'WB Country Groups'!$B$2:$B$219, 0))</f>
        <v>East Asia &amp; Pacific</v>
      </c>
    </row>
    <row r="2925" spans="1:36">
      <c r="A2925" s="53">
        <v>45169</v>
      </c>
      <c r="B2925" s="53">
        <v>45169</v>
      </c>
      <c r="N2925" s="1" t="s">
        <v>948</v>
      </c>
      <c r="U2925" s="59">
        <v>479873413.02334303</v>
      </c>
      <c r="V2925" s="60">
        <v>479873413.02334303</v>
      </c>
      <c r="W2925" s="60">
        <v>7985054449.1015301</v>
      </c>
      <c r="X2925" s="59">
        <v>7.5228258069999997E-4</v>
      </c>
      <c r="AI2925" s="2" t="str">
        <f>INDEX('ISO2-ISO3'!$D$1:$D$249, MATCH($N2925, 'ISO2-ISO3'!$C$1:$C$249, 0))</f>
        <v>CHN</v>
      </c>
      <c r="AJ2925" s="2" t="str">
        <f>INDEX('WB Country Groups'!$C$2:$C$219, MATCH($AI2925, 'WB Country Groups'!$B$2:$B$219, 0))</f>
        <v>East Asia &amp; Pacific</v>
      </c>
    </row>
    <row r="2926" spans="1:36">
      <c r="A2926" s="53">
        <v>45169</v>
      </c>
      <c r="B2926" s="53">
        <v>45169</v>
      </c>
      <c r="N2926" s="1" t="s">
        <v>948</v>
      </c>
      <c r="U2926" s="59">
        <v>189335661.35137701</v>
      </c>
      <c r="V2926" s="60">
        <v>189335661.35137701</v>
      </c>
      <c r="W2926" s="60">
        <v>3150529960.6458001</v>
      </c>
      <c r="X2926" s="59">
        <v>2.9681561030000001E-4</v>
      </c>
      <c r="AI2926" s="2" t="str">
        <f>INDEX('ISO2-ISO3'!$D$1:$D$249, MATCH($N2926, 'ISO2-ISO3'!$C$1:$C$249, 0))</f>
        <v>CHN</v>
      </c>
      <c r="AJ2926" s="2" t="str">
        <f>INDEX('WB Country Groups'!$C$2:$C$219, MATCH($AI2926, 'WB Country Groups'!$B$2:$B$219, 0))</f>
        <v>East Asia &amp; Pacific</v>
      </c>
    </row>
    <row r="2927" spans="1:36">
      <c r="A2927" s="53">
        <v>45169</v>
      </c>
      <c r="B2927" s="53">
        <v>45169</v>
      </c>
      <c r="N2927" s="1" t="s">
        <v>948</v>
      </c>
      <c r="U2927" s="59">
        <v>774900553.91726303</v>
      </c>
      <c r="V2927" s="60">
        <v>774900553.91726303</v>
      </c>
      <c r="W2927" s="60">
        <v>12894282008.007999</v>
      </c>
      <c r="X2927" s="59">
        <v>1.2147874266000001E-3</v>
      </c>
      <c r="AI2927" s="2" t="str">
        <f>INDEX('ISO2-ISO3'!$D$1:$D$249, MATCH($N2927, 'ISO2-ISO3'!$C$1:$C$249, 0))</f>
        <v>CHN</v>
      </c>
      <c r="AJ2927" s="2" t="str">
        <f>INDEX('WB Country Groups'!$C$2:$C$219, MATCH($AI2927, 'WB Country Groups'!$B$2:$B$219, 0))</f>
        <v>East Asia &amp; Pacific</v>
      </c>
    </row>
    <row r="2928" spans="1:36">
      <c r="A2928" s="53">
        <v>45169</v>
      </c>
      <c r="B2928" s="53">
        <v>45169</v>
      </c>
      <c r="N2928" s="1" t="s">
        <v>948</v>
      </c>
      <c r="U2928" s="59">
        <v>254010472.70214999</v>
      </c>
      <c r="V2928" s="60">
        <v>254010472.70214999</v>
      </c>
      <c r="W2928" s="60">
        <v>4226713545.9534702</v>
      </c>
      <c r="X2928" s="59">
        <v>3.9820429459999998E-4</v>
      </c>
      <c r="AI2928" s="2" t="str">
        <f>INDEX('ISO2-ISO3'!$D$1:$D$249, MATCH($N2928, 'ISO2-ISO3'!$C$1:$C$249, 0))</f>
        <v>CHN</v>
      </c>
      <c r="AJ2928" s="2" t="str">
        <f>INDEX('WB Country Groups'!$C$2:$C$219, MATCH($AI2928, 'WB Country Groups'!$B$2:$B$219, 0))</f>
        <v>East Asia &amp; Pacific</v>
      </c>
    </row>
    <row r="2929" spans="1:36">
      <c r="A2929" s="53">
        <v>45169</v>
      </c>
      <c r="B2929" s="53">
        <v>45169</v>
      </c>
      <c r="N2929" s="1" t="s">
        <v>948</v>
      </c>
      <c r="U2929" s="59">
        <v>316922798.58556002</v>
      </c>
      <c r="V2929" s="60">
        <v>316922798.58556002</v>
      </c>
      <c r="W2929" s="60">
        <v>5273569516.8513899</v>
      </c>
      <c r="X2929" s="59">
        <v>4.9682998550000003E-4</v>
      </c>
      <c r="AI2929" s="2" t="str">
        <f>INDEX('ISO2-ISO3'!$D$1:$D$249, MATCH($N2929, 'ISO2-ISO3'!$C$1:$C$249, 0))</f>
        <v>CHN</v>
      </c>
      <c r="AJ2929" s="2" t="str">
        <f>INDEX('WB Country Groups'!$C$2:$C$219, MATCH($AI2929, 'WB Country Groups'!$B$2:$B$219, 0))</f>
        <v>East Asia &amp; Pacific</v>
      </c>
    </row>
    <row r="2930" spans="1:36">
      <c r="A2930" s="53">
        <v>45169</v>
      </c>
      <c r="B2930" s="53">
        <v>45169</v>
      </c>
      <c r="N2930" s="1" t="s">
        <v>1064</v>
      </c>
      <c r="U2930" s="59">
        <v>3732318343.4819999</v>
      </c>
      <c r="V2930" s="60">
        <v>3732318343.4819999</v>
      </c>
      <c r="W2930" s="60">
        <v>28710141103.707699</v>
      </c>
      <c r="X2930" s="59">
        <v>5.8510390436999999E-3</v>
      </c>
      <c r="AI2930" s="2" t="str">
        <f>INDEX('ISO2-ISO3'!$D$1:$D$249, MATCH($N2930, 'ISO2-ISO3'!$C$1:$C$249, 0))</f>
        <v>HKG</v>
      </c>
      <c r="AJ2930" s="2" t="str">
        <f>INDEX('WB Country Groups'!$C$2:$C$219, MATCH($AI2930, 'WB Country Groups'!$B$2:$B$219, 0))</f>
        <v>East Asia &amp; Pacific</v>
      </c>
    </row>
    <row r="2931" spans="1:36">
      <c r="A2931" s="53">
        <v>45169</v>
      </c>
      <c r="B2931" s="53">
        <v>45169</v>
      </c>
      <c r="N2931" s="1" t="s">
        <v>1342</v>
      </c>
      <c r="U2931" s="59">
        <v>5426976265.2095299</v>
      </c>
      <c r="V2931" s="60">
        <v>5426976265.2095299</v>
      </c>
      <c r="W2931" s="60">
        <v>5712606594.9574003</v>
      </c>
      <c r="X2931" s="59">
        <v>8.5077014054999994E-3</v>
      </c>
      <c r="AI2931" s="2" t="str">
        <f>INDEX('ISO2-ISO3'!$D$1:$D$249, MATCH($N2931, 'ISO2-ISO3'!$C$1:$C$249, 0))</f>
        <v>GBR</v>
      </c>
      <c r="AJ2931" s="2" t="str">
        <f>INDEX('WB Country Groups'!$C$2:$C$219, MATCH($AI2931, 'WB Country Groups'!$B$2:$B$219, 0))</f>
        <v>Europe &amp; Central Asia</v>
      </c>
    </row>
    <row r="2932" spans="1:36">
      <c r="A2932" s="53">
        <v>45169</v>
      </c>
      <c r="B2932" s="53">
        <v>45169</v>
      </c>
      <c r="N2932" s="1" t="s">
        <v>1348</v>
      </c>
      <c r="U2932" s="59">
        <v>75136561582.720001</v>
      </c>
      <c r="V2932" s="60">
        <v>75136561582.720001</v>
      </c>
      <c r="W2932" s="60">
        <v>75136561582.720001</v>
      </c>
      <c r="X2932" s="59">
        <v>0.11778924383390001</v>
      </c>
      <c r="AI2932" s="2" t="str">
        <f>INDEX('ISO2-ISO3'!$D$1:$D$249, MATCH($N2932, 'ISO2-ISO3'!$C$1:$C$249, 0))</f>
        <v>USA</v>
      </c>
      <c r="AJ2932" s="2" t="str">
        <f>INDEX('WB Country Groups'!$C$2:$C$219, MATCH($AI2932, 'WB Country Groups'!$B$2:$B$219, 0))</f>
        <v>North America</v>
      </c>
    </row>
    <row r="2933" spans="1:36">
      <c r="A2933" s="53">
        <v>45169</v>
      </c>
      <c r="B2933" s="53">
        <v>45169</v>
      </c>
      <c r="N2933" s="1" t="s">
        <v>948</v>
      </c>
      <c r="U2933" s="59">
        <v>1513582931.6078701</v>
      </c>
      <c r="V2933" s="60">
        <v>1513582931.6078701</v>
      </c>
      <c r="W2933" s="60">
        <v>5045276438.6928902</v>
      </c>
      <c r="X2933" s="59">
        <v>2.3727967482000002E-3</v>
      </c>
      <c r="AI2933" s="2" t="str">
        <f>INDEX('ISO2-ISO3'!$D$1:$D$249, MATCH($N2933, 'ISO2-ISO3'!$C$1:$C$249, 0))</f>
        <v>CHN</v>
      </c>
      <c r="AJ2933" s="2" t="str">
        <f>INDEX('WB Country Groups'!$C$2:$C$219, MATCH($AI2933, 'WB Country Groups'!$B$2:$B$219, 0))</f>
        <v>East Asia &amp; Pacific</v>
      </c>
    </row>
    <row r="2934" spans="1:36">
      <c r="A2934" s="53">
        <v>45169</v>
      </c>
      <c r="B2934" s="53">
        <v>45169</v>
      </c>
      <c r="N2934" s="1" t="s">
        <v>1310</v>
      </c>
      <c r="U2934" s="59">
        <v>996146332.46234</v>
      </c>
      <c r="V2934" s="60">
        <v>996146332.46234</v>
      </c>
      <c r="W2934" s="60">
        <v>3984585329.84936</v>
      </c>
      <c r="X2934" s="59">
        <v>1.5616275323E-3</v>
      </c>
      <c r="AI2934" s="2" t="str">
        <f>INDEX('ISO2-ISO3'!$D$1:$D$249, MATCH($N2934, 'ISO2-ISO3'!$C$1:$C$249, 0))</f>
        <v>THA</v>
      </c>
      <c r="AJ2934" s="2" t="str">
        <f>INDEX('WB Country Groups'!$C$2:$C$219, MATCH($AI2934, 'WB Country Groups'!$B$2:$B$219, 0))</f>
        <v>East Asia &amp; Pacific</v>
      </c>
    </row>
    <row r="2935" spans="1:36">
      <c r="A2935" s="53">
        <v>45169</v>
      </c>
      <c r="B2935" s="53">
        <v>45169</v>
      </c>
      <c r="N2935" s="1" t="s">
        <v>948</v>
      </c>
      <c r="U2935" s="59">
        <v>973024582.43044603</v>
      </c>
      <c r="V2935" s="60">
        <v>973024582.43044603</v>
      </c>
      <c r="W2935" s="60">
        <v>16191049681.353001</v>
      </c>
      <c r="X2935" s="59">
        <v>1.5253802859999999E-3</v>
      </c>
      <c r="AI2935" s="2" t="str">
        <f>INDEX('ISO2-ISO3'!$D$1:$D$249, MATCH($N2935, 'ISO2-ISO3'!$C$1:$C$249, 0))</f>
        <v>CHN</v>
      </c>
      <c r="AJ2935" s="2" t="str">
        <f>INDEX('WB Country Groups'!$C$2:$C$219, MATCH($AI2935, 'WB Country Groups'!$B$2:$B$219, 0))</f>
        <v>East Asia &amp; Pacific</v>
      </c>
    </row>
  </sheetData>
  <autoFilter ref="AI1:AJ1" xr:uid="{39790DF6-ABB0-4088-93F1-B213FB5FF809}"/>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DF74F-DC10-45E5-9B4F-93DF3A041D95}">
  <sheetPr>
    <tabColor theme="4" tint="0.79998168889431442"/>
  </sheetPr>
  <dimension ref="A1:AG1514"/>
  <sheetViews>
    <sheetView workbookViewId="0"/>
  </sheetViews>
  <sheetFormatPr defaultRowHeight="14.5"/>
  <cols>
    <col min="1" max="2" width="11.36328125" style="53" bestFit="1" customWidth="1"/>
    <col min="3" max="3" width="16" style="54" bestFit="1" customWidth="1"/>
    <col min="4" max="4" width="28.36328125" style="1" bestFit="1" customWidth="1"/>
    <col min="5" max="5" width="19" style="54" bestFit="1" customWidth="1"/>
    <col min="6" max="6" width="11.54296875" style="1" bestFit="1" customWidth="1"/>
    <col min="7" max="7" width="15.81640625" style="1" bestFit="1" customWidth="1"/>
    <col min="8" max="8" width="10.6328125" style="55" bestFit="1" customWidth="1"/>
    <col min="9" max="9" width="17.36328125" style="1" bestFit="1" customWidth="1"/>
    <col min="10" max="11" width="6.54296875" style="56" bestFit="1" customWidth="1"/>
    <col min="12" max="12" width="27.453125" style="56" bestFit="1" customWidth="1"/>
    <col min="13" max="13" width="6.54296875" style="1" bestFit="1" customWidth="1"/>
    <col min="14" max="14" width="9.1796875" style="1" bestFit="1" customWidth="1"/>
    <col min="15" max="15" width="21.08984375" style="1" bestFit="1" customWidth="1"/>
    <col min="16" max="16" width="23.08984375" style="1" bestFit="1" customWidth="1"/>
    <col min="17" max="17" width="26.08984375" style="56" bestFit="1" customWidth="1"/>
    <col min="18" max="18" width="13.08984375" style="57" bestFit="1" customWidth="1"/>
    <col min="19" max="19" width="10.08984375" style="1" bestFit="1" customWidth="1"/>
    <col min="20" max="20" width="19.81640625" style="58" bestFit="1" customWidth="1"/>
    <col min="21" max="21" width="29.90625" style="59" bestFit="1" customWidth="1"/>
    <col min="22" max="22" width="40.36328125" style="60" bestFit="1" customWidth="1"/>
    <col min="23" max="23" width="34.453125" style="60" bestFit="1" customWidth="1"/>
    <col min="24" max="24" width="15.6328125" style="59" bestFit="1" customWidth="1"/>
    <col min="25" max="25" width="14.6328125" style="54" bestFit="1" customWidth="1"/>
    <col min="26" max="26" width="12.6328125" style="54" bestFit="1" customWidth="1"/>
    <col min="27" max="27" width="14.81640625" style="54" bestFit="1" customWidth="1"/>
    <col min="28" max="28" width="15.08984375" style="54" bestFit="1" customWidth="1"/>
    <col min="29" max="29" width="23.54296875" style="56" bestFit="1" customWidth="1"/>
    <col min="30" max="30" width="25.90625" style="56" bestFit="1" customWidth="1"/>
    <col min="31" max="31" width="32.453125" style="1" bestFit="1" customWidth="1"/>
    <col min="32" max="32" width="12.81640625" style="1" bestFit="1" customWidth="1"/>
    <col min="33" max="33" width="10.81640625" style="1" bestFit="1" customWidth="1"/>
  </cols>
  <sheetData>
    <row r="1" spans="1:33">
      <c r="A1" s="53" t="s">
        <v>1384</v>
      </c>
      <c r="B1" s="53" t="s">
        <v>1385</v>
      </c>
      <c r="C1" s="54" t="s">
        <v>1386</v>
      </c>
      <c r="D1" s="1" t="s">
        <v>1387</v>
      </c>
      <c r="E1" s="54" t="s">
        <v>1388</v>
      </c>
      <c r="F1" s="1" t="s">
        <v>1389</v>
      </c>
      <c r="G1" s="1" t="s">
        <v>1390</v>
      </c>
      <c r="H1" s="55" t="s">
        <v>1391</v>
      </c>
      <c r="I1" s="1" t="s">
        <v>1392</v>
      </c>
      <c r="J1" s="56" t="s">
        <v>1393</v>
      </c>
      <c r="K1" s="56" t="s">
        <v>1394</v>
      </c>
      <c r="L1" s="56" t="s">
        <v>1395</v>
      </c>
      <c r="M1" s="1" t="s">
        <v>1396</v>
      </c>
      <c r="N1" s="1" t="s">
        <v>1397</v>
      </c>
      <c r="O1" s="1" t="s">
        <v>1398</v>
      </c>
      <c r="P1" s="1" t="s">
        <v>1399</v>
      </c>
      <c r="Q1" s="56" t="s">
        <v>1400</v>
      </c>
      <c r="R1" s="57" t="s">
        <v>1401</v>
      </c>
      <c r="S1" s="1" t="s">
        <v>1402</v>
      </c>
      <c r="T1" s="58" t="s">
        <v>1403</v>
      </c>
      <c r="U1" s="59" t="s">
        <v>1404</v>
      </c>
      <c r="V1" s="60" t="s">
        <v>1405</v>
      </c>
      <c r="W1" s="60" t="s">
        <v>1406</v>
      </c>
      <c r="X1" s="59" t="s">
        <v>1407</v>
      </c>
      <c r="Y1" s="54" t="s">
        <v>1408</v>
      </c>
      <c r="Z1" s="54" t="s">
        <v>1409</v>
      </c>
      <c r="AA1" s="54" t="s">
        <v>1410</v>
      </c>
      <c r="AB1" s="54" t="s">
        <v>1411</v>
      </c>
      <c r="AC1" s="56" t="s">
        <v>1412</v>
      </c>
      <c r="AD1" s="56" t="s">
        <v>1413</v>
      </c>
      <c r="AE1" s="1" t="s">
        <v>1414</v>
      </c>
      <c r="AF1" s="1" t="s">
        <v>1415</v>
      </c>
      <c r="AG1" s="1" t="s">
        <v>1416</v>
      </c>
    </row>
    <row r="2" spans="1:33">
      <c r="A2" s="53">
        <v>45169</v>
      </c>
      <c r="B2" s="53">
        <v>45169</v>
      </c>
      <c r="N2" s="1" t="s">
        <v>1348</v>
      </c>
      <c r="U2" s="59">
        <v>178834667375.70001</v>
      </c>
      <c r="V2" s="60">
        <v>178834667375.70001</v>
      </c>
      <c r="W2" s="60">
        <v>178834667375.70001</v>
      </c>
      <c r="X2" s="59">
        <v>0.31284815192139998</v>
      </c>
      <c r="Y2" s="54">
        <v>1</v>
      </c>
      <c r="Z2" s="54">
        <v>0</v>
      </c>
      <c r="AA2" s="54">
        <v>0</v>
      </c>
      <c r="AB2" s="54">
        <v>0</v>
      </c>
      <c r="AC2" s="56">
        <v>1</v>
      </c>
      <c r="AD2" s="56">
        <v>0</v>
      </c>
      <c r="AE2" s="1" t="s">
        <v>1417</v>
      </c>
      <c r="AF2" s="1" t="s">
        <v>1418</v>
      </c>
      <c r="AG2" s="1" t="s">
        <v>1419</v>
      </c>
    </row>
    <row r="3" spans="1:33">
      <c r="A3" s="53">
        <v>45169</v>
      </c>
      <c r="B3" s="53">
        <v>45169</v>
      </c>
      <c r="N3" s="1" t="s">
        <v>1015</v>
      </c>
      <c r="U3" s="59">
        <v>6612609319.1034203</v>
      </c>
      <c r="V3" s="60">
        <v>6612609319.1034203</v>
      </c>
      <c r="W3" s="60">
        <v>9446584741.5763092</v>
      </c>
      <c r="X3" s="59">
        <v>1.1567905905599999E-2</v>
      </c>
      <c r="Y3" s="54">
        <v>0</v>
      </c>
      <c r="Z3" s="54">
        <v>1</v>
      </c>
      <c r="AA3" s="54">
        <v>0</v>
      </c>
      <c r="AB3" s="54">
        <v>0</v>
      </c>
      <c r="AC3" s="56">
        <v>0</v>
      </c>
      <c r="AD3" s="56">
        <v>1</v>
      </c>
      <c r="AE3" s="1" t="s">
        <v>1420</v>
      </c>
      <c r="AF3" s="1" t="s">
        <v>1418</v>
      </c>
      <c r="AG3" s="1" t="s">
        <v>1419</v>
      </c>
    </row>
    <row r="4" spans="1:33">
      <c r="A4" s="53">
        <v>45169</v>
      </c>
      <c r="B4" s="53">
        <v>45169</v>
      </c>
      <c r="N4" s="1" t="s">
        <v>898</v>
      </c>
      <c r="U4" s="59">
        <v>5562415276.8800001</v>
      </c>
      <c r="V4" s="60">
        <v>5562415276.8800001</v>
      </c>
      <c r="W4" s="60">
        <v>6544017972.8000002</v>
      </c>
      <c r="X4" s="59">
        <v>9.7307270739000005E-3</v>
      </c>
      <c r="Y4" s="54">
        <v>0</v>
      </c>
      <c r="Z4" s="54">
        <v>1</v>
      </c>
      <c r="AA4" s="54">
        <v>0</v>
      </c>
      <c r="AB4" s="54">
        <v>0</v>
      </c>
      <c r="AC4" s="56">
        <v>1</v>
      </c>
      <c r="AD4" s="56">
        <v>0</v>
      </c>
      <c r="AE4" s="1" t="s">
        <v>1421</v>
      </c>
      <c r="AF4" s="1" t="s">
        <v>1418</v>
      </c>
      <c r="AG4" s="1" t="s">
        <v>1419</v>
      </c>
    </row>
    <row r="5" spans="1:33">
      <c r="A5" s="53">
        <v>45169</v>
      </c>
      <c r="B5" s="53">
        <v>45169</v>
      </c>
      <c r="N5" s="1" t="s">
        <v>1297</v>
      </c>
      <c r="U5" s="59">
        <v>6907443569.0727396</v>
      </c>
      <c r="V5" s="60">
        <v>6907443569.0727396</v>
      </c>
      <c r="W5" s="60">
        <v>7270993230.60289</v>
      </c>
      <c r="X5" s="59">
        <v>1.2083680344500001E-2</v>
      </c>
      <c r="Y5" s="54">
        <v>0</v>
      </c>
      <c r="Z5" s="54">
        <v>1</v>
      </c>
      <c r="AA5" s="54">
        <v>0</v>
      </c>
      <c r="AB5" s="54">
        <v>0</v>
      </c>
      <c r="AC5" s="56">
        <v>1</v>
      </c>
      <c r="AD5" s="56">
        <v>0</v>
      </c>
      <c r="AE5" s="1" t="s">
        <v>1422</v>
      </c>
      <c r="AF5" s="1" t="s">
        <v>1423</v>
      </c>
      <c r="AG5" s="1" t="s">
        <v>1419</v>
      </c>
    </row>
    <row r="6" spans="1:33">
      <c r="A6" s="53">
        <v>45169</v>
      </c>
      <c r="B6" s="53">
        <v>45169</v>
      </c>
      <c r="N6" s="1" t="s">
        <v>1348</v>
      </c>
      <c r="U6" s="59">
        <v>170146445559.48001</v>
      </c>
      <c r="V6" s="60">
        <v>170146445559.48001</v>
      </c>
      <c r="W6" s="60">
        <v>170146445559.48001</v>
      </c>
      <c r="X6" s="59">
        <v>0.29764923004249999</v>
      </c>
      <c r="Y6" s="54">
        <v>1</v>
      </c>
      <c r="Z6" s="54">
        <v>0</v>
      </c>
      <c r="AA6" s="54">
        <v>0</v>
      </c>
      <c r="AB6" s="54">
        <v>0</v>
      </c>
      <c r="AC6" s="56">
        <v>0</v>
      </c>
      <c r="AD6" s="56">
        <v>1</v>
      </c>
      <c r="AE6" s="1" t="s">
        <v>1424</v>
      </c>
      <c r="AF6" s="1" t="s">
        <v>1418</v>
      </c>
      <c r="AG6" s="1" t="s">
        <v>1419</v>
      </c>
    </row>
    <row r="7" spans="1:33">
      <c r="A7" s="53">
        <v>45169</v>
      </c>
      <c r="B7" s="53">
        <v>45169</v>
      </c>
      <c r="N7" s="1" t="s">
        <v>1088</v>
      </c>
      <c r="U7" s="59">
        <v>24089974050.554699</v>
      </c>
      <c r="V7" s="60">
        <v>24089974050.554699</v>
      </c>
      <c r="W7" s="60">
        <v>24089974050.554699</v>
      </c>
      <c r="X7" s="59">
        <v>4.2142298091000001E-2</v>
      </c>
      <c r="Y7" s="54">
        <v>0</v>
      </c>
      <c r="Z7" s="54">
        <v>1</v>
      </c>
      <c r="AA7" s="54">
        <v>0</v>
      </c>
      <c r="AB7" s="54">
        <v>0</v>
      </c>
      <c r="AC7" s="56">
        <v>0</v>
      </c>
      <c r="AD7" s="56">
        <v>1</v>
      </c>
      <c r="AE7" s="1" t="s">
        <v>1425</v>
      </c>
      <c r="AF7" s="1" t="s">
        <v>1418</v>
      </c>
      <c r="AG7" s="1" t="s">
        <v>1419</v>
      </c>
    </row>
    <row r="8" spans="1:33">
      <c r="A8" s="53">
        <v>45169</v>
      </c>
      <c r="B8" s="53">
        <v>45169</v>
      </c>
      <c r="N8" s="1" t="s">
        <v>1172</v>
      </c>
      <c r="U8" s="59">
        <v>8681670615.5792103</v>
      </c>
      <c r="V8" s="60">
        <v>8681670615.5792103</v>
      </c>
      <c r="W8" s="60">
        <v>10925248970.989201</v>
      </c>
      <c r="X8" s="59">
        <v>1.51874613996E-2</v>
      </c>
      <c r="Y8" s="54">
        <v>0</v>
      </c>
      <c r="Z8" s="54">
        <v>1</v>
      </c>
      <c r="AA8" s="54">
        <v>0</v>
      </c>
      <c r="AB8" s="54">
        <v>0</v>
      </c>
      <c r="AC8" s="56">
        <v>1</v>
      </c>
      <c r="AD8" s="56">
        <v>0</v>
      </c>
      <c r="AE8" s="1" t="s">
        <v>1426</v>
      </c>
      <c r="AF8" s="1" t="s">
        <v>1418</v>
      </c>
      <c r="AG8" s="1" t="s">
        <v>1419</v>
      </c>
    </row>
    <row r="9" spans="1:33">
      <c r="A9" s="53">
        <v>45169</v>
      </c>
      <c r="B9" s="53">
        <v>45169</v>
      </c>
      <c r="N9" s="1" t="s">
        <v>898</v>
      </c>
      <c r="U9" s="59">
        <v>6420321662.5222101</v>
      </c>
      <c r="V9" s="60">
        <v>6420321662.5222101</v>
      </c>
      <c r="W9" s="60">
        <v>7553319602.96731</v>
      </c>
      <c r="X9" s="59">
        <v>1.12315234867E-2</v>
      </c>
      <c r="Y9" s="54">
        <v>0</v>
      </c>
      <c r="Z9" s="54">
        <v>1</v>
      </c>
      <c r="AA9" s="54">
        <v>0</v>
      </c>
      <c r="AB9" s="54">
        <v>0</v>
      </c>
      <c r="AC9" s="56">
        <v>1</v>
      </c>
      <c r="AD9" s="56">
        <v>0</v>
      </c>
      <c r="AE9" s="1" t="s">
        <v>1421</v>
      </c>
      <c r="AF9" s="1" t="s">
        <v>1418</v>
      </c>
      <c r="AG9" s="1" t="s">
        <v>1419</v>
      </c>
    </row>
    <row r="10" spans="1:33">
      <c r="A10" s="53">
        <v>45169</v>
      </c>
      <c r="B10" s="53">
        <v>45169</v>
      </c>
      <c r="N10" s="1" t="s">
        <v>936</v>
      </c>
      <c r="U10" s="59">
        <v>23862570228.256802</v>
      </c>
      <c r="V10" s="60">
        <v>23862570228.256802</v>
      </c>
      <c r="W10" s="60">
        <v>23862570228.256802</v>
      </c>
      <c r="X10" s="59">
        <v>4.1744484475800002E-2</v>
      </c>
      <c r="Y10" s="54">
        <v>1</v>
      </c>
      <c r="Z10" s="54">
        <v>0</v>
      </c>
      <c r="AA10" s="54">
        <v>0</v>
      </c>
      <c r="AB10" s="54">
        <v>0</v>
      </c>
      <c r="AC10" s="56">
        <v>1</v>
      </c>
      <c r="AD10" s="56">
        <v>0</v>
      </c>
      <c r="AE10" s="1" t="s">
        <v>1427</v>
      </c>
      <c r="AF10" s="1" t="s">
        <v>1418</v>
      </c>
      <c r="AG10" s="1" t="s">
        <v>1419</v>
      </c>
    </row>
    <row r="11" spans="1:33">
      <c r="A11" s="53">
        <v>45169</v>
      </c>
      <c r="B11" s="53">
        <v>45169</v>
      </c>
      <c r="N11" s="1" t="s">
        <v>1172</v>
      </c>
      <c r="U11" s="59">
        <v>31954059382.6651</v>
      </c>
      <c r="V11" s="60">
        <v>31954059382.6651</v>
      </c>
      <c r="W11" s="60">
        <v>31954059382.6651</v>
      </c>
      <c r="X11" s="59">
        <v>5.5899499638100002E-2</v>
      </c>
      <c r="Y11" s="54">
        <v>1</v>
      </c>
      <c r="Z11" s="54">
        <v>0</v>
      </c>
      <c r="AA11" s="54">
        <v>0</v>
      </c>
      <c r="AB11" s="54">
        <v>0</v>
      </c>
      <c r="AC11" s="56">
        <v>1</v>
      </c>
      <c r="AD11" s="56">
        <v>0</v>
      </c>
      <c r="AE11" s="1" t="s">
        <v>1426</v>
      </c>
      <c r="AF11" s="1" t="s">
        <v>1418</v>
      </c>
      <c r="AG11" s="1" t="s">
        <v>1419</v>
      </c>
    </row>
    <row r="12" spans="1:33">
      <c r="A12" s="53">
        <v>45169</v>
      </c>
      <c r="B12" s="53">
        <v>45169</v>
      </c>
      <c r="N12" s="1" t="s">
        <v>1015</v>
      </c>
      <c r="U12" s="59">
        <v>94825262606.182404</v>
      </c>
      <c r="V12" s="60">
        <v>94825262606.182404</v>
      </c>
      <c r="W12" s="60">
        <v>94825262606.182404</v>
      </c>
      <c r="X12" s="59">
        <v>0.1658845491042</v>
      </c>
      <c r="Y12" s="54">
        <v>1</v>
      </c>
      <c r="Z12" s="54">
        <v>0</v>
      </c>
      <c r="AA12" s="54">
        <v>0</v>
      </c>
      <c r="AB12" s="54">
        <v>0</v>
      </c>
      <c r="AC12" s="56">
        <v>0</v>
      </c>
      <c r="AD12" s="56">
        <v>1</v>
      </c>
      <c r="AE12" s="1" t="s">
        <v>1420</v>
      </c>
      <c r="AF12" s="1" t="s">
        <v>1418</v>
      </c>
      <c r="AG12" s="1" t="s">
        <v>1419</v>
      </c>
    </row>
    <row r="13" spans="1:33">
      <c r="A13" s="53">
        <v>45169</v>
      </c>
      <c r="B13" s="53">
        <v>45169</v>
      </c>
      <c r="N13" s="1" t="s">
        <v>1348</v>
      </c>
      <c r="U13" s="59">
        <v>65623261641.989998</v>
      </c>
      <c r="V13" s="60">
        <v>65623261641.989998</v>
      </c>
      <c r="W13" s="60">
        <v>65623261641.989998</v>
      </c>
      <c r="X13" s="59">
        <v>0.11479942020760001</v>
      </c>
      <c r="Y13" s="54">
        <v>1</v>
      </c>
      <c r="Z13" s="54">
        <v>0</v>
      </c>
      <c r="AA13" s="54">
        <v>0</v>
      </c>
      <c r="AB13" s="54">
        <v>0</v>
      </c>
      <c r="AC13" s="56">
        <v>1</v>
      </c>
      <c r="AD13" s="56">
        <v>0</v>
      </c>
      <c r="AE13" s="1" t="s">
        <v>1417</v>
      </c>
      <c r="AF13" s="1" t="s">
        <v>1418</v>
      </c>
      <c r="AG13" s="1" t="s">
        <v>1419</v>
      </c>
    </row>
    <row r="14" spans="1:33">
      <c r="A14" s="53">
        <v>45169</v>
      </c>
      <c r="B14" s="53">
        <v>45169</v>
      </c>
      <c r="N14" s="1" t="s">
        <v>1088</v>
      </c>
      <c r="U14" s="59">
        <v>4925580513.7891998</v>
      </c>
      <c r="V14" s="60">
        <v>4925580513.7891998</v>
      </c>
      <c r="W14" s="60">
        <v>9851161027.5783901</v>
      </c>
      <c r="X14" s="59">
        <v>8.6166669107999999E-3</v>
      </c>
      <c r="Y14" s="54">
        <v>0</v>
      </c>
      <c r="Z14" s="54">
        <v>1</v>
      </c>
      <c r="AA14" s="54">
        <v>0</v>
      </c>
      <c r="AB14" s="54">
        <v>0</v>
      </c>
      <c r="AC14" s="56">
        <v>1</v>
      </c>
      <c r="AD14" s="56">
        <v>0</v>
      </c>
      <c r="AE14" s="1" t="s">
        <v>1425</v>
      </c>
      <c r="AF14" s="1" t="s">
        <v>1418</v>
      </c>
      <c r="AG14" s="1" t="s">
        <v>1419</v>
      </c>
    </row>
    <row r="15" spans="1:33">
      <c r="A15" s="53">
        <v>45169</v>
      </c>
      <c r="B15" s="53">
        <v>45169</v>
      </c>
      <c r="N15" s="1" t="s">
        <v>1088</v>
      </c>
      <c r="U15" s="59">
        <v>19094531743.9688</v>
      </c>
      <c r="V15" s="60">
        <v>19094531743.9688</v>
      </c>
      <c r="W15" s="60">
        <v>22464154992.904499</v>
      </c>
      <c r="X15" s="59">
        <v>3.3403416997200001E-2</v>
      </c>
      <c r="Y15" s="54">
        <v>1</v>
      </c>
      <c r="Z15" s="54">
        <v>0</v>
      </c>
      <c r="AA15" s="54">
        <v>0</v>
      </c>
      <c r="AB15" s="54">
        <v>0</v>
      </c>
      <c r="AC15" s="56">
        <v>0</v>
      </c>
      <c r="AD15" s="56">
        <v>1</v>
      </c>
      <c r="AE15" s="1" t="s">
        <v>1425</v>
      </c>
      <c r="AF15" s="1" t="s">
        <v>1418</v>
      </c>
      <c r="AG15" s="1" t="s">
        <v>1419</v>
      </c>
    </row>
    <row r="16" spans="1:33">
      <c r="A16" s="53">
        <v>45169</v>
      </c>
      <c r="B16" s="53">
        <v>45169</v>
      </c>
      <c r="N16" s="1" t="s">
        <v>1172</v>
      </c>
      <c r="U16" s="59">
        <v>13880478154.375799</v>
      </c>
      <c r="V16" s="60">
        <v>13880478154.375799</v>
      </c>
      <c r="W16" s="60">
        <v>13880478154.375799</v>
      </c>
      <c r="X16" s="59">
        <v>2.4282103700100002E-2</v>
      </c>
      <c r="Y16" s="54">
        <v>1</v>
      </c>
      <c r="Z16" s="54">
        <v>0</v>
      </c>
      <c r="AA16" s="54">
        <v>0</v>
      </c>
      <c r="AB16" s="54">
        <v>0</v>
      </c>
      <c r="AC16" s="56">
        <v>0</v>
      </c>
      <c r="AD16" s="56">
        <v>1</v>
      </c>
      <c r="AE16" s="1" t="s">
        <v>1426</v>
      </c>
      <c r="AF16" s="1" t="s">
        <v>1418</v>
      </c>
      <c r="AG16" s="1" t="s">
        <v>1419</v>
      </c>
    </row>
    <row r="17" spans="1:33">
      <c r="A17" s="53">
        <v>45169</v>
      </c>
      <c r="B17" s="53">
        <v>45169</v>
      </c>
      <c r="N17" s="1" t="s">
        <v>1088</v>
      </c>
      <c r="U17" s="59">
        <v>3611618773.7589698</v>
      </c>
      <c r="V17" s="60">
        <v>3611618773.7589698</v>
      </c>
      <c r="W17" s="60">
        <v>10944299314.421101</v>
      </c>
      <c r="X17" s="59">
        <v>6.3180605605999999E-3</v>
      </c>
      <c r="Y17" s="54">
        <v>0</v>
      </c>
      <c r="Z17" s="54">
        <v>1</v>
      </c>
      <c r="AA17" s="54">
        <v>0</v>
      </c>
      <c r="AB17" s="54">
        <v>0</v>
      </c>
      <c r="AC17" s="56">
        <v>1</v>
      </c>
      <c r="AD17" s="56">
        <v>0</v>
      </c>
      <c r="AE17" s="1" t="s">
        <v>1425</v>
      </c>
      <c r="AF17" s="1" t="s">
        <v>1418</v>
      </c>
      <c r="AG17" s="1" t="s">
        <v>1419</v>
      </c>
    </row>
    <row r="18" spans="1:33">
      <c r="A18" s="53">
        <v>45169</v>
      </c>
      <c r="B18" s="53">
        <v>45169</v>
      </c>
      <c r="N18" s="1" t="s">
        <v>1031</v>
      </c>
      <c r="U18" s="59">
        <v>98206261301.071899</v>
      </c>
      <c r="V18" s="60">
        <v>98206261301.071899</v>
      </c>
      <c r="W18" s="60">
        <v>98206261301.071899</v>
      </c>
      <c r="X18" s="59">
        <v>0.1717991696241</v>
      </c>
      <c r="Y18" s="54">
        <v>1</v>
      </c>
      <c r="Z18" s="54">
        <v>0</v>
      </c>
      <c r="AA18" s="54">
        <v>0</v>
      </c>
      <c r="AB18" s="54">
        <v>0</v>
      </c>
      <c r="AC18" s="56">
        <v>1</v>
      </c>
      <c r="AD18" s="56">
        <v>0</v>
      </c>
      <c r="AE18" s="1" t="s">
        <v>1428</v>
      </c>
      <c r="AF18" s="1" t="s">
        <v>1429</v>
      </c>
      <c r="AG18" s="1" t="s">
        <v>1419</v>
      </c>
    </row>
    <row r="19" spans="1:33">
      <c r="A19" s="53">
        <v>45169</v>
      </c>
      <c r="B19" s="53">
        <v>45169</v>
      </c>
      <c r="N19" s="1" t="s">
        <v>1348</v>
      </c>
      <c r="U19" s="59">
        <v>125112051546.36</v>
      </c>
      <c r="V19" s="60">
        <v>125112051546.36</v>
      </c>
      <c r="W19" s="60">
        <v>125112051546.36</v>
      </c>
      <c r="X19" s="59">
        <v>0.2188673744512</v>
      </c>
      <c r="Y19" s="54">
        <v>1</v>
      </c>
      <c r="Z19" s="54">
        <v>0</v>
      </c>
      <c r="AA19" s="54">
        <v>0</v>
      </c>
      <c r="AB19" s="54">
        <v>0</v>
      </c>
      <c r="AC19" s="56">
        <v>1</v>
      </c>
      <c r="AD19" s="56">
        <v>0</v>
      </c>
      <c r="AE19" s="1" t="s">
        <v>1424</v>
      </c>
      <c r="AF19" s="1" t="s">
        <v>1418</v>
      </c>
      <c r="AG19" s="1" t="s">
        <v>1419</v>
      </c>
    </row>
    <row r="20" spans="1:33">
      <c r="A20" s="53">
        <v>45169</v>
      </c>
      <c r="B20" s="53">
        <v>45169</v>
      </c>
      <c r="N20" s="1" t="s">
        <v>1348</v>
      </c>
      <c r="U20" s="59">
        <v>19353357072.226501</v>
      </c>
      <c r="V20" s="60">
        <v>19353357072.226501</v>
      </c>
      <c r="W20" s="60">
        <v>20371954812.869999</v>
      </c>
      <c r="X20" s="59">
        <v>3.3856198478599997E-2</v>
      </c>
      <c r="Y20" s="54">
        <v>0</v>
      </c>
      <c r="Z20" s="54">
        <v>1</v>
      </c>
      <c r="AA20" s="54">
        <v>0</v>
      </c>
      <c r="AB20" s="54">
        <v>0</v>
      </c>
      <c r="AC20" s="56">
        <v>0</v>
      </c>
      <c r="AD20" s="56">
        <v>1</v>
      </c>
      <c r="AE20" s="1" t="s">
        <v>1417</v>
      </c>
      <c r="AF20" s="1" t="s">
        <v>1418</v>
      </c>
      <c r="AG20" s="1" t="s">
        <v>1419</v>
      </c>
    </row>
    <row r="21" spans="1:33">
      <c r="A21" s="53">
        <v>45169</v>
      </c>
      <c r="B21" s="53">
        <v>45169</v>
      </c>
      <c r="N21" s="1" t="s">
        <v>1348</v>
      </c>
      <c r="U21" s="59">
        <v>14471496888.32</v>
      </c>
      <c r="V21" s="60">
        <v>14471496888.32</v>
      </c>
      <c r="W21" s="60">
        <v>14471496888.32</v>
      </c>
      <c r="X21" s="59">
        <v>2.5316014637900001E-2</v>
      </c>
      <c r="Y21" s="54">
        <v>0</v>
      </c>
      <c r="Z21" s="54">
        <v>1</v>
      </c>
      <c r="AA21" s="54">
        <v>0</v>
      </c>
      <c r="AB21" s="54">
        <v>0</v>
      </c>
      <c r="AC21" s="56">
        <v>1</v>
      </c>
      <c r="AD21" s="56">
        <v>0</v>
      </c>
      <c r="AE21" s="1" t="s">
        <v>1417</v>
      </c>
      <c r="AF21" s="1" t="s">
        <v>1418</v>
      </c>
      <c r="AG21" s="1" t="s">
        <v>1419</v>
      </c>
    </row>
    <row r="22" spans="1:33">
      <c r="A22" s="53">
        <v>45169</v>
      </c>
      <c r="B22" s="53">
        <v>45169</v>
      </c>
      <c r="N22" s="1" t="s">
        <v>1348</v>
      </c>
      <c r="U22" s="59">
        <v>42695385234.75</v>
      </c>
      <c r="V22" s="60">
        <v>42695385234.75</v>
      </c>
      <c r="W22" s="60">
        <v>47439316927.5</v>
      </c>
      <c r="X22" s="59">
        <v>7.4690061844700006E-2</v>
      </c>
      <c r="Y22" s="54">
        <v>1</v>
      </c>
      <c r="Z22" s="54">
        <v>0</v>
      </c>
      <c r="AA22" s="54">
        <v>0</v>
      </c>
      <c r="AB22" s="54">
        <v>0</v>
      </c>
      <c r="AC22" s="56">
        <v>0</v>
      </c>
      <c r="AD22" s="56">
        <v>1</v>
      </c>
      <c r="AE22" s="1" t="s">
        <v>1417</v>
      </c>
      <c r="AF22" s="1" t="s">
        <v>1418</v>
      </c>
      <c r="AG22" s="1" t="s">
        <v>1419</v>
      </c>
    </row>
    <row r="23" spans="1:33">
      <c r="A23" s="53">
        <v>45169</v>
      </c>
      <c r="B23" s="53">
        <v>45169</v>
      </c>
      <c r="N23" s="1" t="s">
        <v>936</v>
      </c>
      <c r="U23" s="59">
        <v>28513712315.8284</v>
      </c>
      <c r="V23" s="60">
        <v>28513712315.8284</v>
      </c>
      <c r="W23" s="60">
        <v>28513712315.8284</v>
      </c>
      <c r="X23" s="59">
        <v>4.9881056807000002E-2</v>
      </c>
      <c r="Y23" s="54">
        <v>1</v>
      </c>
      <c r="Z23" s="54">
        <v>0</v>
      </c>
      <c r="AA23" s="54">
        <v>0</v>
      </c>
      <c r="AB23" s="54">
        <v>0</v>
      </c>
      <c r="AC23" s="56">
        <v>1</v>
      </c>
      <c r="AD23" s="56">
        <v>0</v>
      </c>
      <c r="AE23" s="1" t="s">
        <v>1427</v>
      </c>
      <c r="AF23" s="1" t="s">
        <v>1418</v>
      </c>
      <c r="AG23" s="1" t="s">
        <v>1419</v>
      </c>
    </row>
    <row r="24" spans="1:33">
      <c r="A24" s="53">
        <v>45169</v>
      </c>
      <c r="B24" s="53">
        <v>45169</v>
      </c>
      <c r="N24" s="1" t="s">
        <v>1348</v>
      </c>
      <c r="U24" s="59">
        <v>40329504017.599998</v>
      </c>
      <c r="V24" s="60">
        <v>40329504017.599998</v>
      </c>
      <c r="W24" s="60">
        <v>40329504017.599998</v>
      </c>
      <c r="X24" s="59">
        <v>7.0551258237399994E-2</v>
      </c>
      <c r="Y24" s="54">
        <v>1</v>
      </c>
      <c r="Z24" s="54">
        <v>0</v>
      </c>
      <c r="AA24" s="54">
        <v>0</v>
      </c>
      <c r="AB24" s="54">
        <v>0</v>
      </c>
      <c r="AC24" s="56">
        <v>1</v>
      </c>
      <c r="AD24" s="56">
        <v>0</v>
      </c>
      <c r="AE24" s="1" t="s">
        <v>1424</v>
      </c>
      <c r="AF24" s="1" t="s">
        <v>1418</v>
      </c>
      <c r="AG24" s="1" t="s">
        <v>1419</v>
      </c>
    </row>
    <row r="25" spans="1:33">
      <c r="A25" s="53">
        <v>45169</v>
      </c>
      <c r="B25" s="53">
        <v>45169</v>
      </c>
      <c r="N25" s="1" t="s">
        <v>1348</v>
      </c>
      <c r="U25" s="59">
        <v>99921722183.979507</v>
      </c>
      <c r="V25" s="60">
        <v>99921722183.979507</v>
      </c>
      <c r="W25" s="60">
        <v>117554967275.27</v>
      </c>
      <c r="X25" s="59">
        <v>0.17480014686629999</v>
      </c>
      <c r="Y25" s="54">
        <v>1</v>
      </c>
      <c r="Z25" s="54">
        <v>0</v>
      </c>
      <c r="AA25" s="54">
        <v>0</v>
      </c>
      <c r="AB25" s="54">
        <v>0</v>
      </c>
      <c r="AC25" s="56">
        <v>1</v>
      </c>
      <c r="AD25" s="56">
        <v>0</v>
      </c>
      <c r="AE25" s="1" t="s">
        <v>1417</v>
      </c>
      <c r="AF25" s="1" t="s">
        <v>1418</v>
      </c>
      <c r="AG25" s="1" t="s">
        <v>1419</v>
      </c>
    </row>
    <row r="26" spans="1:33">
      <c r="A26" s="53">
        <v>45169</v>
      </c>
      <c r="B26" s="53">
        <v>45169</v>
      </c>
      <c r="N26" s="1" t="s">
        <v>1348</v>
      </c>
      <c r="U26" s="59">
        <v>43334339981.026497</v>
      </c>
      <c r="V26" s="60">
        <v>43334339981.026497</v>
      </c>
      <c r="W26" s="60">
        <v>45615094716.870003</v>
      </c>
      <c r="X26" s="59">
        <v>7.5807830644600005E-2</v>
      </c>
      <c r="Y26" s="54">
        <v>1</v>
      </c>
      <c r="Z26" s="54">
        <v>0</v>
      </c>
      <c r="AA26" s="54">
        <v>0</v>
      </c>
      <c r="AB26" s="54">
        <v>0</v>
      </c>
      <c r="AC26" s="56">
        <v>1</v>
      </c>
      <c r="AD26" s="56">
        <v>0</v>
      </c>
      <c r="AE26" s="1" t="s">
        <v>1417</v>
      </c>
      <c r="AF26" s="1" t="s">
        <v>1418</v>
      </c>
      <c r="AG26" s="1" t="s">
        <v>1419</v>
      </c>
    </row>
    <row r="27" spans="1:33">
      <c r="A27" s="53">
        <v>45169</v>
      </c>
      <c r="B27" s="53">
        <v>45169</v>
      </c>
      <c r="N27" s="1" t="s">
        <v>1348</v>
      </c>
      <c r="U27" s="59">
        <v>42934247556.199997</v>
      </c>
      <c r="V27" s="60">
        <v>42934247556.199997</v>
      </c>
      <c r="W27" s="60">
        <v>42934247556.199997</v>
      </c>
      <c r="X27" s="59">
        <v>7.5107920624100002E-2</v>
      </c>
      <c r="Y27" s="54">
        <v>1</v>
      </c>
      <c r="Z27" s="54">
        <v>0</v>
      </c>
      <c r="AA27" s="54">
        <v>0</v>
      </c>
      <c r="AB27" s="54">
        <v>0</v>
      </c>
      <c r="AC27" s="56">
        <v>1</v>
      </c>
      <c r="AD27" s="56">
        <v>0</v>
      </c>
      <c r="AE27" s="1" t="s">
        <v>1417</v>
      </c>
      <c r="AF27" s="1" t="s">
        <v>1418</v>
      </c>
      <c r="AG27" s="1" t="s">
        <v>1419</v>
      </c>
    </row>
    <row r="28" spans="1:33">
      <c r="A28" s="53">
        <v>45169</v>
      </c>
      <c r="B28" s="53">
        <v>45169</v>
      </c>
      <c r="N28" s="1" t="s">
        <v>1348</v>
      </c>
      <c r="U28" s="59">
        <v>136940777686.72</v>
      </c>
      <c r="V28" s="60">
        <v>136940777686.72</v>
      </c>
      <c r="W28" s="60">
        <v>136940777686.72</v>
      </c>
      <c r="X28" s="59">
        <v>0.23956020301129999</v>
      </c>
      <c r="Y28" s="54">
        <v>1</v>
      </c>
      <c r="Z28" s="54">
        <v>0</v>
      </c>
      <c r="AA28" s="54">
        <v>0</v>
      </c>
      <c r="AB28" s="54">
        <v>0</v>
      </c>
      <c r="AC28" s="56">
        <v>1</v>
      </c>
      <c r="AD28" s="56">
        <v>0</v>
      </c>
      <c r="AE28" s="1" t="s">
        <v>1424</v>
      </c>
      <c r="AF28" s="1" t="s">
        <v>1418</v>
      </c>
      <c r="AG28" s="1" t="s">
        <v>1419</v>
      </c>
    </row>
    <row r="29" spans="1:33">
      <c r="A29" s="53">
        <v>45169</v>
      </c>
      <c r="B29" s="53">
        <v>45169</v>
      </c>
      <c r="N29" s="1" t="s">
        <v>1064</v>
      </c>
      <c r="U29" s="59">
        <v>2405190260.9289999</v>
      </c>
      <c r="V29" s="60">
        <v>2405190260.9289999</v>
      </c>
      <c r="W29" s="60">
        <v>6012975652.3225002</v>
      </c>
      <c r="X29" s="59">
        <v>4.2075697021999999E-3</v>
      </c>
      <c r="Y29" s="54">
        <v>0</v>
      </c>
      <c r="Z29" s="54">
        <v>1</v>
      </c>
      <c r="AA29" s="54">
        <v>0</v>
      </c>
      <c r="AB29" s="54">
        <v>0</v>
      </c>
      <c r="AC29" s="56">
        <v>1</v>
      </c>
      <c r="AD29" s="56">
        <v>0</v>
      </c>
      <c r="AE29" s="1" t="s">
        <v>1431</v>
      </c>
      <c r="AF29" s="1" t="s">
        <v>1418</v>
      </c>
      <c r="AG29" s="1" t="s">
        <v>1419</v>
      </c>
    </row>
    <row r="30" spans="1:33">
      <c r="A30" s="53">
        <v>45169</v>
      </c>
      <c r="B30" s="53">
        <v>45169</v>
      </c>
      <c r="N30" s="1" t="s">
        <v>1348</v>
      </c>
      <c r="U30" s="59">
        <v>91953867268.220001</v>
      </c>
      <c r="V30" s="60">
        <v>91953867268.220001</v>
      </c>
      <c r="W30" s="60">
        <v>91953867268.220001</v>
      </c>
      <c r="X30" s="59">
        <v>0.16086141383569999</v>
      </c>
      <c r="Y30" s="54">
        <v>1</v>
      </c>
      <c r="Z30" s="54">
        <v>0</v>
      </c>
      <c r="AA30" s="54">
        <v>0</v>
      </c>
      <c r="AB30" s="54">
        <v>0</v>
      </c>
      <c r="AC30" s="56">
        <v>1</v>
      </c>
      <c r="AD30" s="56">
        <v>0</v>
      </c>
      <c r="AE30" s="1" t="s">
        <v>1424</v>
      </c>
      <c r="AF30" s="1" t="s">
        <v>1418</v>
      </c>
      <c r="AG30" s="1" t="s">
        <v>1419</v>
      </c>
    </row>
    <row r="31" spans="1:33">
      <c r="A31" s="53">
        <v>45169</v>
      </c>
      <c r="B31" s="53">
        <v>45169</v>
      </c>
      <c r="N31" s="1" t="s">
        <v>881</v>
      </c>
      <c r="U31" s="59">
        <v>49270155472.857101</v>
      </c>
      <c r="V31" s="60">
        <v>49270155472.857101</v>
      </c>
      <c r="W31" s="60">
        <v>49270155472.857101</v>
      </c>
      <c r="X31" s="59">
        <v>8.6191773165399999E-2</v>
      </c>
      <c r="Y31" s="54">
        <v>1</v>
      </c>
      <c r="Z31" s="54">
        <v>0</v>
      </c>
      <c r="AA31" s="54">
        <v>0</v>
      </c>
      <c r="AB31" s="54">
        <v>0</v>
      </c>
      <c r="AC31" s="56">
        <v>1</v>
      </c>
      <c r="AD31" s="56">
        <v>0</v>
      </c>
      <c r="AE31" s="1" t="s">
        <v>1433</v>
      </c>
      <c r="AF31" s="1" t="s">
        <v>1418</v>
      </c>
      <c r="AG31" s="1" t="s">
        <v>1419</v>
      </c>
    </row>
    <row r="32" spans="1:33">
      <c r="A32" s="53">
        <v>45169</v>
      </c>
      <c r="B32" s="53">
        <v>45169</v>
      </c>
      <c r="N32" s="1" t="s">
        <v>1348</v>
      </c>
      <c r="U32" s="59">
        <v>68392417734.809998</v>
      </c>
      <c r="V32" s="60">
        <v>68392417734.809998</v>
      </c>
      <c r="W32" s="60">
        <v>68392417734.809998</v>
      </c>
      <c r="X32" s="59">
        <v>0.1196437011221</v>
      </c>
      <c r="Y32" s="54">
        <v>1</v>
      </c>
      <c r="Z32" s="54">
        <v>0</v>
      </c>
      <c r="AA32" s="54">
        <v>0</v>
      </c>
      <c r="AB32" s="54">
        <v>0</v>
      </c>
      <c r="AC32" s="56">
        <v>0</v>
      </c>
      <c r="AD32" s="56">
        <v>1</v>
      </c>
      <c r="AE32" s="1" t="s">
        <v>1417</v>
      </c>
      <c r="AF32" s="1" t="s">
        <v>1418</v>
      </c>
      <c r="AG32" s="1" t="s">
        <v>1434</v>
      </c>
    </row>
    <row r="33" spans="1:33">
      <c r="A33" s="53">
        <v>45169</v>
      </c>
      <c r="B33" s="53">
        <v>45169</v>
      </c>
      <c r="N33" s="1" t="s">
        <v>1348</v>
      </c>
      <c r="U33" s="59">
        <v>2972468995020</v>
      </c>
      <c r="V33" s="60">
        <v>2972468995020</v>
      </c>
      <c r="W33" s="60">
        <v>2972468995020</v>
      </c>
      <c r="X33" s="59">
        <v>5.1999505765967999</v>
      </c>
      <c r="Y33" s="54">
        <v>1</v>
      </c>
      <c r="Z33" s="54">
        <v>0</v>
      </c>
      <c r="AA33" s="54">
        <v>0</v>
      </c>
      <c r="AB33" s="54">
        <v>0</v>
      </c>
      <c r="AC33" s="56">
        <v>0</v>
      </c>
      <c r="AD33" s="56">
        <v>1</v>
      </c>
      <c r="AE33" s="1" t="s">
        <v>1424</v>
      </c>
      <c r="AF33" s="1" t="s">
        <v>1418</v>
      </c>
      <c r="AG33" s="1" t="s">
        <v>1419</v>
      </c>
    </row>
    <row r="34" spans="1:33">
      <c r="A34" s="53">
        <v>45169</v>
      </c>
      <c r="B34" s="53">
        <v>45169</v>
      </c>
      <c r="N34" s="1" t="s">
        <v>1348</v>
      </c>
      <c r="U34" s="59">
        <v>43333101584.5</v>
      </c>
      <c r="V34" s="60">
        <v>43333101584.5</v>
      </c>
      <c r="W34" s="60">
        <v>43333101584.5</v>
      </c>
      <c r="X34" s="59">
        <v>7.5805664229799993E-2</v>
      </c>
      <c r="Y34" s="54">
        <v>1</v>
      </c>
      <c r="Z34" s="54">
        <v>0</v>
      </c>
      <c r="AA34" s="54">
        <v>0</v>
      </c>
      <c r="AB34" s="54">
        <v>0</v>
      </c>
      <c r="AC34" s="56">
        <v>1</v>
      </c>
      <c r="AD34" s="56">
        <v>0</v>
      </c>
      <c r="AE34" s="1" t="s">
        <v>1417</v>
      </c>
      <c r="AF34" s="1" t="s">
        <v>1418</v>
      </c>
      <c r="AG34" s="1" t="s">
        <v>1419</v>
      </c>
    </row>
    <row r="35" spans="1:33">
      <c r="A35" s="53">
        <v>45169</v>
      </c>
      <c r="B35" s="53">
        <v>45169</v>
      </c>
      <c r="N35" s="1" t="s">
        <v>1348</v>
      </c>
      <c r="U35" s="59">
        <v>7682091748.21</v>
      </c>
      <c r="V35" s="60">
        <v>7682091748.21</v>
      </c>
      <c r="W35" s="60">
        <v>7682091748.21</v>
      </c>
      <c r="X35" s="59">
        <v>1.3438827278800001E-2</v>
      </c>
      <c r="Y35" s="54">
        <v>0</v>
      </c>
      <c r="Z35" s="54">
        <v>1</v>
      </c>
      <c r="AA35" s="54">
        <v>0</v>
      </c>
      <c r="AB35" s="54">
        <v>0</v>
      </c>
      <c r="AC35" s="56">
        <v>1</v>
      </c>
      <c r="AD35" s="56">
        <v>0</v>
      </c>
      <c r="AE35" s="1" t="s">
        <v>1417</v>
      </c>
      <c r="AF35" s="1" t="s">
        <v>1418</v>
      </c>
      <c r="AG35" s="1" t="s">
        <v>1419</v>
      </c>
    </row>
    <row r="36" spans="1:33">
      <c r="A36" s="53">
        <v>45169</v>
      </c>
      <c r="B36" s="53">
        <v>45169</v>
      </c>
      <c r="N36" s="1" t="s">
        <v>1088</v>
      </c>
      <c r="U36" s="59">
        <v>18778469818.844002</v>
      </c>
      <c r="V36" s="60">
        <v>18778469818.844002</v>
      </c>
      <c r="W36" s="60">
        <v>19766810335.625198</v>
      </c>
      <c r="X36" s="59">
        <v>3.2850507482400003E-2</v>
      </c>
      <c r="Y36" s="54">
        <v>1</v>
      </c>
      <c r="Z36" s="54">
        <v>0</v>
      </c>
      <c r="AA36" s="54">
        <v>0</v>
      </c>
      <c r="AB36" s="54">
        <v>0</v>
      </c>
      <c r="AC36" s="56">
        <v>1</v>
      </c>
      <c r="AD36" s="56">
        <v>0</v>
      </c>
      <c r="AE36" s="1" t="s">
        <v>1425</v>
      </c>
      <c r="AF36" s="1" t="s">
        <v>1418</v>
      </c>
      <c r="AG36" s="1" t="s">
        <v>1419</v>
      </c>
    </row>
    <row r="37" spans="1:33">
      <c r="A37" s="53">
        <v>45169</v>
      </c>
      <c r="B37" s="53">
        <v>45169</v>
      </c>
      <c r="N37" s="1" t="s">
        <v>1088</v>
      </c>
      <c r="U37" s="59">
        <v>8115703327.7043695</v>
      </c>
      <c r="V37" s="60">
        <v>8115703327.7043695</v>
      </c>
      <c r="W37" s="60">
        <v>9017448141.8937397</v>
      </c>
      <c r="X37" s="59">
        <v>1.4197374730900001E-2</v>
      </c>
      <c r="Y37" s="54">
        <v>0</v>
      </c>
      <c r="Z37" s="54">
        <v>1</v>
      </c>
      <c r="AA37" s="54">
        <v>0</v>
      </c>
      <c r="AB37" s="54">
        <v>0</v>
      </c>
      <c r="AC37" s="56">
        <v>1</v>
      </c>
      <c r="AD37" s="56">
        <v>0</v>
      </c>
      <c r="AE37" s="1" t="s">
        <v>1425</v>
      </c>
      <c r="AF37" s="1" t="s">
        <v>1418</v>
      </c>
      <c r="AG37" s="1" t="s">
        <v>1419</v>
      </c>
    </row>
    <row r="38" spans="1:33">
      <c r="A38" s="53">
        <v>45169</v>
      </c>
      <c r="B38" s="53">
        <v>45169</v>
      </c>
      <c r="N38" s="1" t="s">
        <v>1088</v>
      </c>
      <c r="U38" s="59">
        <v>7189044221.2295198</v>
      </c>
      <c r="V38" s="60">
        <v>7189044221.2295198</v>
      </c>
      <c r="W38" s="60">
        <v>7987826912.4772501</v>
      </c>
      <c r="X38" s="59">
        <v>1.25763043133E-2</v>
      </c>
      <c r="Y38" s="54">
        <v>0</v>
      </c>
      <c r="Z38" s="54">
        <v>1</v>
      </c>
      <c r="AA38" s="54">
        <v>0</v>
      </c>
      <c r="AB38" s="54">
        <v>0</v>
      </c>
      <c r="AC38" s="56">
        <v>1</v>
      </c>
      <c r="AD38" s="56">
        <v>0</v>
      </c>
      <c r="AE38" s="1" t="s">
        <v>1425</v>
      </c>
      <c r="AF38" s="1" t="s">
        <v>1418</v>
      </c>
      <c r="AG38" s="1" t="s">
        <v>1419</v>
      </c>
    </row>
    <row r="39" spans="1:33">
      <c r="A39" s="53">
        <v>45169</v>
      </c>
      <c r="B39" s="53">
        <v>45169</v>
      </c>
      <c r="N39" s="1" t="s">
        <v>1084</v>
      </c>
      <c r="U39" s="59">
        <v>21043726689.4473</v>
      </c>
      <c r="V39" s="60">
        <v>21043726689.4473</v>
      </c>
      <c r="W39" s="60">
        <v>32374964137.611198</v>
      </c>
      <c r="X39" s="59">
        <v>3.68132817923E-2</v>
      </c>
      <c r="Y39" s="54">
        <v>1</v>
      </c>
      <c r="Z39" s="54">
        <v>0</v>
      </c>
      <c r="AA39" s="54">
        <v>0</v>
      </c>
      <c r="AB39" s="54">
        <v>0</v>
      </c>
      <c r="AC39" s="56">
        <v>1</v>
      </c>
      <c r="AD39" s="56">
        <v>0</v>
      </c>
      <c r="AE39" s="1" t="s">
        <v>1435</v>
      </c>
      <c r="AF39" s="1" t="s">
        <v>1436</v>
      </c>
      <c r="AG39" s="1" t="s">
        <v>1419</v>
      </c>
    </row>
    <row r="40" spans="1:33">
      <c r="A40" s="53">
        <v>45169</v>
      </c>
      <c r="B40" s="53">
        <v>45169</v>
      </c>
      <c r="N40" s="1" t="s">
        <v>1295</v>
      </c>
      <c r="U40" s="59">
        <v>35556901246.5867</v>
      </c>
      <c r="V40" s="60">
        <v>35556901246.5867</v>
      </c>
      <c r="W40" s="60">
        <v>62456947355.062599</v>
      </c>
      <c r="X40" s="59">
        <v>6.2202206128600002E-2</v>
      </c>
      <c r="Y40" s="54">
        <v>1</v>
      </c>
      <c r="Z40" s="54">
        <v>0</v>
      </c>
      <c r="AA40" s="54">
        <v>0</v>
      </c>
      <c r="AB40" s="54">
        <v>0</v>
      </c>
      <c r="AC40" s="56">
        <v>0</v>
      </c>
      <c r="AD40" s="56">
        <v>1</v>
      </c>
      <c r="AE40" s="1" t="s">
        <v>1437</v>
      </c>
      <c r="AF40" s="1" t="s">
        <v>1418</v>
      </c>
      <c r="AG40" s="1" t="s">
        <v>1434</v>
      </c>
    </row>
    <row r="41" spans="1:33">
      <c r="A41" s="53">
        <v>45169</v>
      </c>
      <c r="B41" s="53">
        <v>45169</v>
      </c>
      <c r="N41" s="1" t="s">
        <v>1295</v>
      </c>
      <c r="U41" s="59">
        <v>18010820796.829201</v>
      </c>
      <c r="V41" s="60">
        <v>18010820796.829201</v>
      </c>
      <c r="W41" s="60">
        <v>62456947355.062599</v>
      </c>
      <c r="X41" s="59">
        <v>3.1507604669499999E-2</v>
      </c>
      <c r="Y41" s="54">
        <v>1</v>
      </c>
      <c r="Z41" s="54">
        <v>0</v>
      </c>
      <c r="AA41" s="54">
        <v>0</v>
      </c>
      <c r="AB41" s="54">
        <v>0</v>
      </c>
      <c r="AC41" s="56">
        <v>0</v>
      </c>
      <c r="AD41" s="56">
        <v>1</v>
      </c>
      <c r="AE41" s="1" t="s">
        <v>1437</v>
      </c>
      <c r="AF41" s="1" t="s">
        <v>1418</v>
      </c>
      <c r="AG41" s="1" t="s">
        <v>1438</v>
      </c>
    </row>
    <row r="42" spans="1:33">
      <c r="A42" s="53">
        <v>45169</v>
      </c>
      <c r="B42" s="53">
        <v>45169</v>
      </c>
      <c r="N42" s="1" t="s">
        <v>1348</v>
      </c>
      <c r="U42" s="59">
        <v>105498046108.62</v>
      </c>
      <c r="V42" s="60">
        <v>105498046108.62</v>
      </c>
      <c r="W42" s="60">
        <v>105498046108.62</v>
      </c>
      <c r="X42" s="59">
        <v>0.18455520532309999</v>
      </c>
      <c r="Y42" s="54">
        <v>1</v>
      </c>
      <c r="Z42" s="54">
        <v>0</v>
      </c>
      <c r="AA42" s="54">
        <v>0</v>
      </c>
      <c r="AB42" s="54">
        <v>0</v>
      </c>
      <c r="AC42" s="56">
        <v>0</v>
      </c>
      <c r="AD42" s="56">
        <v>1</v>
      </c>
      <c r="AE42" s="1" t="s">
        <v>1424</v>
      </c>
      <c r="AF42" s="1" t="s">
        <v>1418</v>
      </c>
      <c r="AG42" s="1" t="s">
        <v>1419</v>
      </c>
    </row>
    <row r="43" spans="1:33">
      <c r="A43" s="53">
        <v>45169</v>
      </c>
      <c r="B43" s="53">
        <v>45169</v>
      </c>
      <c r="N43" s="1" t="s">
        <v>1348</v>
      </c>
      <c r="U43" s="59">
        <v>15279308710.5</v>
      </c>
      <c r="V43" s="60">
        <v>15279308710.5</v>
      </c>
      <c r="W43" s="60">
        <v>15279308710.5</v>
      </c>
      <c r="X43" s="59">
        <v>2.67291770822E-2</v>
      </c>
      <c r="Y43" s="54">
        <v>0</v>
      </c>
      <c r="Z43" s="54">
        <v>1</v>
      </c>
      <c r="AA43" s="54">
        <v>0</v>
      </c>
      <c r="AB43" s="54">
        <v>0</v>
      </c>
      <c r="AC43" s="56">
        <v>0.5</v>
      </c>
      <c r="AD43" s="56">
        <v>0.5</v>
      </c>
      <c r="AE43" s="1" t="s">
        <v>1417</v>
      </c>
      <c r="AF43" s="1" t="s">
        <v>1418</v>
      </c>
      <c r="AG43" s="1" t="s">
        <v>1419</v>
      </c>
    </row>
    <row r="44" spans="1:33">
      <c r="A44" s="53">
        <v>45169</v>
      </c>
      <c r="B44" s="53">
        <v>45169</v>
      </c>
      <c r="N44" s="1" t="s">
        <v>1015</v>
      </c>
      <c r="U44" s="59">
        <v>55303959197.8909</v>
      </c>
      <c r="V44" s="60">
        <v>55303959197.8909</v>
      </c>
      <c r="W44" s="60">
        <v>69129948997.363602</v>
      </c>
      <c r="X44" s="59">
        <v>9.6747133443899999E-2</v>
      </c>
      <c r="Y44" s="54">
        <v>1</v>
      </c>
      <c r="Z44" s="54">
        <v>0</v>
      </c>
      <c r="AA44" s="54">
        <v>0</v>
      </c>
      <c r="AB44" s="54">
        <v>0</v>
      </c>
      <c r="AC44" s="56">
        <v>1</v>
      </c>
      <c r="AD44" s="56">
        <v>0</v>
      </c>
      <c r="AE44" s="1" t="s">
        <v>1420</v>
      </c>
      <c r="AF44" s="1" t="s">
        <v>1418</v>
      </c>
      <c r="AG44" s="1" t="s">
        <v>1419</v>
      </c>
    </row>
    <row r="45" spans="1:33">
      <c r="A45" s="53">
        <v>45169</v>
      </c>
      <c r="B45" s="53">
        <v>45169</v>
      </c>
      <c r="N45" s="1" t="s">
        <v>1297</v>
      </c>
      <c r="U45" s="59">
        <v>14877129023.9457</v>
      </c>
      <c r="V45" s="60">
        <v>14877129023.9457</v>
      </c>
      <c r="W45" s="60">
        <v>14877129023.9457</v>
      </c>
      <c r="X45" s="59">
        <v>2.6025615666899999E-2</v>
      </c>
      <c r="Y45" s="54">
        <v>0</v>
      </c>
      <c r="Z45" s="54">
        <v>1</v>
      </c>
      <c r="AA45" s="54">
        <v>0</v>
      </c>
      <c r="AB45" s="54">
        <v>0</v>
      </c>
      <c r="AC45" s="56">
        <v>1</v>
      </c>
      <c r="AD45" s="56">
        <v>0</v>
      </c>
      <c r="AE45" s="1" t="s">
        <v>1422</v>
      </c>
      <c r="AF45" s="1" t="s">
        <v>1423</v>
      </c>
      <c r="AG45" s="1" t="s">
        <v>1419</v>
      </c>
    </row>
    <row r="46" spans="1:33">
      <c r="A46" s="53">
        <v>45169</v>
      </c>
      <c r="B46" s="53">
        <v>45169</v>
      </c>
      <c r="N46" s="1" t="s">
        <v>1348</v>
      </c>
      <c r="U46" s="59">
        <v>36619574648.580002</v>
      </c>
      <c r="V46" s="60">
        <v>36619574648.580002</v>
      </c>
      <c r="W46" s="60">
        <v>36619574648.580002</v>
      </c>
      <c r="X46" s="59">
        <v>6.4061215988300002E-2</v>
      </c>
      <c r="Y46" s="54">
        <v>0</v>
      </c>
      <c r="Z46" s="54">
        <v>1</v>
      </c>
      <c r="AA46" s="54">
        <v>0</v>
      </c>
      <c r="AB46" s="54">
        <v>0</v>
      </c>
      <c r="AC46" s="56">
        <v>0.65</v>
      </c>
      <c r="AD46" s="56">
        <v>0.35</v>
      </c>
      <c r="AE46" s="1" t="s">
        <v>1424</v>
      </c>
      <c r="AF46" s="1" t="s">
        <v>1418</v>
      </c>
      <c r="AG46" s="1" t="s">
        <v>1434</v>
      </c>
    </row>
    <row r="47" spans="1:33">
      <c r="A47" s="53">
        <v>45169</v>
      </c>
      <c r="B47" s="53">
        <v>45169</v>
      </c>
      <c r="N47" s="1" t="s">
        <v>1297</v>
      </c>
      <c r="U47" s="59">
        <v>7166215680.7245998</v>
      </c>
      <c r="V47" s="60">
        <v>7166215680.7245998</v>
      </c>
      <c r="W47" s="60">
        <v>7166215680.7245998</v>
      </c>
      <c r="X47" s="59">
        <v>1.25363687303E-2</v>
      </c>
      <c r="Y47" s="54">
        <v>0</v>
      </c>
      <c r="Z47" s="54">
        <v>1</v>
      </c>
      <c r="AA47" s="54">
        <v>0</v>
      </c>
      <c r="AB47" s="54">
        <v>0</v>
      </c>
      <c r="AC47" s="56">
        <v>1</v>
      </c>
      <c r="AD47" s="56">
        <v>0</v>
      </c>
      <c r="AE47" s="1" t="s">
        <v>1422</v>
      </c>
      <c r="AF47" s="1" t="s">
        <v>1423</v>
      </c>
      <c r="AG47" s="1" t="s">
        <v>1419</v>
      </c>
    </row>
    <row r="48" spans="1:33">
      <c r="A48" s="53">
        <v>45169</v>
      </c>
      <c r="B48" s="53">
        <v>45169</v>
      </c>
      <c r="N48" s="1" t="s">
        <v>1084</v>
      </c>
      <c r="U48" s="59">
        <v>43304676167.394203</v>
      </c>
      <c r="V48" s="60">
        <v>43304676167.394203</v>
      </c>
      <c r="W48" s="60">
        <v>50946677843.993202</v>
      </c>
      <c r="X48" s="59">
        <v>7.5755937634100004E-2</v>
      </c>
      <c r="Y48" s="54">
        <v>1</v>
      </c>
      <c r="Z48" s="54">
        <v>0</v>
      </c>
      <c r="AA48" s="54">
        <v>0</v>
      </c>
      <c r="AB48" s="54">
        <v>0</v>
      </c>
      <c r="AC48" s="56">
        <v>1</v>
      </c>
      <c r="AD48" s="56">
        <v>0</v>
      </c>
      <c r="AE48" s="1" t="s">
        <v>1435</v>
      </c>
      <c r="AF48" s="1" t="s">
        <v>1436</v>
      </c>
      <c r="AG48" s="1" t="s">
        <v>1419</v>
      </c>
    </row>
    <row r="49" spans="1:33">
      <c r="A49" s="53">
        <v>45169</v>
      </c>
      <c r="B49" s="53">
        <v>45169</v>
      </c>
      <c r="N49" s="1" t="s">
        <v>1284</v>
      </c>
      <c r="U49" s="59">
        <v>47554422434.549896</v>
      </c>
      <c r="V49" s="60">
        <v>47554422434.549896</v>
      </c>
      <c r="W49" s="60">
        <v>47554422434.549896</v>
      </c>
      <c r="X49" s="59">
        <v>8.3190319822499997E-2</v>
      </c>
      <c r="Y49" s="54">
        <v>1</v>
      </c>
      <c r="Z49" s="54">
        <v>0</v>
      </c>
      <c r="AA49" s="54">
        <v>0</v>
      </c>
      <c r="AB49" s="54">
        <v>0</v>
      </c>
      <c r="AC49" s="56">
        <v>1</v>
      </c>
      <c r="AD49" s="56">
        <v>0</v>
      </c>
      <c r="AE49" s="1" t="s">
        <v>1439</v>
      </c>
      <c r="AF49" s="1" t="s">
        <v>1418</v>
      </c>
      <c r="AG49" s="1" t="s">
        <v>1419</v>
      </c>
    </row>
    <row r="50" spans="1:33">
      <c r="A50" s="53">
        <v>45169</v>
      </c>
      <c r="B50" s="53">
        <v>45169</v>
      </c>
      <c r="N50" s="1" t="s">
        <v>1284</v>
      </c>
      <c r="U50" s="59">
        <v>64325753237.5597</v>
      </c>
      <c r="V50" s="60">
        <v>64325753237.5597</v>
      </c>
      <c r="W50" s="60">
        <v>64325753237.5597</v>
      </c>
      <c r="X50" s="59">
        <v>0.1125295968429</v>
      </c>
      <c r="Y50" s="54">
        <v>1</v>
      </c>
      <c r="Z50" s="54">
        <v>0</v>
      </c>
      <c r="AA50" s="54">
        <v>0</v>
      </c>
      <c r="AB50" s="54">
        <v>0</v>
      </c>
      <c r="AC50" s="56">
        <v>1</v>
      </c>
      <c r="AD50" s="56">
        <v>0</v>
      </c>
      <c r="AE50" s="1" t="s">
        <v>1439</v>
      </c>
      <c r="AF50" s="1" t="s">
        <v>1418</v>
      </c>
      <c r="AG50" s="1" t="s">
        <v>1419</v>
      </c>
    </row>
    <row r="51" spans="1:33">
      <c r="A51" s="53">
        <v>45169</v>
      </c>
      <c r="B51" s="53">
        <v>45169</v>
      </c>
      <c r="N51" s="1" t="s">
        <v>1078</v>
      </c>
      <c r="U51" s="59">
        <v>10683916034.630899</v>
      </c>
      <c r="V51" s="60">
        <v>10683916034.630899</v>
      </c>
      <c r="W51" s="60">
        <v>10683916034.630899</v>
      </c>
      <c r="X51" s="59">
        <v>1.8690131146099999E-2</v>
      </c>
      <c r="Y51" s="54">
        <v>0</v>
      </c>
      <c r="Z51" s="54">
        <v>1</v>
      </c>
      <c r="AA51" s="54">
        <v>0</v>
      </c>
      <c r="AB51" s="54">
        <v>0</v>
      </c>
      <c r="AC51" s="56">
        <v>0.5</v>
      </c>
      <c r="AD51" s="56">
        <v>0.5</v>
      </c>
      <c r="AE51" s="1" t="s">
        <v>1440</v>
      </c>
      <c r="AF51" s="1" t="s">
        <v>1418</v>
      </c>
      <c r="AG51" s="1" t="s">
        <v>1419</v>
      </c>
    </row>
    <row r="52" spans="1:33">
      <c r="A52" s="53">
        <v>45169</v>
      </c>
      <c r="B52" s="53">
        <v>45169</v>
      </c>
      <c r="N52" s="1" t="s">
        <v>936</v>
      </c>
      <c r="U52" s="59">
        <v>61047341437.495796</v>
      </c>
      <c r="V52" s="60">
        <v>61047341437.495796</v>
      </c>
      <c r="W52" s="60">
        <v>61047341437.495796</v>
      </c>
      <c r="X52" s="59">
        <v>0.1067944388451</v>
      </c>
      <c r="Y52" s="54">
        <v>1</v>
      </c>
      <c r="Z52" s="54">
        <v>0</v>
      </c>
      <c r="AA52" s="54">
        <v>0</v>
      </c>
      <c r="AB52" s="54">
        <v>0</v>
      </c>
      <c r="AC52" s="56">
        <v>1</v>
      </c>
      <c r="AD52" s="56">
        <v>0</v>
      </c>
      <c r="AE52" s="1" t="s">
        <v>1427</v>
      </c>
      <c r="AF52" s="1" t="s">
        <v>1418</v>
      </c>
      <c r="AG52" s="1" t="s">
        <v>1419</v>
      </c>
    </row>
    <row r="53" spans="1:33">
      <c r="A53" s="53">
        <v>45169</v>
      </c>
      <c r="B53" s="53">
        <v>45169</v>
      </c>
      <c r="N53" s="1" t="s">
        <v>936</v>
      </c>
      <c r="U53" s="59">
        <v>56480386000.960899</v>
      </c>
      <c r="V53" s="60">
        <v>56480386000.960899</v>
      </c>
      <c r="W53" s="60">
        <v>56480386000.960899</v>
      </c>
      <c r="X53" s="59">
        <v>9.8805140186199999E-2</v>
      </c>
      <c r="Y53" s="54">
        <v>1</v>
      </c>
      <c r="Z53" s="54">
        <v>0</v>
      </c>
      <c r="AA53" s="54">
        <v>0</v>
      </c>
      <c r="AB53" s="54">
        <v>0</v>
      </c>
      <c r="AC53" s="56">
        <v>1</v>
      </c>
      <c r="AD53" s="56">
        <v>0</v>
      </c>
      <c r="AE53" s="1" t="s">
        <v>1427</v>
      </c>
      <c r="AF53" s="1" t="s">
        <v>1418</v>
      </c>
      <c r="AG53" s="1" t="s">
        <v>1419</v>
      </c>
    </row>
    <row r="54" spans="1:33">
      <c r="A54" s="53">
        <v>45169</v>
      </c>
      <c r="B54" s="53">
        <v>45169</v>
      </c>
      <c r="N54" s="1" t="s">
        <v>1297</v>
      </c>
      <c r="U54" s="59">
        <v>3267088035.0976501</v>
      </c>
      <c r="V54" s="60">
        <v>3267088035.0976501</v>
      </c>
      <c r="W54" s="60">
        <v>9334537243.1361408</v>
      </c>
      <c r="X54" s="59">
        <v>5.7153485336000004E-3</v>
      </c>
      <c r="Y54" s="54">
        <v>0</v>
      </c>
      <c r="Z54" s="54">
        <v>1</v>
      </c>
      <c r="AA54" s="54">
        <v>0</v>
      </c>
      <c r="AB54" s="54">
        <v>0</v>
      </c>
      <c r="AC54" s="56">
        <v>1</v>
      </c>
      <c r="AD54" s="56">
        <v>0</v>
      </c>
      <c r="AE54" s="1" t="s">
        <v>1422</v>
      </c>
      <c r="AF54" s="1" t="s">
        <v>1423</v>
      </c>
      <c r="AG54" s="1" t="s">
        <v>1419</v>
      </c>
    </row>
    <row r="55" spans="1:33">
      <c r="A55" s="53">
        <v>45169</v>
      </c>
      <c r="B55" s="53">
        <v>45169</v>
      </c>
      <c r="N55" s="1" t="s">
        <v>1342</v>
      </c>
      <c r="U55" s="59">
        <v>29031798741.401699</v>
      </c>
      <c r="V55" s="60">
        <v>29031798741.401699</v>
      </c>
      <c r="W55" s="60">
        <v>29031798741.401699</v>
      </c>
      <c r="X55" s="59">
        <v>5.0787382091399998E-2</v>
      </c>
      <c r="Y55" s="54">
        <v>1</v>
      </c>
      <c r="Z55" s="54">
        <v>0</v>
      </c>
      <c r="AA55" s="54">
        <v>0</v>
      </c>
      <c r="AB55" s="54">
        <v>0</v>
      </c>
      <c r="AC55" s="56">
        <v>1</v>
      </c>
      <c r="AD55" s="56">
        <v>0</v>
      </c>
      <c r="AE55" s="1" t="s">
        <v>1441</v>
      </c>
      <c r="AF55" s="1" t="s">
        <v>1418</v>
      </c>
      <c r="AG55" s="1" t="s">
        <v>1419</v>
      </c>
    </row>
    <row r="56" spans="1:33">
      <c r="A56" s="53">
        <v>45169</v>
      </c>
      <c r="B56" s="53">
        <v>45169</v>
      </c>
      <c r="N56" s="1" t="s">
        <v>1342</v>
      </c>
      <c r="U56" s="59">
        <v>5653197724.1701403</v>
      </c>
      <c r="V56" s="60">
        <v>5653197724.1701403</v>
      </c>
      <c r="W56" s="60">
        <v>5653197724.1701403</v>
      </c>
      <c r="X56" s="59">
        <v>9.8895392398000003E-3</v>
      </c>
      <c r="Y56" s="54">
        <v>0</v>
      </c>
      <c r="Z56" s="54">
        <v>1</v>
      </c>
      <c r="AA56" s="54">
        <v>0</v>
      </c>
      <c r="AB56" s="54">
        <v>0</v>
      </c>
      <c r="AC56" s="56">
        <v>1</v>
      </c>
      <c r="AD56" s="56">
        <v>0</v>
      </c>
      <c r="AE56" s="1" t="s">
        <v>1441</v>
      </c>
      <c r="AF56" s="1" t="s">
        <v>1418</v>
      </c>
      <c r="AG56" s="1" t="s">
        <v>1419</v>
      </c>
    </row>
    <row r="57" spans="1:33">
      <c r="A57" s="53">
        <v>45169</v>
      </c>
      <c r="B57" s="53">
        <v>45169</v>
      </c>
      <c r="N57" s="1" t="s">
        <v>1031</v>
      </c>
      <c r="U57" s="59">
        <v>45393105474.0271</v>
      </c>
      <c r="V57" s="60">
        <v>45393105474.0271</v>
      </c>
      <c r="W57" s="60">
        <v>45393105474.0271</v>
      </c>
      <c r="X57" s="59">
        <v>7.9409374960199994E-2</v>
      </c>
      <c r="Y57" s="54">
        <v>1</v>
      </c>
      <c r="Z57" s="54">
        <v>0</v>
      </c>
      <c r="AA57" s="54">
        <v>0</v>
      </c>
      <c r="AB57" s="54">
        <v>0</v>
      </c>
      <c r="AC57" s="56">
        <v>1</v>
      </c>
      <c r="AD57" s="56">
        <v>0</v>
      </c>
      <c r="AE57" s="1" t="s">
        <v>1428</v>
      </c>
      <c r="AF57" s="1" t="s">
        <v>1423</v>
      </c>
      <c r="AG57" s="1" t="s">
        <v>1419</v>
      </c>
    </row>
    <row r="58" spans="1:33">
      <c r="A58" s="53">
        <v>45169</v>
      </c>
      <c r="B58" s="53">
        <v>45169</v>
      </c>
      <c r="N58" s="1" t="s">
        <v>1342</v>
      </c>
      <c r="U58" s="59">
        <v>13080568178.138201</v>
      </c>
      <c r="V58" s="60">
        <v>13080568178.138201</v>
      </c>
      <c r="W58" s="60">
        <v>13080568178.138201</v>
      </c>
      <c r="X58" s="59">
        <v>2.2882764514600001E-2</v>
      </c>
      <c r="Y58" s="54">
        <v>0</v>
      </c>
      <c r="Z58" s="54">
        <v>1</v>
      </c>
      <c r="AA58" s="54">
        <v>0</v>
      </c>
      <c r="AB58" s="54">
        <v>0</v>
      </c>
      <c r="AC58" s="56">
        <v>0</v>
      </c>
      <c r="AD58" s="56">
        <v>1</v>
      </c>
      <c r="AE58" s="1" t="s">
        <v>1441</v>
      </c>
      <c r="AF58" s="1" t="s">
        <v>1418</v>
      </c>
      <c r="AG58" s="1" t="s">
        <v>1419</v>
      </c>
    </row>
    <row r="59" spans="1:33">
      <c r="A59" s="53">
        <v>45169</v>
      </c>
      <c r="B59" s="53">
        <v>45169</v>
      </c>
      <c r="N59" s="1" t="s">
        <v>1348</v>
      </c>
      <c r="U59" s="59">
        <v>20524240011.799999</v>
      </c>
      <c r="V59" s="60">
        <v>20524240011.799999</v>
      </c>
      <c r="W59" s="60">
        <v>20524240011.799999</v>
      </c>
      <c r="X59" s="59">
        <v>3.5904506947699998E-2</v>
      </c>
      <c r="Y59" s="54">
        <v>0</v>
      </c>
      <c r="Z59" s="54">
        <v>1</v>
      </c>
      <c r="AA59" s="54">
        <v>0</v>
      </c>
      <c r="AB59" s="54">
        <v>0</v>
      </c>
      <c r="AC59" s="56">
        <v>1</v>
      </c>
      <c r="AD59" s="56">
        <v>0</v>
      </c>
      <c r="AE59" s="1" t="s">
        <v>1417</v>
      </c>
      <c r="AF59" s="1" t="s">
        <v>1418</v>
      </c>
      <c r="AG59" s="1" t="s">
        <v>1419</v>
      </c>
    </row>
    <row r="60" spans="1:33">
      <c r="A60" s="53">
        <v>45169</v>
      </c>
      <c r="B60" s="53">
        <v>45169</v>
      </c>
      <c r="N60" s="1" t="s">
        <v>1031</v>
      </c>
      <c r="U60" s="59">
        <v>53889486817.730301</v>
      </c>
      <c r="V60" s="60">
        <v>53889486817.730301</v>
      </c>
      <c r="W60" s="60">
        <v>53889486817.730301</v>
      </c>
      <c r="X60" s="59">
        <v>9.4272696710999998E-2</v>
      </c>
      <c r="Y60" s="54">
        <v>1</v>
      </c>
      <c r="Z60" s="54">
        <v>0</v>
      </c>
      <c r="AA60" s="54">
        <v>0</v>
      </c>
      <c r="AB60" s="54">
        <v>0</v>
      </c>
      <c r="AC60" s="56">
        <v>1</v>
      </c>
      <c r="AD60" s="56">
        <v>0</v>
      </c>
      <c r="AE60" s="1" t="s">
        <v>1428</v>
      </c>
      <c r="AF60" s="1" t="s">
        <v>1423</v>
      </c>
      <c r="AG60" s="1" t="s">
        <v>1419</v>
      </c>
    </row>
    <row r="61" spans="1:33">
      <c r="A61" s="53">
        <v>45169</v>
      </c>
      <c r="B61" s="53">
        <v>45169</v>
      </c>
      <c r="N61" s="1" t="s">
        <v>936</v>
      </c>
      <c r="U61" s="59">
        <v>3087297381.2282801</v>
      </c>
      <c r="V61" s="60">
        <v>3087297381.2282801</v>
      </c>
      <c r="W61" s="60">
        <v>38591217265.3535</v>
      </c>
      <c r="X61" s="59">
        <v>5.4008280067999997E-3</v>
      </c>
      <c r="Y61" s="54">
        <v>1</v>
      </c>
      <c r="Z61" s="54">
        <v>0</v>
      </c>
      <c r="AA61" s="54">
        <v>0</v>
      </c>
      <c r="AB61" s="54">
        <v>0</v>
      </c>
      <c r="AC61" s="56">
        <v>1</v>
      </c>
      <c r="AD61" s="56">
        <v>0</v>
      </c>
      <c r="AE61" s="1" t="s">
        <v>1427</v>
      </c>
      <c r="AF61" s="1" t="s">
        <v>1418</v>
      </c>
      <c r="AG61" s="1" t="s">
        <v>1419</v>
      </c>
    </row>
    <row r="62" spans="1:33">
      <c r="A62" s="53">
        <v>45169</v>
      </c>
      <c r="B62" s="53">
        <v>45169</v>
      </c>
      <c r="N62" s="1" t="s">
        <v>1348</v>
      </c>
      <c r="U62" s="59">
        <v>79336313856.899994</v>
      </c>
      <c r="V62" s="60">
        <v>79336313856.899994</v>
      </c>
      <c r="W62" s="60">
        <v>79336313856.899994</v>
      </c>
      <c r="X62" s="59">
        <v>0.13878863385170001</v>
      </c>
      <c r="Y62" s="54">
        <v>1</v>
      </c>
      <c r="Z62" s="54">
        <v>0</v>
      </c>
      <c r="AA62" s="54">
        <v>0</v>
      </c>
      <c r="AB62" s="54">
        <v>0</v>
      </c>
      <c r="AC62" s="56">
        <v>1</v>
      </c>
      <c r="AD62" s="56">
        <v>0</v>
      </c>
      <c r="AE62" s="1" t="s">
        <v>1417</v>
      </c>
      <c r="AF62" s="1" t="s">
        <v>1418</v>
      </c>
      <c r="AG62" s="1" t="s">
        <v>1419</v>
      </c>
    </row>
    <row r="63" spans="1:33">
      <c r="A63" s="53">
        <v>45169</v>
      </c>
      <c r="B63" s="53">
        <v>45169</v>
      </c>
      <c r="N63" s="1" t="s">
        <v>1031</v>
      </c>
      <c r="U63" s="59">
        <v>13215916224</v>
      </c>
      <c r="V63" s="60">
        <v>13215916224</v>
      </c>
      <c r="W63" s="60">
        <v>33039790560</v>
      </c>
      <c r="X63" s="59">
        <v>2.3119538439000002E-2</v>
      </c>
      <c r="Y63" s="54">
        <v>1</v>
      </c>
      <c r="Z63" s="54">
        <v>0</v>
      </c>
      <c r="AA63" s="54">
        <v>0</v>
      </c>
      <c r="AB63" s="54">
        <v>0</v>
      </c>
      <c r="AC63" s="56">
        <v>0</v>
      </c>
      <c r="AD63" s="56">
        <v>1</v>
      </c>
      <c r="AE63" s="1" t="s">
        <v>1428</v>
      </c>
      <c r="AF63" s="1" t="s">
        <v>1429</v>
      </c>
      <c r="AG63" s="1" t="s">
        <v>1419</v>
      </c>
    </row>
    <row r="64" spans="1:33">
      <c r="A64" s="53">
        <v>45169</v>
      </c>
      <c r="B64" s="53">
        <v>45169</v>
      </c>
      <c r="N64" s="1" t="s">
        <v>1348</v>
      </c>
      <c r="U64" s="59">
        <v>146911905136.26001</v>
      </c>
      <c r="V64" s="60">
        <v>146911905136.26001</v>
      </c>
      <c r="W64" s="60">
        <v>146911905136.26001</v>
      </c>
      <c r="X64" s="59">
        <v>0.25700340259299997</v>
      </c>
      <c r="Y64" s="54">
        <v>1</v>
      </c>
      <c r="Z64" s="54">
        <v>0</v>
      </c>
      <c r="AA64" s="54">
        <v>0</v>
      </c>
      <c r="AB64" s="54">
        <v>0</v>
      </c>
      <c r="AC64" s="56">
        <v>1</v>
      </c>
      <c r="AD64" s="56">
        <v>0</v>
      </c>
      <c r="AE64" s="1" t="s">
        <v>1417</v>
      </c>
      <c r="AF64" s="1" t="s">
        <v>1418</v>
      </c>
      <c r="AG64" s="1" t="s">
        <v>1419</v>
      </c>
    </row>
    <row r="65" spans="1:33">
      <c r="A65" s="53">
        <v>45169</v>
      </c>
      <c r="B65" s="53">
        <v>45169</v>
      </c>
      <c r="N65" s="1" t="s">
        <v>1031</v>
      </c>
      <c r="U65" s="59">
        <v>34918672784.897301</v>
      </c>
      <c r="V65" s="60">
        <v>34918672784.897301</v>
      </c>
      <c r="W65" s="60">
        <v>69210604417.0336</v>
      </c>
      <c r="X65" s="59">
        <v>6.1085707869799999E-2</v>
      </c>
      <c r="Y65" s="54">
        <v>1</v>
      </c>
      <c r="Z65" s="54">
        <v>0</v>
      </c>
      <c r="AA65" s="54">
        <v>0</v>
      </c>
      <c r="AB65" s="54">
        <v>0</v>
      </c>
      <c r="AC65" s="56">
        <v>1</v>
      </c>
      <c r="AD65" s="56">
        <v>0</v>
      </c>
      <c r="AE65" s="1" t="s">
        <v>1428</v>
      </c>
      <c r="AF65" s="1" t="s">
        <v>1429</v>
      </c>
      <c r="AG65" s="1" t="s">
        <v>1419</v>
      </c>
    </row>
    <row r="66" spans="1:33">
      <c r="A66" s="53">
        <v>45169</v>
      </c>
      <c r="B66" s="53">
        <v>45169</v>
      </c>
      <c r="N66" s="1" t="s">
        <v>1031</v>
      </c>
      <c r="U66" s="59">
        <v>5722108444.493</v>
      </c>
      <c r="V66" s="60">
        <v>5722108444.493</v>
      </c>
      <c r="W66" s="60">
        <v>69210604417.0336</v>
      </c>
      <c r="X66" s="59">
        <v>1.00100896444E-2</v>
      </c>
      <c r="Y66" s="54">
        <v>1</v>
      </c>
      <c r="Z66" s="54">
        <v>0</v>
      </c>
      <c r="AA66" s="54">
        <v>0</v>
      </c>
      <c r="AB66" s="54">
        <v>0</v>
      </c>
      <c r="AC66" s="56">
        <v>1</v>
      </c>
      <c r="AD66" s="56">
        <v>0</v>
      </c>
      <c r="AE66" s="1" t="s">
        <v>1428</v>
      </c>
      <c r="AF66" s="1" t="s">
        <v>1442</v>
      </c>
      <c r="AG66" s="1" t="s">
        <v>1419</v>
      </c>
    </row>
    <row r="67" spans="1:33">
      <c r="A67" s="53">
        <v>45169</v>
      </c>
      <c r="B67" s="53">
        <v>45169</v>
      </c>
      <c r="N67" s="1" t="s">
        <v>1015</v>
      </c>
      <c r="U67" s="59">
        <v>71993163043.880997</v>
      </c>
      <c r="V67" s="60">
        <v>71993163043.880997</v>
      </c>
      <c r="W67" s="60">
        <v>79992403382.089996</v>
      </c>
      <c r="X67" s="59">
        <v>0.12594273996069999</v>
      </c>
      <c r="Y67" s="54">
        <v>1</v>
      </c>
      <c r="Z67" s="54">
        <v>0</v>
      </c>
      <c r="AA67" s="54">
        <v>0</v>
      </c>
      <c r="AB67" s="54">
        <v>0</v>
      </c>
      <c r="AC67" s="56">
        <v>1</v>
      </c>
      <c r="AD67" s="56">
        <v>0</v>
      </c>
      <c r="AE67" s="1" t="s">
        <v>1420</v>
      </c>
      <c r="AF67" s="1" t="s">
        <v>1418</v>
      </c>
      <c r="AG67" s="1" t="s">
        <v>1419</v>
      </c>
    </row>
    <row r="68" spans="1:33">
      <c r="A68" s="53">
        <v>45169</v>
      </c>
      <c r="B68" s="53">
        <v>45169</v>
      </c>
      <c r="N68" s="1" t="s">
        <v>1348</v>
      </c>
      <c r="U68" s="59">
        <v>127521957255.32401</v>
      </c>
      <c r="V68" s="60">
        <v>127521957255.32401</v>
      </c>
      <c r="W68" s="60">
        <v>134233639216.13</v>
      </c>
      <c r="X68" s="59">
        <v>0.2230831932207</v>
      </c>
      <c r="Y68" s="54">
        <v>1</v>
      </c>
      <c r="Z68" s="54">
        <v>0</v>
      </c>
      <c r="AA68" s="54">
        <v>0</v>
      </c>
      <c r="AB68" s="54">
        <v>0</v>
      </c>
      <c r="AC68" s="56">
        <v>0</v>
      </c>
      <c r="AD68" s="56">
        <v>1</v>
      </c>
      <c r="AE68" s="1" t="s">
        <v>1417</v>
      </c>
      <c r="AF68" s="1" t="s">
        <v>1418</v>
      </c>
      <c r="AG68" s="1" t="s">
        <v>1419</v>
      </c>
    </row>
    <row r="69" spans="1:33">
      <c r="A69" s="53">
        <v>45169</v>
      </c>
      <c r="B69" s="53">
        <v>45169</v>
      </c>
      <c r="N69" s="1" t="s">
        <v>1015</v>
      </c>
      <c r="U69" s="59">
        <v>7131151624.8503904</v>
      </c>
      <c r="V69" s="60">
        <v>7131151624.8503904</v>
      </c>
      <c r="W69" s="60">
        <v>12965730227.0007</v>
      </c>
      <c r="X69" s="59">
        <v>1.24750286935E-2</v>
      </c>
      <c r="Y69" s="54">
        <v>0</v>
      </c>
      <c r="Z69" s="54">
        <v>1</v>
      </c>
      <c r="AA69" s="54">
        <v>0</v>
      </c>
      <c r="AB69" s="54">
        <v>0</v>
      </c>
      <c r="AC69" s="56">
        <v>1</v>
      </c>
      <c r="AD69" s="56">
        <v>0</v>
      </c>
      <c r="AE69" s="1" t="s">
        <v>1420</v>
      </c>
      <c r="AF69" s="1" t="s">
        <v>1418</v>
      </c>
      <c r="AG69" s="1" t="s">
        <v>1419</v>
      </c>
    </row>
    <row r="70" spans="1:33">
      <c r="A70" s="53">
        <v>45169</v>
      </c>
      <c r="B70" s="53">
        <v>45169</v>
      </c>
      <c r="N70" s="1" t="s">
        <v>881</v>
      </c>
      <c r="U70" s="59">
        <v>13474379530.082199</v>
      </c>
      <c r="V70" s="60">
        <v>13474379530.082199</v>
      </c>
      <c r="W70" s="60">
        <v>13474379530.082199</v>
      </c>
      <c r="X70" s="59">
        <v>2.3571686609400001E-2</v>
      </c>
      <c r="Y70" s="54">
        <v>0</v>
      </c>
      <c r="Z70" s="54">
        <v>1</v>
      </c>
      <c r="AA70" s="54">
        <v>0</v>
      </c>
      <c r="AB70" s="54">
        <v>0</v>
      </c>
      <c r="AC70" s="56">
        <v>0</v>
      </c>
      <c r="AD70" s="56">
        <v>1</v>
      </c>
      <c r="AE70" s="1" t="s">
        <v>1433</v>
      </c>
      <c r="AF70" s="1" t="s">
        <v>1418</v>
      </c>
      <c r="AG70" s="1" t="s">
        <v>1419</v>
      </c>
    </row>
    <row r="71" spans="1:33">
      <c r="A71" s="53">
        <v>45169</v>
      </c>
      <c r="B71" s="53">
        <v>45169</v>
      </c>
      <c r="N71" s="1" t="s">
        <v>1088</v>
      </c>
      <c r="U71" s="59">
        <v>22201439044.302601</v>
      </c>
      <c r="V71" s="60">
        <v>22201439044.302601</v>
      </c>
      <c r="W71" s="60">
        <v>27751798805.3783</v>
      </c>
      <c r="X71" s="59">
        <v>3.8838550024600002E-2</v>
      </c>
      <c r="Y71" s="54">
        <v>1</v>
      </c>
      <c r="Z71" s="54">
        <v>0</v>
      </c>
      <c r="AA71" s="54">
        <v>0</v>
      </c>
      <c r="AB71" s="54">
        <v>0</v>
      </c>
      <c r="AC71" s="56">
        <v>1</v>
      </c>
      <c r="AD71" s="56">
        <v>0</v>
      </c>
      <c r="AE71" s="1" t="s">
        <v>1425</v>
      </c>
      <c r="AF71" s="1" t="s">
        <v>1418</v>
      </c>
      <c r="AG71" s="1" t="s">
        <v>1419</v>
      </c>
    </row>
    <row r="72" spans="1:33">
      <c r="A72" s="53">
        <v>45169</v>
      </c>
      <c r="B72" s="53">
        <v>45169</v>
      </c>
      <c r="N72" s="1" t="s">
        <v>1348</v>
      </c>
      <c r="U72" s="59">
        <v>129668648075.10001</v>
      </c>
      <c r="V72" s="60">
        <v>129668648075.10001</v>
      </c>
      <c r="W72" s="60">
        <v>129668648075.10001</v>
      </c>
      <c r="X72" s="59">
        <v>0.22683855153890001</v>
      </c>
      <c r="Y72" s="54">
        <v>1</v>
      </c>
      <c r="Z72" s="54">
        <v>0</v>
      </c>
      <c r="AA72" s="54">
        <v>0</v>
      </c>
      <c r="AB72" s="54">
        <v>0</v>
      </c>
      <c r="AC72" s="56">
        <v>1</v>
      </c>
      <c r="AD72" s="56">
        <v>0</v>
      </c>
      <c r="AE72" s="1" t="s">
        <v>1417</v>
      </c>
      <c r="AF72" s="1" t="s">
        <v>1418</v>
      </c>
      <c r="AG72" s="1" t="s">
        <v>1419</v>
      </c>
    </row>
    <row r="73" spans="1:33">
      <c r="A73" s="53">
        <v>45169</v>
      </c>
      <c r="B73" s="53">
        <v>45169</v>
      </c>
      <c r="N73" s="1" t="s">
        <v>1342</v>
      </c>
      <c r="U73" s="59">
        <v>38982264512.690498</v>
      </c>
      <c r="V73" s="60">
        <v>38982264512.690498</v>
      </c>
      <c r="W73" s="60">
        <v>38982264512.690498</v>
      </c>
      <c r="X73" s="59">
        <v>6.8194436735699998E-2</v>
      </c>
      <c r="Y73" s="54">
        <v>1</v>
      </c>
      <c r="Z73" s="54">
        <v>0</v>
      </c>
      <c r="AA73" s="54">
        <v>0</v>
      </c>
      <c r="AB73" s="54">
        <v>0</v>
      </c>
      <c r="AC73" s="56">
        <v>0.65</v>
      </c>
      <c r="AD73" s="56">
        <v>0.35</v>
      </c>
      <c r="AE73" s="1" t="s">
        <v>1441</v>
      </c>
      <c r="AF73" s="1" t="s">
        <v>1418</v>
      </c>
      <c r="AG73" s="1" t="s">
        <v>1419</v>
      </c>
    </row>
    <row r="74" spans="1:33">
      <c r="A74" s="53">
        <v>45169</v>
      </c>
      <c r="B74" s="53">
        <v>45169</v>
      </c>
      <c r="N74" s="1" t="s">
        <v>1342</v>
      </c>
      <c r="U74" s="59">
        <v>3611370786.7188802</v>
      </c>
      <c r="V74" s="60">
        <v>3611370786.7188802</v>
      </c>
      <c r="W74" s="60">
        <v>3801442933.3882899</v>
      </c>
      <c r="X74" s="59">
        <v>6.3176267393000004E-3</v>
      </c>
      <c r="Y74" s="54">
        <v>0</v>
      </c>
      <c r="Z74" s="54">
        <v>1</v>
      </c>
      <c r="AA74" s="54">
        <v>0</v>
      </c>
      <c r="AB74" s="54">
        <v>0</v>
      </c>
      <c r="AC74" s="56">
        <v>1</v>
      </c>
      <c r="AD74" s="56">
        <v>0</v>
      </c>
      <c r="AE74" s="1" t="s">
        <v>1441</v>
      </c>
      <c r="AF74" s="1" t="s">
        <v>1418</v>
      </c>
      <c r="AG74" s="1" t="s">
        <v>1419</v>
      </c>
    </row>
    <row r="75" spans="1:33">
      <c r="A75" s="53">
        <v>45169</v>
      </c>
      <c r="B75" s="53">
        <v>45169</v>
      </c>
      <c r="N75" s="1" t="s">
        <v>1342</v>
      </c>
      <c r="U75" s="59">
        <v>109307066878.959</v>
      </c>
      <c r="V75" s="60">
        <v>109307066878.959</v>
      </c>
      <c r="W75" s="60">
        <v>109307066878.959</v>
      </c>
      <c r="X75" s="59">
        <v>0.1912185951798</v>
      </c>
      <c r="Y75" s="54">
        <v>1</v>
      </c>
      <c r="Z75" s="54">
        <v>0</v>
      </c>
      <c r="AA75" s="54">
        <v>0</v>
      </c>
      <c r="AB75" s="54">
        <v>0</v>
      </c>
      <c r="AC75" s="56">
        <v>1</v>
      </c>
      <c r="AD75" s="56">
        <v>0</v>
      </c>
      <c r="AE75" s="1" t="s">
        <v>1441</v>
      </c>
      <c r="AF75" s="1" t="s">
        <v>1418</v>
      </c>
      <c r="AG75" s="1" t="s">
        <v>1419</v>
      </c>
    </row>
    <row r="76" spans="1:33">
      <c r="A76" s="53">
        <v>45169</v>
      </c>
      <c r="B76" s="53">
        <v>45169</v>
      </c>
      <c r="N76" s="1" t="s">
        <v>1342</v>
      </c>
      <c r="U76" s="59">
        <v>10183987645.459</v>
      </c>
      <c r="V76" s="60">
        <v>10183987645.459</v>
      </c>
      <c r="W76" s="60">
        <v>14548553779.2271</v>
      </c>
      <c r="X76" s="59">
        <v>1.7815571001000001E-2</v>
      </c>
      <c r="Y76" s="54">
        <v>1</v>
      </c>
      <c r="Z76" s="54">
        <v>0</v>
      </c>
      <c r="AA76" s="54">
        <v>0</v>
      </c>
      <c r="AB76" s="54">
        <v>0</v>
      </c>
      <c r="AC76" s="56">
        <v>1</v>
      </c>
      <c r="AD76" s="56">
        <v>0</v>
      </c>
      <c r="AE76" s="1" t="s">
        <v>1441</v>
      </c>
      <c r="AF76" s="1" t="s">
        <v>1418</v>
      </c>
      <c r="AG76" s="1" t="s">
        <v>1419</v>
      </c>
    </row>
    <row r="77" spans="1:33">
      <c r="A77" s="53">
        <v>45169</v>
      </c>
      <c r="B77" s="53">
        <v>45169</v>
      </c>
      <c r="N77" s="1" t="s">
        <v>881</v>
      </c>
      <c r="U77" s="59">
        <v>147147408936.73901</v>
      </c>
      <c r="V77" s="60">
        <v>147147408936.73901</v>
      </c>
      <c r="W77" s="60">
        <v>147147408936.73901</v>
      </c>
      <c r="X77" s="59">
        <v>0.25741538607370001</v>
      </c>
      <c r="Y77" s="54">
        <v>1</v>
      </c>
      <c r="Z77" s="54">
        <v>0</v>
      </c>
      <c r="AA77" s="54">
        <v>0</v>
      </c>
      <c r="AB77" s="54">
        <v>0</v>
      </c>
      <c r="AC77" s="56">
        <v>1</v>
      </c>
      <c r="AD77" s="56">
        <v>0</v>
      </c>
      <c r="AE77" s="1" t="s">
        <v>1433</v>
      </c>
      <c r="AF77" s="1" t="s">
        <v>1418</v>
      </c>
      <c r="AG77" s="1" t="s">
        <v>1419</v>
      </c>
    </row>
    <row r="78" spans="1:33">
      <c r="A78" s="53">
        <v>45169</v>
      </c>
      <c r="B78" s="53">
        <v>45169</v>
      </c>
      <c r="N78" s="1" t="s">
        <v>1088</v>
      </c>
      <c r="U78" s="59">
        <v>3933396035.88625</v>
      </c>
      <c r="V78" s="60">
        <v>3933396035.88625</v>
      </c>
      <c r="W78" s="60">
        <v>4370440039.8736095</v>
      </c>
      <c r="X78" s="59">
        <v>6.8809683193E-3</v>
      </c>
      <c r="Y78" s="54">
        <v>0</v>
      </c>
      <c r="Z78" s="54">
        <v>1</v>
      </c>
      <c r="AA78" s="54">
        <v>0</v>
      </c>
      <c r="AB78" s="54">
        <v>0</v>
      </c>
      <c r="AC78" s="56">
        <v>1</v>
      </c>
      <c r="AD78" s="56">
        <v>0</v>
      </c>
      <c r="AE78" s="1" t="s">
        <v>1425</v>
      </c>
      <c r="AF78" s="1" t="s">
        <v>1418</v>
      </c>
      <c r="AG78" s="1" t="s">
        <v>1419</v>
      </c>
    </row>
    <row r="79" spans="1:33">
      <c r="A79" s="53">
        <v>45169</v>
      </c>
      <c r="B79" s="53">
        <v>45169</v>
      </c>
      <c r="N79" s="1" t="s">
        <v>1015</v>
      </c>
      <c r="U79" s="59">
        <v>37511148291.186401</v>
      </c>
      <c r="V79" s="60">
        <v>37511148291.186401</v>
      </c>
      <c r="W79" s="60">
        <v>39485419253.880402</v>
      </c>
      <c r="X79" s="59">
        <v>6.5620908918599993E-2</v>
      </c>
      <c r="Y79" s="54">
        <v>1</v>
      </c>
      <c r="Z79" s="54">
        <v>0</v>
      </c>
      <c r="AA79" s="54">
        <v>0</v>
      </c>
      <c r="AB79" s="54">
        <v>0</v>
      </c>
      <c r="AC79" s="56">
        <v>1</v>
      </c>
      <c r="AD79" s="56">
        <v>0</v>
      </c>
      <c r="AE79" s="1" t="s">
        <v>1420</v>
      </c>
      <c r="AF79" s="1" t="s">
        <v>1418</v>
      </c>
      <c r="AG79" s="1" t="s">
        <v>1419</v>
      </c>
    </row>
    <row r="80" spans="1:33">
      <c r="A80" s="53">
        <v>45169</v>
      </c>
      <c r="B80" s="53">
        <v>45169</v>
      </c>
      <c r="N80" s="1" t="s">
        <v>1342</v>
      </c>
      <c r="U80" s="59">
        <v>12110676390.3169</v>
      </c>
      <c r="V80" s="60">
        <v>12110676390.3169</v>
      </c>
      <c r="W80" s="60">
        <v>12110676390.3169</v>
      </c>
      <c r="X80" s="59">
        <v>2.1186064105099999E-2</v>
      </c>
      <c r="Y80" s="54">
        <v>0</v>
      </c>
      <c r="Z80" s="54">
        <v>1</v>
      </c>
      <c r="AA80" s="54">
        <v>0</v>
      </c>
      <c r="AB80" s="54">
        <v>0</v>
      </c>
      <c r="AC80" s="56">
        <v>0.35</v>
      </c>
      <c r="AD80" s="56">
        <v>0.65</v>
      </c>
      <c r="AE80" s="1" t="s">
        <v>1441</v>
      </c>
      <c r="AF80" s="1" t="s">
        <v>1418</v>
      </c>
      <c r="AG80" s="1" t="s">
        <v>1419</v>
      </c>
    </row>
    <row r="81" spans="1:33">
      <c r="A81" s="53">
        <v>45169</v>
      </c>
      <c r="B81" s="53">
        <v>45169</v>
      </c>
      <c r="N81" s="1" t="s">
        <v>936</v>
      </c>
      <c r="U81" s="59">
        <v>7656641413.4668703</v>
      </c>
      <c r="V81" s="60">
        <v>7656641413.4668703</v>
      </c>
      <c r="W81" s="60">
        <v>7656641413.4668703</v>
      </c>
      <c r="X81" s="59">
        <v>1.33943052054E-2</v>
      </c>
      <c r="Y81" s="54">
        <v>0</v>
      </c>
      <c r="Z81" s="54">
        <v>1</v>
      </c>
      <c r="AA81" s="54">
        <v>0</v>
      </c>
      <c r="AB81" s="54">
        <v>0</v>
      </c>
      <c r="AC81" s="56">
        <v>0</v>
      </c>
      <c r="AD81" s="56">
        <v>1</v>
      </c>
      <c r="AE81" s="1" t="s">
        <v>1427</v>
      </c>
      <c r="AF81" s="1" t="s">
        <v>1418</v>
      </c>
      <c r="AG81" s="1" t="s">
        <v>1419</v>
      </c>
    </row>
    <row r="82" spans="1:33">
      <c r="A82" s="53">
        <v>45169</v>
      </c>
      <c r="B82" s="53">
        <v>45169</v>
      </c>
      <c r="N82" s="1" t="s">
        <v>881</v>
      </c>
      <c r="U82" s="59">
        <v>5448073310.9324598</v>
      </c>
      <c r="V82" s="60">
        <v>5448073310.9324598</v>
      </c>
      <c r="W82" s="60">
        <v>5448073310.9324598</v>
      </c>
      <c r="X82" s="59">
        <v>9.5307005731999992E-3</v>
      </c>
      <c r="Y82" s="54">
        <v>0</v>
      </c>
      <c r="Z82" s="54">
        <v>1</v>
      </c>
      <c r="AA82" s="54">
        <v>0</v>
      </c>
      <c r="AB82" s="54">
        <v>0</v>
      </c>
      <c r="AC82" s="56">
        <v>1</v>
      </c>
      <c r="AD82" s="56">
        <v>0</v>
      </c>
      <c r="AE82" s="1" t="s">
        <v>1433</v>
      </c>
      <c r="AF82" s="1" t="s">
        <v>1418</v>
      </c>
      <c r="AG82" s="1" t="s">
        <v>1419</v>
      </c>
    </row>
    <row r="83" spans="1:33">
      <c r="A83" s="53">
        <v>45169</v>
      </c>
      <c r="B83" s="53">
        <v>45169</v>
      </c>
      <c r="N83" s="1" t="s">
        <v>1348</v>
      </c>
      <c r="U83" s="59">
        <v>8117296736.0550003</v>
      </c>
      <c r="V83" s="60">
        <v>8117296736.0550003</v>
      </c>
      <c r="W83" s="60">
        <v>12488148824.700001</v>
      </c>
      <c r="X83" s="59">
        <v>1.4200162193E-2</v>
      </c>
      <c r="Y83" s="54">
        <v>0</v>
      </c>
      <c r="Z83" s="54">
        <v>1</v>
      </c>
      <c r="AA83" s="54">
        <v>0</v>
      </c>
      <c r="AB83" s="54">
        <v>0</v>
      </c>
      <c r="AC83" s="56">
        <v>1</v>
      </c>
      <c r="AD83" s="56">
        <v>0</v>
      </c>
      <c r="AE83" s="1" t="s">
        <v>1417</v>
      </c>
      <c r="AF83" s="1" t="s">
        <v>1418</v>
      </c>
      <c r="AG83" s="1" t="s">
        <v>1419</v>
      </c>
    </row>
    <row r="84" spans="1:33">
      <c r="A84" s="53">
        <v>45169</v>
      </c>
      <c r="B84" s="53">
        <v>45169</v>
      </c>
      <c r="N84" s="1" t="s">
        <v>936</v>
      </c>
      <c r="U84" s="59">
        <v>35853101146.590797</v>
      </c>
      <c r="V84" s="60">
        <v>35853101146.590797</v>
      </c>
      <c r="W84" s="60">
        <v>35853101146.590797</v>
      </c>
      <c r="X84" s="59">
        <v>6.2720369595899994E-2</v>
      </c>
      <c r="Y84" s="54">
        <v>1</v>
      </c>
      <c r="Z84" s="54">
        <v>0</v>
      </c>
      <c r="AA84" s="54">
        <v>0</v>
      </c>
      <c r="AB84" s="54">
        <v>0</v>
      </c>
      <c r="AC84" s="56">
        <v>1</v>
      </c>
      <c r="AD84" s="56">
        <v>0</v>
      </c>
      <c r="AE84" s="1" t="s">
        <v>1427</v>
      </c>
      <c r="AF84" s="1" t="s">
        <v>1418</v>
      </c>
      <c r="AG84" s="1" t="s">
        <v>1419</v>
      </c>
    </row>
    <row r="85" spans="1:33">
      <c r="A85" s="53">
        <v>45169</v>
      </c>
      <c r="B85" s="53">
        <v>45169</v>
      </c>
      <c r="N85" s="1" t="s">
        <v>936</v>
      </c>
      <c r="U85" s="59">
        <v>6358564336.5238895</v>
      </c>
      <c r="V85" s="60">
        <v>6358564336.5238895</v>
      </c>
      <c r="W85" s="60">
        <v>7089516677.7634096</v>
      </c>
      <c r="X85" s="59">
        <v>1.1123487021499999E-2</v>
      </c>
      <c r="Y85" s="54">
        <v>0</v>
      </c>
      <c r="Z85" s="54">
        <v>1</v>
      </c>
      <c r="AA85" s="54">
        <v>0</v>
      </c>
      <c r="AB85" s="54">
        <v>0</v>
      </c>
      <c r="AC85" s="56">
        <v>1</v>
      </c>
      <c r="AD85" s="56">
        <v>0</v>
      </c>
      <c r="AE85" s="1" t="s">
        <v>1427</v>
      </c>
      <c r="AF85" s="1" t="s">
        <v>1418</v>
      </c>
      <c r="AG85" s="1" t="s">
        <v>1434</v>
      </c>
    </row>
    <row r="86" spans="1:33">
      <c r="A86" s="53">
        <v>45169</v>
      </c>
      <c r="B86" s="53">
        <v>45169</v>
      </c>
      <c r="N86" s="1" t="s">
        <v>936</v>
      </c>
      <c r="U86" s="59">
        <v>3098687605.4924402</v>
      </c>
      <c r="V86" s="60">
        <v>3098687605.4924402</v>
      </c>
      <c r="W86" s="60">
        <v>6383850096.9289303</v>
      </c>
      <c r="X86" s="59">
        <v>5.4207537329999996E-3</v>
      </c>
      <c r="Y86" s="54">
        <v>0</v>
      </c>
      <c r="Z86" s="54">
        <v>1</v>
      </c>
      <c r="AA86" s="54">
        <v>0</v>
      </c>
      <c r="AB86" s="54">
        <v>0</v>
      </c>
      <c r="AC86" s="56">
        <v>1</v>
      </c>
      <c r="AD86" s="56">
        <v>0</v>
      </c>
      <c r="AE86" s="1" t="s">
        <v>1427</v>
      </c>
      <c r="AF86" s="1" t="s">
        <v>1418</v>
      </c>
      <c r="AG86" s="1" t="s">
        <v>1434</v>
      </c>
    </row>
    <row r="87" spans="1:33">
      <c r="A87" s="53">
        <v>45169</v>
      </c>
      <c r="B87" s="53">
        <v>45169</v>
      </c>
      <c r="N87" s="1" t="s">
        <v>1088</v>
      </c>
      <c r="U87" s="59">
        <v>24653346715.829201</v>
      </c>
      <c r="V87" s="60">
        <v>24653346715.829201</v>
      </c>
      <c r="W87" s="60">
        <v>32871128954.438999</v>
      </c>
      <c r="X87" s="59">
        <v>4.3127845802500002E-2</v>
      </c>
      <c r="Y87" s="54">
        <v>1</v>
      </c>
      <c r="Z87" s="54">
        <v>0</v>
      </c>
      <c r="AA87" s="54">
        <v>0</v>
      </c>
      <c r="AB87" s="54">
        <v>0</v>
      </c>
      <c r="AC87" s="56">
        <v>1</v>
      </c>
      <c r="AD87" s="56">
        <v>0</v>
      </c>
      <c r="AE87" s="1" t="s">
        <v>1425</v>
      </c>
      <c r="AF87" s="1" t="s">
        <v>1418</v>
      </c>
      <c r="AG87" s="1" t="s">
        <v>1419</v>
      </c>
    </row>
    <row r="88" spans="1:33">
      <c r="A88" s="53">
        <v>45169</v>
      </c>
      <c r="B88" s="53">
        <v>45169</v>
      </c>
      <c r="N88" s="1" t="s">
        <v>1015</v>
      </c>
      <c r="U88" s="59">
        <v>30846768510.359001</v>
      </c>
      <c r="V88" s="60">
        <v>30846768510.359001</v>
      </c>
      <c r="W88" s="60">
        <v>32470282642.4832</v>
      </c>
      <c r="X88" s="59">
        <v>5.3962437277000001E-2</v>
      </c>
      <c r="Y88" s="54">
        <v>1</v>
      </c>
      <c r="Z88" s="54">
        <v>0</v>
      </c>
      <c r="AA88" s="54">
        <v>0</v>
      </c>
      <c r="AB88" s="54">
        <v>0</v>
      </c>
      <c r="AC88" s="56">
        <v>0</v>
      </c>
      <c r="AD88" s="56">
        <v>1</v>
      </c>
      <c r="AE88" s="1" t="s">
        <v>1420</v>
      </c>
      <c r="AF88" s="1" t="s">
        <v>1418</v>
      </c>
      <c r="AG88" s="1" t="s">
        <v>1419</v>
      </c>
    </row>
    <row r="89" spans="1:33">
      <c r="A89" s="53">
        <v>45169</v>
      </c>
      <c r="B89" s="53">
        <v>45169</v>
      </c>
      <c r="N89" s="1" t="s">
        <v>1348</v>
      </c>
      <c r="U89" s="59">
        <v>22499619022.470001</v>
      </c>
      <c r="V89" s="60">
        <v>22499619022.470001</v>
      </c>
      <c r="W89" s="60">
        <v>22499619022.470001</v>
      </c>
      <c r="X89" s="59">
        <v>3.93601773829E-2</v>
      </c>
      <c r="Y89" s="54">
        <v>0</v>
      </c>
      <c r="Z89" s="54">
        <v>1</v>
      </c>
      <c r="AA89" s="54">
        <v>0</v>
      </c>
      <c r="AB89" s="54">
        <v>0</v>
      </c>
      <c r="AC89" s="56">
        <v>1</v>
      </c>
      <c r="AD89" s="56">
        <v>0</v>
      </c>
      <c r="AE89" s="1" t="s">
        <v>1417</v>
      </c>
      <c r="AF89" s="1" t="s">
        <v>1418</v>
      </c>
      <c r="AG89" s="1" t="s">
        <v>1419</v>
      </c>
    </row>
    <row r="90" spans="1:33">
      <c r="A90" s="53">
        <v>45169</v>
      </c>
      <c r="B90" s="53">
        <v>45169</v>
      </c>
      <c r="N90" s="1" t="s">
        <v>982</v>
      </c>
      <c r="U90" s="59">
        <v>14283019039.7192</v>
      </c>
      <c r="V90" s="60">
        <v>14283019039.7192</v>
      </c>
      <c r="W90" s="60">
        <v>21561623979.2047</v>
      </c>
      <c r="X90" s="59">
        <v>2.4986296985999999E-2</v>
      </c>
      <c r="Y90" s="54">
        <v>1</v>
      </c>
      <c r="Z90" s="54">
        <v>0</v>
      </c>
      <c r="AA90" s="54">
        <v>0</v>
      </c>
      <c r="AB90" s="54">
        <v>0</v>
      </c>
      <c r="AC90" s="56">
        <v>0.35</v>
      </c>
      <c r="AD90" s="56">
        <v>0.65</v>
      </c>
      <c r="AE90" s="1" t="s">
        <v>1443</v>
      </c>
      <c r="AF90" s="1" t="s">
        <v>1418</v>
      </c>
      <c r="AG90" s="1" t="s">
        <v>1438</v>
      </c>
    </row>
    <row r="91" spans="1:33">
      <c r="A91" s="53">
        <v>45169</v>
      </c>
      <c r="B91" s="53">
        <v>45169</v>
      </c>
      <c r="N91" s="1" t="s">
        <v>1348</v>
      </c>
      <c r="U91" s="59">
        <v>15889809140.226</v>
      </c>
      <c r="V91" s="60">
        <v>15889809140.226</v>
      </c>
      <c r="W91" s="60">
        <v>17655343489.139999</v>
      </c>
      <c r="X91" s="59">
        <v>2.7797168730500001E-2</v>
      </c>
      <c r="Y91" s="54">
        <v>0</v>
      </c>
      <c r="Z91" s="54">
        <v>1</v>
      </c>
      <c r="AA91" s="54">
        <v>0</v>
      </c>
      <c r="AB91" s="54">
        <v>0</v>
      </c>
      <c r="AC91" s="56">
        <v>1</v>
      </c>
      <c r="AD91" s="56">
        <v>0</v>
      </c>
      <c r="AE91" s="1" t="s">
        <v>1417</v>
      </c>
      <c r="AF91" s="1" t="s">
        <v>1418</v>
      </c>
      <c r="AG91" s="1" t="s">
        <v>1419</v>
      </c>
    </row>
    <row r="92" spans="1:33">
      <c r="A92" s="53">
        <v>45169</v>
      </c>
      <c r="B92" s="53">
        <v>45169</v>
      </c>
      <c r="N92" s="1" t="s">
        <v>1015</v>
      </c>
      <c r="U92" s="59">
        <v>11386556485.7892</v>
      </c>
      <c r="V92" s="60">
        <v>11386556485.7892</v>
      </c>
      <c r="W92" s="60">
        <v>14233195607.2365</v>
      </c>
      <c r="X92" s="59">
        <v>1.99193098609E-2</v>
      </c>
      <c r="Y92" s="54">
        <v>0</v>
      </c>
      <c r="Z92" s="54">
        <v>1</v>
      </c>
      <c r="AA92" s="54">
        <v>0</v>
      </c>
      <c r="AB92" s="54">
        <v>0</v>
      </c>
      <c r="AC92" s="56">
        <v>0.5</v>
      </c>
      <c r="AD92" s="56">
        <v>0.5</v>
      </c>
      <c r="AE92" s="1" t="s">
        <v>1420</v>
      </c>
      <c r="AF92" s="1" t="s">
        <v>1418</v>
      </c>
      <c r="AG92" s="1" t="s">
        <v>1419</v>
      </c>
    </row>
    <row r="93" spans="1:33">
      <c r="A93" s="53">
        <v>45169</v>
      </c>
      <c r="B93" s="53">
        <v>45169</v>
      </c>
      <c r="N93" s="1" t="s">
        <v>1284</v>
      </c>
      <c r="U93" s="59">
        <v>3658249772.1375399</v>
      </c>
      <c r="V93" s="60">
        <v>3658249772.1375399</v>
      </c>
      <c r="W93" s="60">
        <v>28140382862.5965</v>
      </c>
      <c r="X93" s="59">
        <v>6.3996354692999998E-3</v>
      </c>
      <c r="Y93" s="54">
        <v>1</v>
      </c>
      <c r="Z93" s="54">
        <v>0</v>
      </c>
      <c r="AA93" s="54">
        <v>0</v>
      </c>
      <c r="AB93" s="54">
        <v>0</v>
      </c>
      <c r="AC93" s="56">
        <v>1</v>
      </c>
      <c r="AD93" s="56">
        <v>0</v>
      </c>
      <c r="AE93" s="1" t="s">
        <v>1439</v>
      </c>
      <c r="AF93" s="1" t="s">
        <v>1418</v>
      </c>
      <c r="AG93" s="1" t="s">
        <v>1419</v>
      </c>
    </row>
    <row r="94" spans="1:33">
      <c r="A94" s="53">
        <v>45169</v>
      </c>
      <c r="B94" s="53">
        <v>45169</v>
      </c>
      <c r="N94" s="1" t="s">
        <v>1348</v>
      </c>
      <c r="U94" s="59">
        <v>145160207603.70001</v>
      </c>
      <c r="V94" s="60">
        <v>145160207603.70001</v>
      </c>
      <c r="W94" s="60">
        <v>145160207603.70001</v>
      </c>
      <c r="X94" s="59">
        <v>0.25393903401259998</v>
      </c>
      <c r="Y94" s="54">
        <v>1</v>
      </c>
      <c r="Z94" s="54">
        <v>0</v>
      </c>
      <c r="AA94" s="54">
        <v>0</v>
      </c>
      <c r="AB94" s="54">
        <v>0</v>
      </c>
      <c r="AC94" s="56">
        <v>1</v>
      </c>
      <c r="AD94" s="56">
        <v>0</v>
      </c>
      <c r="AE94" s="1" t="s">
        <v>1417</v>
      </c>
      <c r="AF94" s="1" t="s">
        <v>1418</v>
      </c>
      <c r="AG94" s="1" t="s">
        <v>1419</v>
      </c>
    </row>
    <row r="95" spans="1:33">
      <c r="A95" s="53">
        <v>45169</v>
      </c>
      <c r="B95" s="53">
        <v>45169</v>
      </c>
      <c r="N95" s="1" t="s">
        <v>936</v>
      </c>
      <c r="U95" s="59">
        <v>6641933193.1253901</v>
      </c>
      <c r="V95" s="60">
        <v>6641933193.1253901</v>
      </c>
      <c r="W95" s="60">
        <v>7910251741.52777</v>
      </c>
      <c r="X95" s="59">
        <v>1.16192042357E-2</v>
      </c>
      <c r="Y95" s="54">
        <v>0</v>
      </c>
      <c r="Z95" s="54">
        <v>1</v>
      </c>
      <c r="AA95" s="54">
        <v>0</v>
      </c>
      <c r="AB95" s="54">
        <v>0</v>
      </c>
      <c r="AC95" s="56">
        <v>0</v>
      </c>
      <c r="AD95" s="56">
        <v>1</v>
      </c>
      <c r="AE95" s="1" t="s">
        <v>1427</v>
      </c>
      <c r="AF95" s="1" t="s">
        <v>1418</v>
      </c>
      <c r="AG95" s="1" t="s">
        <v>1438</v>
      </c>
    </row>
    <row r="96" spans="1:33">
      <c r="A96" s="53">
        <v>45169</v>
      </c>
      <c r="B96" s="53">
        <v>45169</v>
      </c>
      <c r="N96" s="1" t="s">
        <v>1348</v>
      </c>
      <c r="U96" s="59">
        <v>428960688861.65002</v>
      </c>
      <c r="V96" s="60">
        <v>428960688861.65002</v>
      </c>
      <c r="W96" s="60">
        <v>428960688861.65002</v>
      </c>
      <c r="X96" s="59">
        <v>0.75041131972130004</v>
      </c>
      <c r="Y96" s="54">
        <v>1</v>
      </c>
      <c r="Z96" s="54">
        <v>0</v>
      </c>
      <c r="AA96" s="54">
        <v>0</v>
      </c>
      <c r="AB96" s="54">
        <v>0</v>
      </c>
      <c r="AC96" s="56">
        <v>1</v>
      </c>
      <c r="AD96" s="56">
        <v>0</v>
      </c>
      <c r="AE96" s="1" t="s">
        <v>1417</v>
      </c>
      <c r="AF96" s="1" t="s">
        <v>1418</v>
      </c>
      <c r="AG96" s="1" t="s">
        <v>1419</v>
      </c>
    </row>
    <row r="97" spans="1:33">
      <c r="A97" s="53">
        <v>45169</v>
      </c>
      <c r="B97" s="53">
        <v>45169</v>
      </c>
      <c r="N97" s="1" t="s">
        <v>1064</v>
      </c>
      <c r="U97" s="59">
        <v>14615880595.8491</v>
      </c>
      <c r="V97" s="60">
        <v>14615880595.8491</v>
      </c>
      <c r="W97" s="60">
        <v>20879829422.641602</v>
      </c>
      <c r="X97" s="59">
        <v>2.5568595285299998E-2</v>
      </c>
      <c r="Y97" s="54">
        <v>1</v>
      </c>
      <c r="Z97" s="54">
        <v>0</v>
      </c>
      <c r="AA97" s="54">
        <v>0</v>
      </c>
      <c r="AB97" s="54">
        <v>0</v>
      </c>
      <c r="AC97" s="56">
        <v>1</v>
      </c>
      <c r="AD97" s="56">
        <v>0</v>
      </c>
      <c r="AE97" s="1" t="s">
        <v>1431</v>
      </c>
      <c r="AF97" s="1" t="s">
        <v>1418</v>
      </c>
      <c r="AG97" s="1" t="s">
        <v>1419</v>
      </c>
    </row>
    <row r="98" spans="1:33">
      <c r="A98" s="53">
        <v>45169</v>
      </c>
      <c r="B98" s="53">
        <v>45169</v>
      </c>
      <c r="N98" s="1" t="s">
        <v>1348</v>
      </c>
      <c r="U98" s="59">
        <v>292285480730.08502</v>
      </c>
      <c r="V98" s="60">
        <v>292285480730.08502</v>
      </c>
      <c r="W98" s="60">
        <v>307668927084.29999</v>
      </c>
      <c r="X98" s="59">
        <v>0.51131569634520002</v>
      </c>
      <c r="Y98" s="54">
        <v>1</v>
      </c>
      <c r="Z98" s="54">
        <v>0</v>
      </c>
      <c r="AA98" s="54">
        <v>0</v>
      </c>
      <c r="AB98" s="54">
        <v>0</v>
      </c>
      <c r="AC98" s="56">
        <v>1</v>
      </c>
      <c r="AD98" s="56">
        <v>0</v>
      </c>
      <c r="AE98" s="1" t="s">
        <v>1417</v>
      </c>
      <c r="AF98" s="1" t="s">
        <v>1418</v>
      </c>
      <c r="AG98" s="1" t="s">
        <v>1419</v>
      </c>
    </row>
    <row r="99" spans="1:33">
      <c r="A99" s="53">
        <v>45169</v>
      </c>
      <c r="B99" s="53">
        <v>45169</v>
      </c>
      <c r="N99" s="1" t="s">
        <v>1088</v>
      </c>
      <c r="U99" s="59">
        <v>3792199662.5464501</v>
      </c>
      <c r="V99" s="60">
        <v>3792199662.5464501</v>
      </c>
      <c r="W99" s="60">
        <v>5834153326.9945402</v>
      </c>
      <c r="X99" s="59">
        <v>6.6339635013000003E-3</v>
      </c>
      <c r="Y99" s="54">
        <v>0</v>
      </c>
      <c r="Z99" s="54">
        <v>1</v>
      </c>
      <c r="AA99" s="54">
        <v>0</v>
      </c>
      <c r="AB99" s="54">
        <v>0</v>
      </c>
      <c r="AC99" s="56">
        <v>1</v>
      </c>
      <c r="AD99" s="56">
        <v>0</v>
      </c>
      <c r="AE99" s="1" t="s">
        <v>1425</v>
      </c>
      <c r="AF99" s="1" t="s">
        <v>1418</v>
      </c>
      <c r="AG99" s="1" t="s">
        <v>1419</v>
      </c>
    </row>
    <row r="100" spans="1:33">
      <c r="A100" s="53">
        <v>45169</v>
      </c>
      <c r="B100" s="53">
        <v>45169</v>
      </c>
      <c r="N100" s="1" t="s">
        <v>1064</v>
      </c>
      <c r="U100" s="59">
        <v>12879122840.660601</v>
      </c>
      <c r="V100" s="60">
        <v>12879122840.660601</v>
      </c>
      <c r="W100" s="60">
        <v>19814035139.477798</v>
      </c>
      <c r="X100" s="59">
        <v>2.2530361915800001E-2</v>
      </c>
      <c r="Y100" s="54">
        <v>1</v>
      </c>
      <c r="Z100" s="54">
        <v>0</v>
      </c>
      <c r="AA100" s="54">
        <v>0</v>
      </c>
      <c r="AB100" s="54">
        <v>0</v>
      </c>
      <c r="AC100" s="56">
        <v>1</v>
      </c>
      <c r="AD100" s="56">
        <v>0</v>
      </c>
      <c r="AE100" s="1" t="s">
        <v>1431</v>
      </c>
      <c r="AF100" s="1" t="s">
        <v>1418</v>
      </c>
      <c r="AG100" s="1" t="s">
        <v>1419</v>
      </c>
    </row>
    <row r="101" spans="1:33">
      <c r="A101" s="53">
        <v>45169</v>
      </c>
      <c r="B101" s="53">
        <v>45169</v>
      </c>
      <c r="N101" s="1" t="s">
        <v>1088</v>
      </c>
      <c r="U101" s="59">
        <v>8607778960.7445793</v>
      </c>
      <c r="V101" s="60">
        <v>8607778960.7445793</v>
      </c>
      <c r="W101" s="60">
        <v>10126798777.3466</v>
      </c>
      <c r="X101" s="59">
        <v>1.50581974934E-2</v>
      </c>
      <c r="Y101" s="54">
        <v>0</v>
      </c>
      <c r="Z101" s="54">
        <v>1</v>
      </c>
      <c r="AA101" s="54">
        <v>0</v>
      </c>
      <c r="AB101" s="54">
        <v>0</v>
      </c>
      <c r="AC101" s="56">
        <v>1</v>
      </c>
      <c r="AD101" s="56">
        <v>0</v>
      </c>
      <c r="AE101" s="1" t="s">
        <v>1425</v>
      </c>
      <c r="AF101" s="1" t="s">
        <v>1418</v>
      </c>
      <c r="AG101" s="1" t="s">
        <v>1419</v>
      </c>
    </row>
    <row r="102" spans="1:33">
      <c r="A102" s="53">
        <v>45169</v>
      </c>
      <c r="B102" s="53">
        <v>45169</v>
      </c>
      <c r="N102" s="1" t="s">
        <v>1088</v>
      </c>
      <c r="U102" s="59">
        <v>20561349100.028198</v>
      </c>
      <c r="V102" s="60">
        <v>20561349100.028198</v>
      </c>
      <c r="W102" s="60">
        <v>51403372750.070396</v>
      </c>
      <c r="X102" s="59">
        <v>3.5969424504499997E-2</v>
      </c>
      <c r="Y102" s="54">
        <v>1</v>
      </c>
      <c r="Z102" s="54">
        <v>0</v>
      </c>
      <c r="AA102" s="54">
        <v>0</v>
      </c>
      <c r="AB102" s="54">
        <v>0</v>
      </c>
      <c r="AC102" s="56">
        <v>0</v>
      </c>
      <c r="AD102" s="56">
        <v>1</v>
      </c>
      <c r="AE102" s="1" t="s">
        <v>1425</v>
      </c>
      <c r="AF102" s="1" t="s">
        <v>1418</v>
      </c>
      <c r="AG102" s="1" t="s">
        <v>1419</v>
      </c>
    </row>
    <row r="103" spans="1:33">
      <c r="A103" s="53">
        <v>45169</v>
      </c>
      <c r="B103" s="53">
        <v>45169</v>
      </c>
      <c r="N103" s="1" t="s">
        <v>1348</v>
      </c>
      <c r="U103" s="59">
        <v>82058200107.559998</v>
      </c>
      <c r="V103" s="60">
        <v>82058200107.559998</v>
      </c>
      <c r="W103" s="60">
        <v>82058200107.559998</v>
      </c>
      <c r="X103" s="59">
        <v>0.14355022228280001</v>
      </c>
      <c r="Y103" s="54">
        <v>1</v>
      </c>
      <c r="Z103" s="54">
        <v>0</v>
      </c>
      <c r="AA103" s="54">
        <v>0</v>
      </c>
      <c r="AB103" s="54">
        <v>0</v>
      </c>
      <c r="AC103" s="56">
        <v>1</v>
      </c>
      <c r="AD103" s="56">
        <v>0</v>
      </c>
      <c r="AE103" s="1" t="s">
        <v>1417</v>
      </c>
      <c r="AF103" s="1" t="s">
        <v>1418</v>
      </c>
      <c r="AG103" s="1" t="s">
        <v>1419</v>
      </c>
    </row>
    <row r="104" spans="1:33">
      <c r="A104" s="53">
        <v>45169</v>
      </c>
      <c r="B104" s="53">
        <v>45169</v>
      </c>
      <c r="N104" s="1" t="s">
        <v>1266</v>
      </c>
      <c r="U104" s="59">
        <v>2473729636.4309502</v>
      </c>
      <c r="V104" s="60">
        <v>2473729636.4309502</v>
      </c>
      <c r="W104" s="60">
        <v>4497690248.0562801</v>
      </c>
      <c r="X104" s="59">
        <v>4.3274704869000003E-3</v>
      </c>
      <c r="Y104" s="54">
        <v>0</v>
      </c>
      <c r="Z104" s="54">
        <v>1</v>
      </c>
      <c r="AA104" s="54">
        <v>0</v>
      </c>
      <c r="AB104" s="54">
        <v>0</v>
      </c>
      <c r="AC104" s="56">
        <v>1</v>
      </c>
      <c r="AD104" s="56">
        <v>0</v>
      </c>
      <c r="AE104" s="1" t="s">
        <v>1444</v>
      </c>
      <c r="AF104" s="1" t="s">
        <v>1418</v>
      </c>
      <c r="AG104" s="1" t="s">
        <v>1419</v>
      </c>
    </row>
    <row r="105" spans="1:33">
      <c r="A105" s="53">
        <v>45169</v>
      </c>
      <c r="B105" s="53">
        <v>45169</v>
      </c>
      <c r="N105" s="1" t="s">
        <v>1348</v>
      </c>
      <c r="U105" s="59">
        <v>7875133811.2700005</v>
      </c>
      <c r="V105" s="60">
        <v>7875133811.2700005</v>
      </c>
      <c r="W105" s="60">
        <v>7875133811.2700005</v>
      </c>
      <c r="X105" s="59">
        <v>1.37765294344E-2</v>
      </c>
      <c r="Y105" s="54">
        <v>0</v>
      </c>
      <c r="Z105" s="54">
        <v>1</v>
      </c>
      <c r="AA105" s="54">
        <v>0</v>
      </c>
      <c r="AB105" s="54">
        <v>0</v>
      </c>
      <c r="AC105" s="56">
        <v>1</v>
      </c>
      <c r="AD105" s="56">
        <v>0</v>
      </c>
      <c r="AE105" s="1" t="s">
        <v>1417</v>
      </c>
      <c r="AF105" s="1" t="s">
        <v>1418</v>
      </c>
      <c r="AG105" s="1" t="s">
        <v>1419</v>
      </c>
    </row>
    <row r="106" spans="1:33">
      <c r="A106" s="53">
        <v>45169</v>
      </c>
      <c r="B106" s="53">
        <v>45169</v>
      </c>
      <c r="N106" s="1" t="s">
        <v>1348</v>
      </c>
      <c r="U106" s="59">
        <v>19325474985.599998</v>
      </c>
      <c r="V106" s="60">
        <v>19325474985.599998</v>
      </c>
      <c r="W106" s="60">
        <v>19325474985.599998</v>
      </c>
      <c r="X106" s="59">
        <v>3.3807422369299997E-2</v>
      </c>
      <c r="Y106" s="54">
        <v>0</v>
      </c>
      <c r="Z106" s="54">
        <v>1</v>
      </c>
      <c r="AA106" s="54">
        <v>0</v>
      </c>
      <c r="AB106" s="54">
        <v>0</v>
      </c>
      <c r="AC106" s="56">
        <v>0.65</v>
      </c>
      <c r="AD106" s="56">
        <v>0.35</v>
      </c>
      <c r="AE106" s="1" t="s">
        <v>1417</v>
      </c>
      <c r="AF106" s="1" t="s">
        <v>1418</v>
      </c>
      <c r="AG106" s="1" t="s">
        <v>1419</v>
      </c>
    </row>
    <row r="107" spans="1:33">
      <c r="A107" s="53">
        <v>45169</v>
      </c>
      <c r="B107" s="53">
        <v>45169</v>
      </c>
      <c r="N107" s="1" t="s">
        <v>1348</v>
      </c>
      <c r="U107" s="59">
        <v>16387903684.950001</v>
      </c>
      <c r="V107" s="60">
        <v>16387903684.950001</v>
      </c>
      <c r="W107" s="60">
        <v>16387903684.950001</v>
      </c>
      <c r="X107" s="59">
        <v>2.8668520801600001E-2</v>
      </c>
      <c r="Y107" s="54">
        <v>0</v>
      </c>
      <c r="Z107" s="54">
        <v>1</v>
      </c>
      <c r="AA107" s="54">
        <v>0</v>
      </c>
      <c r="AB107" s="54">
        <v>0</v>
      </c>
      <c r="AC107" s="56">
        <v>1</v>
      </c>
      <c r="AD107" s="56">
        <v>0</v>
      </c>
      <c r="AE107" s="1" t="s">
        <v>1417</v>
      </c>
      <c r="AF107" s="1" t="s">
        <v>1418</v>
      </c>
      <c r="AG107" s="1" t="s">
        <v>1419</v>
      </c>
    </row>
    <row r="108" spans="1:33">
      <c r="A108" s="53">
        <v>45169</v>
      </c>
      <c r="B108" s="53">
        <v>45169</v>
      </c>
      <c r="N108" s="1" t="s">
        <v>1348</v>
      </c>
      <c r="U108" s="59">
        <v>245900717492.12799</v>
      </c>
      <c r="V108" s="60">
        <v>245900717492.12799</v>
      </c>
      <c r="W108" s="60">
        <v>258842860518.03</v>
      </c>
      <c r="X108" s="59">
        <v>0.43017154421159998</v>
      </c>
      <c r="Y108" s="54">
        <v>1</v>
      </c>
      <c r="Z108" s="54">
        <v>0</v>
      </c>
      <c r="AA108" s="54">
        <v>0</v>
      </c>
      <c r="AB108" s="54">
        <v>0</v>
      </c>
      <c r="AC108" s="56">
        <v>1</v>
      </c>
      <c r="AD108" s="56">
        <v>0</v>
      </c>
      <c r="AE108" s="1" t="s">
        <v>1417</v>
      </c>
      <c r="AF108" s="1" t="s">
        <v>1418</v>
      </c>
      <c r="AG108" s="1" t="s">
        <v>1419</v>
      </c>
    </row>
    <row r="109" spans="1:33">
      <c r="A109" s="53">
        <v>45169</v>
      </c>
      <c r="B109" s="53">
        <v>45169</v>
      </c>
      <c r="N109" s="1" t="s">
        <v>1348</v>
      </c>
      <c r="U109" s="59">
        <v>58080294231.888</v>
      </c>
      <c r="V109" s="60">
        <v>58080294231.888</v>
      </c>
      <c r="W109" s="60">
        <v>61137151823.040001</v>
      </c>
      <c r="X109" s="59">
        <v>0.1016039729888</v>
      </c>
      <c r="Y109" s="54">
        <v>1</v>
      </c>
      <c r="Z109" s="54">
        <v>0</v>
      </c>
      <c r="AA109" s="54">
        <v>0</v>
      </c>
      <c r="AB109" s="54">
        <v>0</v>
      </c>
      <c r="AC109" s="56">
        <v>0.5</v>
      </c>
      <c r="AD109" s="56">
        <v>0.5</v>
      </c>
      <c r="AE109" s="1" t="s">
        <v>1417</v>
      </c>
      <c r="AF109" s="1" t="s">
        <v>1418</v>
      </c>
      <c r="AG109" s="1" t="s">
        <v>1419</v>
      </c>
    </row>
    <row r="110" spans="1:33">
      <c r="A110" s="53">
        <v>45169</v>
      </c>
      <c r="B110" s="53">
        <v>45169</v>
      </c>
      <c r="N110" s="1" t="s">
        <v>982</v>
      </c>
      <c r="U110" s="59">
        <v>13584161818.565701</v>
      </c>
      <c r="V110" s="60">
        <v>13584161818.565701</v>
      </c>
      <c r="W110" s="60">
        <v>24698476033.755901</v>
      </c>
      <c r="X110" s="59">
        <v>2.3763736543399999E-2</v>
      </c>
      <c r="Y110" s="54">
        <v>1</v>
      </c>
      <c r="Z110" s="54">
        <v>0</v>
      </c>
      <c r="AA110" s="54">
        <v>0</v>
      </c>
      <c r="AB110" s="54">
        <v>0</v>
      </c>
      <c r="AC110" s="56">
        <v>0</v>
      </c>
      <c r="AD110" s="56">
        <v>1</v>
      </c>
      <c r="AE110" s="1" t="s">
        <v>1443</v>
      </c>
      <c r="AF110" s="1" t="s">
        <v>1418</v>
      </c>
      <c r="AG110" s="1" t="s">
        <v>1438</v>
      </c>
    </row>
    <row r="111" spans="1:33">
      <c r="A111" s="53">
        <v>45169</v>
      </c>
      <c r="B111" s="53">
        <v>45169</v>
      </c>
      <c r="N111" s="1" t="s">
        <v>1342</v>
      </c>
      <c r="U111" s="59">
        <v>13243510389.500999</v>
      </c>
      <c r="V111" s="60">
        <v>13243510389.500999</v>
      </c>
      <c r="W111" s="60">
        <v>13243510389.500999</v>
      </c>
      <c r="X111" s="59">
        <v>2.3167810867499999E-2</v>
      </c>
      <c r="Y111" s="54">
        <v>1</v>
      </c>
      <c r="Z111" s="54">
        <v>0</v>
      </c>
      <c r="AA111" s="54">
        <v>0</v>
      </c>
      <c r="AB111" s="54">
        <v>0</v>
      </c>
      <c r="AC111" s="56">
        <v>1</v>
      </c>
      <c r="AD111" s="56">
        <v>0</v>
      </c>
      <c r="AE111" s="1" t="s">
        <v>1441</v>
      </c>
      <c r="AF111" s="1" t="s">
        <v>1418</v>
      </c>
      <c r="AG111" s="1" t="s">
        <v>1419</v>
      </c>
    </row>
    <row r="112" spans="1:33">
      <c r="A112" s="53">
        <v>45169</v>
      </c>
      <c r="B112" s="53">
        <v>45169</v>
      </c>
      <c r="N112" s="1" t="s">
        <v>1031</v>
      </c>
      <c r="U112" s="59">
        <v>11726897954.179001</v>
      </c>
      <c r="V112" s="60">
        <v>11726897954.179001</v>
      </c>
      <c r="W112" s="60">
        <v>13796350534.3283</v>
      </c>
      <c r="X112" s="59">
        <v>2.05146933006E-2</v>
      </c>
      <c r="Y112" s="54">
        <v>0</v>
      </c>
      <c r="Z112" s="54">
        <v>1</v>
      </c>
      <c r="AA112" s="54">
        <v>0</v>
      </c>
      <c r="AB112" s="54">
        <v>0</v>
      </c>
      <c r="AC112" s="56">
        <v>1</v>
      </c>
      <c r="AD112" s="56">
        <v>0</v>
      </c>
      <c r="AE112" s="1" t="s">
        <v>1428</v>
      </c>
      <c r="AF112" s="1" t="s">
        <v>1429</v>
      </c>
      <c r="AG112" s="1" t="s">
        <v>1419</v>
      </c>
    </row>
    <row r="113" spans="1:33">
      <c r="A113" s="53">
        <v>45169</v>
      </c>
      <c r="B113" s="53">
        <v>45169</v>
      </c>
      <c r="N113" s="1" t="s">
        <v>1348</v>
      </c>
      <c r="U113" s="59">
        <v>14249975094.360001</v>
      </c>
      <c r="V113" s="60">
        <v>14249975094.360001</v>
      </c>
      <c r="W113" s="60">
        <v>14249975094.360001</v>
      </c>
      <c r="X113" s="59">
        <v>2.4928490871600002E-2</v>
      </c>
      <c r="Y113" s="54">
        <v>0</v>
      </c>
      <c r="Z113" s="54">
        <v>1</v>
      </c>
      <c r="AA113" s="54">
        <v>0</v>
      </c>
      <c r="AB113" s="54">
        <v>0</v>
      </c>
      <c r="AC113" s="56">
        <v>1</v>
      </c>
      <c r="AD113" s="56">
        <v>0</v>
      </c>
      <c r="AE113" s="1" t="s">
        <v>1417</v>
      </c>
      <c r="AF113" s="1" t="s">
        <v>1418</v>
      </c>
      <c r="AG113" s="1" t="s">
        <v>1419</v>
      </c>
    </row>
    <row r="114" spans="1:33">
      <c r="A114" s="53">
        <v>45169</v>
      </c>
      <c r="B114" s="53">
        <v>45169</v>
      </c>
      <c r="N114" s="1" t="s">
        <v>1348</v>
      </c>
      <c r="U114" s="59">
        <v>30819111402.880001</v>
      </c>
      <c r="V114" s="60">
        <v>30819111402.880001</v>
      </c>
      <c r="W114" s="60">
        <v>30819111402.880001</v>
      </c>
      <c r="X114" s="59">
        <v>5.3914054739699999E-2</v>
      </c>
      <c r="Y114" s="54">
        <v>1</v>
      </c>
      <c r="Z114" s="54">
        <v>0</v>
      </c>
      <c r="AA114" s="54">
        <v>0</v>
      </c>
      <c r="AB114" s="54">
        <v>0</v>
      </c>
      <c r="AC114" s="56">
        <v>1</v>
      </c>
      <c r="AD114" s="56">
        <v>0</v>
      </c>
      <c r="AE114" s="1" t="s">
        <v>1417</v>
      </c>
      <c r="AF114" s="1" t="s">
        <v>1418</v>
      </c>
      <c r="AG114" s="1" t="s">
        <v>1419</v>
      </c>
    </row>
    <row r="115" spans="1:33">
      <c r="A115" s="53">
        <v>45169</v>
      </c>
      <c r="B115" s="53">
        <v>45169</v>
      </c>
      <c r="N115" s="1" t="s">
        <v>1031</v>
      </c>
      <c r="U115" s="59">
        <v>8192683946.8087997</v>
      </c>
      <c r="V115" s="60">
        <v>8192683946.8087997</v>
      </c>
      <c r="W115" s="60">
        <v>14895788994.1978</v>
      </c>
      <c r="X115" s="59">
        <v>1.43320423811E-2</v>
      </c>
      <c r="Y115" s="54">
        <v>0</v>
      </c>
      <c r="Z115" s="54">
        <v>1</v>
      </c>
      <c r="AA115" s="54">
        <v>0</v>
      </c>
      <c r="AB115" s="54">
        <v>0</v>
      </c>
      <c r="AC115" s="56">
        <v>1</v>
      </c>
      <c r="AD115" s="56">
        <v>0</v>
      </c>
      <c r="AE115" s="1" t="s">
        <v>1428</v>
      </c>
      <c r="AF115" s="1" t="s">
        <v>1429</v>
      </c>
      <c r="AG115" s="1" t="s">
        <v>1419</v>
      </c>
    </row>
    <row r="116" spans="1:33">
      <c r="A116" s="53">
        <v>45169</v>
      </c>
      <c r="B116" s="53">
        <v>45169</v>
      </c>
      <c r="N116" s="1" t="s">
        <v>1348</v>
      </c>
      <c r="U116" s="59">
        <v>12052371828.042</v>
      </c>
      <c r="V116" s="60">
        <v>12052371828.042</v>
      </c>
      <c r="W116" s="60">
        <v>13771679717.379999</v>
      </c>
      <c r="X116" s="59">
        <v>2.10840678041E-2</v>
      </c>
      <c r="Y116" s="54">
        <v>0</v>
      </c>
      <c r="Z116" s="54">
        <v>1</v>
      </c>
      <c r="AA116" s="54">
        <v>0</v>
      </c>
      <c r="AB116" s="54">
        <v>0</v>
      </c>
      <c r="AC116" s="56">
        <v>1</v>
      </c>
      <c r="AD116" s="56">
        <v>0</v>
      </c>
      <c r="AE116" s="1" t="s">
        <v>1417</v>
      </c>
      <c r="AF116" s="1" t="s">
        <v>1418</v>
      </c>
      <c r="AG116" s="1" t="s">
        <v>1438</v>
      </c>
    </row>
    <row r="117" spans="1:33">
      <c r="A117" s="53">
        <v>45169</v>
      </c>
      <c r="B117" s="53">
        <v>45169</v>
      </c>
      <c r="N117" s="1" t="s">
        <v>1348</v>
      </c>
      <c r="U117" s="59">
        <v>26415839793.335999</v>
      </c>
      <c r="V117" s="60">
        <v>26415839793.335999</v>
      </c>
      <c r="W117" s="60">
        <v>27806147150.880001</v>
      </c>
      <c r="X117" s="59">
        <v>4.6211099794400003E-2</v>
      </c>
      <c r="Y117" s="54">
        <v>1</v>
      </c>
      <c r="Z117" s="54">
        <v>0</v>
      </c>
      <c r="AA117" s="54">
        <v>0</v>
      </c>
      <c r="AB117" s="54">
        <v>0</v>
      </c>
      <c r="AC117" s="56">
        <v>1</v>
      </c>
      <c r="AD117" s="56">
        <v>0</v>
      </c>
      <c r="AE117" s="1" t="s">
        <v>1417</v>
      </c>
      <c r="AF117" s="1" t="s">
        <v>1418</v>
      </c>
      <c r="AG117" s="1" t="s">
        <v>1419</v>
      </c>
    </row>
    <row r="118" spans="1:33">
      <c r="A118" s="53">
        <v>45169</v>
      </c>
      <c r="B118" s="53">
        <v>45169</v>
      </c>
      <c r="N118" s="1" t="s">
        <v>881</v>
      </c>
      <c r="U118" s="59">
        <v>27143212634.572601</v>
      </c>
      <c r="V118" s="60">
        <v>27143212634.572601</v>
      </c>
      <c r="W118" s="60">
        <v>27143212634.572601</v>
      </c>
      <c r="X118" s="59">
        <v>4.7483544631199998E-2</v>
      </c>
      <c r="Y118" s="54">
        <v>1</v>
      </c>
      <c r="Z118" s="54">
        <v>0</v>
      </c>
      <c r="AA118" s="54">
        <v>0</v>
      </c>
      <c r="AB118" s="54">
        <v>0</v>
      </c>
      <c r="AC118" s="56">
        <v>0</v>
      </c>
      <c r="AD118" s="56">
        <v>1</v>
      </c>
      <c r="AE118" s="1" t="s">
        <v>1433</v>
      </c>
      <c r="AF118" s="1" t="s">
        <v>1418</v>
      </c>
      <c r="AG118" s="1" t="s">
        <v>1419</v>
      </c>
    </row>
    <row r="119" spans="1:33">
      <c r="A119" s="53">
        <v>45169</v>
      </c>
      <c r="B119" s="53">
        <v>45169</v>
      </c>
      <c r="N119" s="1" t="s">
        <v>1084</v>
      </c>
      <c r="U119" s="59">
        <v>45154869728.747902</v>
      </c>
      <c r="V119" s="60">
        <v>45154869728.747902</v>
      </c>
      <c r="W119" s="60">
        <v>47531441819.734596</v>
      </c>
      <c r="X119" s="59">
        <v>7.8992612294899997E-2</v>
      </c>
      <c r="Y119" s="54">
        <v>1</v>
      </c>
      <c r="Z119" s="54">
        <v>0</v>
      </c>
      <c r="AA119" s="54">
        <v>0</v>
      </c>
      <c r="AB119" s="54">
        <v>0</v>
      </c>
      <c r="AC119" s="56">
        <v>1</v>
      </c>
      <c r="AD119" s="56">
        <v>0</v>
      </c>
      <c r="AE119" s="1" t="s">
        <v>1435</v>
      </c>
      <c r="AF119" s="1" t="s">
        <v>1436</v>
      </c>
      <c r="AG119" s="1" t="s">
        <v>1419</v>
      </c>
    </row>
    <row r="120" spans="1:33">
      <c r="A120" s="53">
        <v>45169</v>
      </c>
      <c r="B120" s="53">
        <v>45169</v>
      </c>
      <c r="N120" s="1" t="s">
        <v>1078</v>
      </c>
      <c r="U120" s="59">
        <v>42687124848.019897</v>
      </c>
      <c r="V120" s="60">
        <v>42687124848.019897</v>
      </c>
      <c r="W120" s="60">
        <v>42687124848.019897</v>
      </c>
      <c r="X120" s="59">
        <v>7.4675611365000005E-2</v>
      </c>
      <c r="Y120" s="54">
        <v>1</v>
      </c>
      <c r="Z120" s="54">
        <v>0</v>
      </c>
      <c r="AA120" s="54">
        <v>0</v>
      </c>
      <c r="AB120" s="54">
        <v>0</v>
      </c>
      <c r="AC120" s="56">
        <v>1</v>
      </c>
      <c r="AD120" s="56">
        <v>0</v>
      </c>
      <c r="AE120" s="1" t="s">
        <v>1440</v>
      </c>
      <c r="AF120" s="1" t="s">
        <v>1418</v>
      </c>
      <c r="AG120" s="1" t="s">
        <v>1419</v>
      </c>
    </row>
    <row r="121" spans="1:33">
      <c r="A121" s="53">
        <v>45169</v>
      </c>
      <c r="B121" s="53">
        <v>45169</v>
      </c>
      <c r="N121" s="1" t="s">
        <v>1348</v>
      </c>
      <c r="U121" s="59">
        <v>61862639786.199997</v>
      </c>
      <c r="V121" s="60">
        <v>61862639786.199997</v>
      </c>
      <c r="W121" s="60">
        <v>61862639786.199997</v>
      </c>
      <c r="X121" s="59">
        <v>0.10822069800050001</v>
      </c>
      <c r="Y121" s="54">
        <v>1</v>
      </c>
      <c r="Z121" s="54">
        <v>0</v>
      </c>
      <c r="AA121" s="54">
        <v>0</v>
      </c>
      <c r="AB121" s="54">
        <v>0</v>
      </c>
      <c r="AC121" s="56">
        <v>1</v>
      </c>
      <c r="AD121" s="56">
        <v>0</v>
      </c>
      <c r="AE121" s="1" t="s">
        <v>1424</v>
      </c>
      <c r="AF121" s="1" t="s">
        <v>1418</v>
      </c>
      <c r="AG121" s="1" t="s">
        <v>1419</v>
      </c>
    </row>
    <row r="122" spans="1:33">
      <c r="A122" s="53">
        <v>45169</v>
      </c>
      <c r="B122" s="53">
        <v>45169</v>
      </c>
      <c r="N122" s="1" t="s">
        <v>1284</v>
      </c>
      <c r="U122" s="59">
        <v>3532578038.9003601</v>
      </c>
      <c r="V122" s="60">
        <v>3532578038.9003601</v>
      </c>
      <c r="W122" s="60">
        <v>7850173419.7785702</v>
      </c>
      <c r="X122" s="59">
        <v>6.1797890039999998E-3</v>
      </c>
      <c r="Y122" s="54">
        <v>0</v>
      </c>
      <c r="Z122" s="54">
        <v>1</v>
      </c>
      <c r="AA122" s="54">
        <v>0</v>
      </c>
      <c r="AB122" s="54">
        <v>0</v>
      </c>
      <c r="AC122" s="56">
        <v>0</v>
      </c>
      <c r="AD122" s="56">
        <v>1</v>
      </c>
      <c r="AE122" s="1" t="s">
        <v>1439</v>
      </c>
      <c r="AF122" s="1" t="s">
        <v>1418</v>
      </c>
      <c r="AG122" s="1" t="s">
        <v>1419</v>
      </c>
    </row>
    <row r="123" spans="1:33">
      <c r="A123" s="53">
        <v>45169</v>
      </c>
      <c r="B123" s="53">
        <v>45169</v>
      </c>
      <c r="N123" s="1" t="s">
        <v>1348</v>
      </c>
      <c r="U123" s="59">
        <v>32559799719.240002</v>
      </c>
      <c r="V123" s="60">
        <v>32559799719.240002</v>
      </c>
      <c r="W123" s="60">
        <v>32559799719.240002</v>
      </c>
      <c r="X123" s="59">
        <v>5.6959164118300001E-2</v>
      </c>
      <c r="Y123" s="54">
        <v>1</v>
      </c>
      <c r="Z123" s="54">
        <v>0</v>
      </c>
      <c r="AA123" s="54">
        <v>0</v>
      </c>
      <c r="AB123" s="54">
        <v>0</v>
      </c>
      <c r="AC123" s="56">
        <v>1</v>
      </c>
      <c r="AD123" s="56">
        <v>0</v>
      </c>
      <c r="AE123" s="1" t="s">
        <v>1417</v>
      </c>
      <c r="AF123" s="1" t="s">
        <v>1418</v>
      </c>
      <c r="AG123" s="1" t="s">
        <v>1419</v>
      </c>
    </row>
    <row r="124" spans="1:33">
      <c r="A124" s="53">
        <v>45169</v>
      </c>
      <c r="B124" s="53">
        <v>45169</v>
      </c>
      <c r="N124" s="1" t="s">
        <v>1266</v>
      </c>
      <c r="U124" s="59">
        <v>2445167853.5653501</v>
      </c>
      <c r="V124" s="60">
        <v>2445167853.5653501</v>
      </c>
      <c r="W124" s="60">
        <v>9780671414.2613792</v>
      </c>
      <c r="X124" s="59">
        <v>4.2775053369000001E-3</v>
      </c>
      <c r="Y124" s="54">
        <v>0</v>
      </c>
      <c r="Z124" s="54">
        <v>1</v>
      </c>
      <c r="AA124" s="54">
        <v>0</v>
      </c>
      <c r="AB124" s="54">
        <v>0</v>
      </c>
      <c r="AC124" s="56">
        <v>0</v>
      </c>
      <c r="AD124" s="56">
        <v>1</v>
      </c>
      <c r="AE124" s="1" t="s">
        <v>1444</v>
      </c>
      <c r="AF124" s="1" t="s">
        <v>1418</v>
      </c>
      <c r="AG124" s="1" t="s">
        <v>1419</v>
      </c>
    </row>
    <row r="125" spans="1:33">
      <c r="A125" s="53">
        <v>45169</v>
      </c>
      <c r="B125" s="53">
        <v>45169</v>
      </c>
      <c r="N125" s="1" t="s">
        <v>1088</v>
      </c>
      <c r="U125" s="59">
        <v>5996462366.2362204</v>
      </c>
      <c r="V125" s="60">
        <v>5996462366.2362204</v>
      </c>
      <c r="W125" s="60">
        <v>7995283154.9816303</v>
      </c>
      <c r="X125" s="59">
        <v>1.04900363944E-2</v>
      </c>
      <c r="Y125" s="54">
        <v>0</v>
      </c>
      <c r="Z125" s="54">
        <v>1</v>
      </c>
      <c r="AA125" s="54">
        <v>0</v>
      </c>
      <c r="AB125" s="54">
        <v>0</v>
      </c>
      <c r="AC125" s="56">
        <v>1</v>
      </c>
      <c r="AD125" s="56">
        <v>0</v>
      </c>
      <c r="AE125" s="1" t="s">
        <v>1425</v>
      </c>
      <c r="AF125" s="1" t="s">
        <v>1418</v>
      </c>
      <c r="AG125" s="1" t="s">
        <v>1419</v>
      </c>
    </row>
    <row r="126" spans="1:33">
      <c r="A126" s="53">
        <v>45169</v>
      </c>
      <c r="B126" s="53">
        <v>45169</v>
      </c>
      <c r="N126" s="1" t="s">
        <v>1088</v>
      </c>
      <c r="U126" s="59">
        <v>5621857895.79146</v>
      </c>
      <c r="V126" s="60">
        <v>5621857895.79146</v>
      </c>
      <c r="W126" s="60">
        <v>7027322369.7393303</v>
      </c>
      <c r="X126" s="59">
        <v>9.8347142579999994E-3</v>
      </c>
      <c r="Y126" s="54">
        <v>0</v>
      </c>
      <c r="Z126" s="54">
        <v>1</v>
      </c>
      <c r="AA126" s="54">
        <v>0</v>
      </c>
      <c r="AB126" s="54">
        <v>0</v>
      </c>
      <c r="AC126" s="56">
        <v>0</v>
      </c>
      <c r="AD126" s="56">
        <v>1</v>
      </c>
      <c r="AE126" s="1" t="s">
        <v>1425</v>
      </c>
      <c r="AF126" s="1" t="s">
        <v>1418</v>
      </c>
      <c r="AG126" s="1" t="s">
        <v>1419</v>
      </c>
    </row>
    <row r="127" spans="1:33">
      <c r="A127" s="53">
        <v>45169</v>
      </c>
      <c r="B127" s="53">
        <v>45169</v>
      </c>
      <c r="N127" s="1" t="s">
        <v>1088</v>
      </c>
      <c r="U127" s="59">
        <v>45708142817.1343</v>
      </c>
      <c r="V127" s="60">
        <v>45708142817.1343</v>
      </c>
      <c r="W127" s="60">
        <v>50786825352.371498</v>
      </c>
      <c r="X127" s="59">
        <v>7.9960492101099997E-2</v>
      </c>
      <c r="Y127" s="54">
        <v>1</v>
      </c>
      <c r="Z127" s="54">
        <v>0</v>
      </c>
      <c r="AA127" s="54">
        <v>0</v>
      </c>
      <c r="AB127" s="54">
        <v>0</v>
      </c>
      <c r="AC127" s="56">
        <v>0</v>
      </c>
      <c r="AD127" s="56">
        <v>1</v>
      </c>
      <c r="AE127" s="1" t="s">
        <v>1425</v>
      </c>
      <c r="AF127" s="1" t="s">
        <v>1418</v>
      </c>
      <c r="AG127" s="1" t="s">
        <v>1419</v>
      </c>
    </row>
    <row r="128" spans="1:33">
      <c r="A128" s="53">
        <v>45169</v>
      </c>
      <c r="B128" s="53">
        <v>45169</v>
      </c>
      <c r="N128" s="1" t="s">
        <v>1088</v>
      </c>
      <c r="U128" s="59">
        <v>16673635283.0525</v>
      </c>
      <c r="V128" s="60">
        <v>16673635283.0525</v>
      </c>
      <c r="W128" s="60">
        <v>18526261425.613899</v>
      </c>
      <c r="X128" s="59">
        <v>2.9168371326799999E-2</v>
      </c>
      <c r="Y128" s="54">
        <v>1</v>
      </c>
      <c r="Z128" s="54">
        <v>0</v>
      </c>
      <c r="AA128" s="54">
        <v>0</v>
      </c>
      <c r="AB128" s="54">
        <v>0</v>
      </c>
      <c r="AC128" s="56">
        <v>1</v>
      </c>
      <c r="AD128" s="56">
        <v>0</v>
      </c>
      <c r="AE128" s="1" t="s">
        <v>1425</v>
      </c>
      <c r="AF128" s="1" t="s">
        <v>1418</v>
      </c>
      <c r="AG128" s="1" t="s">
        <v>1419</v>
      </c>
    </row>
    <row r="129" spans="1:33">
      <c r="A129" s="53">
        <v>45169</v>
      </c>
      <c r="B129" s="53">
        <v>45169</v>
      </c>
      <c r="N129" s="1" t="s">
        <v>1088</v>
      </c>
      <c r="U129" s="59">
        <v>7595993760.9630098</v>
      </c>
      <c r="V129" s="60">
        <v>7595993760.9630098</v>
      </c>
      <c r="W129" s="60">
        <v>8936463248.1917801</v>
      </c>
      <c r="X129" s="59">
        <v>1.32882099707E-2</v>
      </c>
      <c r="Y129" s="54">
        <v>0</v>
      </c>
      <c r="Z129" s="54">
        <v>1</v>
      </c>
      <c r="AA129" s="54">
        <v>0</v>
      </c>
      <c r="AB129" s="54">
        <v>0</v>
      </c>
      <c r="AC129" s="56">
        <v>1</v>
      </c>
      <c r="AD129" s="56">
        <v>0</v>
      </c>
      <c r="AE129" s="1" t="s">
        <v>1425</v>
      </c>
      <c r="AF129" s="1" t="s">
        <v>1418</v>
      </c>
      <c r="AG129" s="1" t="s">
        <v>1419</v>
      </c>
    </row>
    <row r="130" spans="1:33">
      <c r="A130" s="53">
        <v>45169</v>
      </c>
      <c r="B130" s="53">
        <v>45169</v>
      </c>
      <c r="N130" s="1" t="s">
        <v>982</v>
      </c>
      <c r="U130" s="59">
        <v>15533749526.372</v>
      </c>
      <c r="V130" s="60">
        <v>15533749526.372</v>
      </c>
      <c r="W130" s="60">
        <v>19417186907.965</v>
      </c>
      <c r="X130" s="59">
        <v>2.7174288425400001E-2</v>
      </c>
      <c r="Y130" s="54">
        <v>0</v>
      </c>
      <c r="Z130" s="54">
        <v>1</v>
      </c>
      <c r="AA130" s="54">
        <v>0</v>
      </c>
      <c r="AB130" s="54">
        <v>0</v>
      </c>
      <c r="AC130" s="56">
        <v>1</v>
      </c>
      <c r="AD130" s="56">
        <v>0</v>
      </c>
      <c r="AE130" s="1" t="s">
        <v>1443</v>
      </c>
      <c r="AF130" s="1" t="s">
        <v>1418</v>
      </c>
      <c r="AG130" s="1" t="s">
        <v>1419</v>
      </c>
    </row>
    <row r="131" spans="1:33">
      <c r="A131" s="53">
        <v>45169</v>
      </c>
      <c r="B131" s="53">
        <v>45169</v>
      </c>
      <c r="N131" s="1" t="s">
        <v>1348</v>
      </c>
      <c r="U131" s="59">
        <v>58259063061.050003</v>
      </c>
      <c r="V131" s="60">
        <v>58259063061.050003</v>
      </c>
      <c r="W131" s="60">
        <v>58259063061.050003</v>
      </c>
      <c r="X131" s="59">
        <v>0.1019167059653</v>
      </c>
      <c r="Y131" s="54">
        <v>1</v>
      </c>
      <c r="Z131" s="54">
        <v>0</v>
      </c>
      <c r="AA131" s="54">
        <v>0</v>
      </c>
      <c r="AB131" s="54">
        <v>0</v>
      </c>
      <c r="AC131" s="56">
        <v>1</v>
      </c>
      <c r="AD131" s="56">
        <v>0</v>
      </c>
      <c r="AE131" s="1" t="s">
        <v>1417</v>
      </c>
      <c r="AF131" s="1" t="s">
        <v>1418</v>
      </c>
      <c r="AG131" s="1" t="s">
        <v>1419</v>
      </c>
    </row>
    <row r="132" spans="1:33">
      <c r="A132" s="53">
        <v>45169</v>
      </c>
      <c r="B132" s="53">
        <v>45169</v>
      </c>
      <c r="N132" s="1" t="s">
        <v>1348</v>
      </c>
      <c r="U132" s="59">
        <v>115682141123.289</v>
      </c>
      <c r="V132" s="60">
        <v>115682141123.289</v>
      </c>
      <c r="W132" s="60">
        <v>121770674866.62</v>
      </c>
      <c r="X132" s="59">
        <v>0.2023709641526</v>
      </c>
      <c r="Y132" s="54">
        <v>1</v>
      </c>
      <c r="Z132" s="54">
        <v>0</v>
      </c>
      <c r="AA132" s="54">
        <v>0</v>
      </c>
      <c r="AB132" s="54">
        <v>0</v>
      </c>
      <c r="AC132" s="56">
        <v>0</v>
      </c>
      <c r="AD132" s="56">
        <v>1</v>
      </c>
      <c r="AE132" s="1" t="s">
        <v>1417</v>
      </c>
      <c r="AF132" s="1" t="s">
        <v>1418</v>
      </c>
      <c r="AG132" s="1" t="s">
        <v>1419</v>
      </c>
    </row>
    <row r="133" spans="1:33">
      <c r="A133" s="53">
        <v>45169</v>
      </c>
      <c r="B133" s="53">
        <v>45169</v>
      </c>
      <c r="N133" s="1" t="s">
        <v>1348</v>
      </c>
      <c r="U133" s="59">
        <v>21307482153.419998</v>
      </c>
      <c r="V133" s="60">
        <v>21307482153.419998</v>
      </c>
      <c r="W133" s="60">
        <v>21307482153.419998</v>
      </c>
      <c r="X133" s="59">
        <v>3.7274687909299997E-2</v>
      </c>
      <c r="Y133" s="54">
        <v>0</v>
      </c>
      <c r="Z133" s="54">
        <v>1</v>
      </c>
      <c r="AA133" s="54">
        <v>0</v>
      </c>
      <c r="AB133" s="54">
        <v>0</v>
      </c>
      <c r="AC133" s="56">
        <v>1</v>
      </c>
      <c r="AD133" s="56">
        <v>0</v>
      </c>
      <c r="AE133" s="1" t="s">
        <v>1417</v>
      </c>
      <c r="AF133" s="1" t="s">
        <v>1418</v>
      </c>
      <c r="AG133" s="1" t="s">
        <v>1419</v>
      </c>
    </row>
    <row r="134" spans="1:33">
      <c r="A134" s="53">
        <v>45169</v>
      </c>
      <c r="B134" s="53">
        <v>45169</v>
      </c>
      <c r="N134" s="1" t="s">
        <v>1031</v>
      </c>
      <c r="U134" s="59">
        <v>21145978365.891399</v>
      </c>
      <c r="V134" s="60">
        <v>21145978365.891399</v>
      </c>
      <c r="W134" s="60">
        <v>22258924595.675098</v>
      </c>
      <c r="X134" s="59">
        <v>3.6992157893199998E-2</v>
      </c>
      <c r="Y134" s="54">
        <v>1</v>
      </c>
      <c r="Z134" s="54">
        <v>0</v>
      </c>
      <c r="AA134" s="54">
        <v>0</v>
      </c>
      <c r="AB134" s="54">
        <v>0</v>
      </c>
      <c r="AC134" s="56">
        <v>1</v>
      </c>
      <c r="AD134" s="56">
        <v>0</v>
      </c>
      <c r="AE134" s="1" t="s">
        <v>1428</v>
      </c>
      <c r="AF134" s="1" t="s">
        <v>1423</v>
      </c>
      <c r="AG134" s="1" t="s">
        <v>1419</v>
      </c>
    </row>
    <row r="135" spans="1:33">
      <c r="A135" s="53">
        <v>45169</v>
      </c>
      <c r="B135" s="53">
        <v>45169</v>
      </c>
      <c r="N135" s="1" t="s">
        <v>1266</v>
      </c>
      <c r="U135" s="59">
        <v>44662989143.835602</v>
      </c>
      <c r="V135" s="60">
        <v>44662989143.835602</v>
      </c>
      <c r="W135" s="60">
        <v>63804270205.479401</v>
      </c>
      <c r="X135" s="59">
        <v>7.8132130743900005E-2</v>
      </c>
      <c r="Y135" s="54">
        <v>1</v>
      </c>
      <c r="Z135" s="54">
        <v>0</v>
      </c>
      <c r="AA135" s="54">
        <v>0</v>
      </c>
      <c r="AB135" s="54">
        <v>0</v>
      </c>
      <c r="AC135" s="56">
        <v>0.65</v>
      </c>
      <c r="AD135" s="56">
        <v>0.35</v>
      </c>
      <c r="AE135" s="1" t="s">
        <v>1444</v>
      </c>
      <c r="AF135" s="1" t="s">
        <v>1418</v>
      </c>
      <c r="AG135" s="1" t="s">
        <v>1419</v>
      </c>
    </row>
    <row r="136" spans="1:33">
      <c r="A136" s="53">
        <v>45169</v>
      </c>
      <c r="B136" s="53">
        <v>45169</v>
      </c>
      <c r="N136" s="1" t="s">
        <v>1348</v>
      </c>
      <c r="U136" s="59">
        <v>40543069706.099998</v>
      </c>
      <c r="V136" s="60">
        <v>40543069706.099998</v>
      </c>
      <c r="W136" s="60">
        <v>40543069706.099998</v>
      </c>
      <c r="X136" s="59">
        <v>7.0924863824799997E-2</v>
      </c>
      <c r="Y136" s="54">
        <v>1</v>
      </c>
      <c r="Z136" s="54">
        <v>0</v>
      </c>
      <c r="AA136" s="54">
        <v>0</v>
      </c>
      <c r="AB136" s="54">
        <v>0</v>
      </c>
      <c r="AC136" s="56">
        <v>1</v>
      </c>
      <c r="AD136" s="56">
        <v>0</v>
      </c>
      <c r="AE136" s="1" t="s">
        <v>1417</v>
      </c>
      <c r="AF136" s="1" t="s">
        <v>1418</v>
      </c>
      <c r="AG136" s="1" t="s">
        <v>1419</v>
      </c>
    </row>
    <row r="137" spans="1:33">
      <c r="A137" s="53">
        <v>45169</v>
      </c>
      <c r="B137" s="53">
        <v>45169</v>
      </c>
      <c r="N137" s="1" t="s">
        <v>1348</v>
      </c>
      <c r="U137" s="59">
        <v>20727993623.599998</v>
      </c>
      <c r="V137" s="60">
        <v>20727993623.599998</v>
      </c>
      <c r="W137" s="60">
        <v>20727993623.599998</v>
      </c>
      <c r="X137" s="59">
        <v>3.6260947574299998E-2</v>
      </c>
      <c r="Y137" s="54">
        <v>0</v>
      </c>
      <c r="Z137" s="54">
        <v>1</v>
      </c>
      <c r="AA137" s="54">
        <v>0</v>
      </c>
      <c r="AB137" s="54">
        <v>0</v>
      </c>
      <c r="AC137" s="56">
        <v>1</v>
      </c>
      <c r="AD137" s="56">
        <v>0</v>
      </c>
      <c r="AE137" s="1" t="s">
        <v>1417</v>
      </c>
      <c r="AF137" s="1" t="s">
        <v>1418</v>
      </c>
      <c r="AG137" s="1" t="s">
        <v>1419</v>
      </c>
    </row>
    <row r="138" spans="1:33">
      <c r="A138" s="53">
        <v>45169</v>
      </c>
      <c r="B138" s="53">
        <v>45169</v>
      </c>
      <c r="N138" s="1" t="s">
        <v>1348</v>
      </c>
      <c r="U138" s="59">
        <v>35293748390.339996</v>
      </c>
      <c r="V138" s="60">
        <v>35293748390.339996</v>
      </c>
      <c r="W138" s="60">
        <v>35293748390.339996</v>
      </c>
      <c r="X138" s="59">
        <v>6.1741854196E-2</v>
      </c>
      <c r="Y138" s="54">
        <v>1</v>
      </c>
      <c r="Z138" s="54">
        <v>0</v>
      </c>
      <c r="AA138" s="54">
        <v>0</v>
      </c>
      <c r="AB138" s="54">
        <v>0</v>
      </c>
      <c r="AC138" s="56">
        <v>1</v>
      </c>
      <c r="AD138" s="56">
        <v>0</v>
      </c>
      <c r="AE138" s="1" t="s">
        <v>1417</v>
      </c>
      <c r="AF138" s="1" t="s">
        <v>1418</v>
      </c>
      <c r="AG138" s="1" t="s">
        <v>1419</v>
      </c>
    </row>
    <row r="139" spans="1:33">
      <c r="A139" s="53">
        <v>45169</v>
      </c>
      <c r="B139" s="53">
        <v>45169</v>
      </c>
      <c r="N139" s="1" t="s">
        <v>1172</v>
      </c>
      <c r="U139" s="59">
        <v>16153297011.374001</v>
      </c>
      <c r="V139" s="60">
        <v>16153297011.374001</v>
      </c>
      <c r="W139" s="60">
        <v>20223366023.473999</v>
      </c>
      <c r="X139" s="59">
        <v>2.8258106728400002E-2</v>
      </c>
      <c r="Y139" s="54">
        <v>1</v>
      </c>
      <c r="Z139" s="54">
        <v>0</v>
      </c>
      <c r="AA139" s="54">
        <v>0</v>
      </c>
      <c r="AB139" s="54">
        <v>0</v>
      </c>
      <c r="AC139" s="56">
        <v>0.35</v>
      </c>
      <c r="AD139" s="56">
        <v>0.65</v>
      </c>
      <c r="AE139" s="1" t="s">
        <v>1426</v>
      </c>
      <c r="AF139" s="1" t="s">
        <v>1418</v>
      </c>
      <c r="AG139" s="1" t="s">
        <v>1419</v>
      </c>
    </row>
    <row r="140" spans="1:33">
      <c r="A140" s="53">
        <v>45169</v>
      </c>
      <c r="B140" s="53">
        <v>45169</v>
      </c>
      <c r="N140" s="1" t="s">
        <v>1348</v>
      </c>
      <c r="U140" s="59">
        <v>68433561225.599998</v>
      </c>
      <c r="V140" s="60">
        <v>68433561225.599998</v>
      </c>
      <c r="W140" s="60">
        <v>68433561225.599998</v>
      </c>
      <c r="X140" s="59">
        <v>0.1197156763451</v>
      </c>
      <c r="Y140" s="54">
        <v>1</v>
      </c>
      <c r="Z140" s="54">
        <v>0</v>
      </c>
      <c r="AA140" s="54">
        <v>0</v>
      </c>
      <c r="AB140" s="54">
        <v>0</v>
      </c>
      <c r="AC140" s="56">
        <v>1</v>
      </c>
      <c r="AD140" s="56">
        <v>0</v>
      </c>
      <c r="AE140" s="1" t="s">
        <v>1417</v>
      </c>
      <c r="AF140" s="1" t="s">
        <v>1418</v>
      </c>
      <c r="AG140" s="1" t="s">
        <v>1419</v>
      </c>
    </row>
    <row r="141" spans="1:33">
      <c r="A141" s="53">
        <v>45169</v>
      </c>
      <c r="B141" s="53">
        <v>45169</v>
      </c>
      <c r="N141" s="1" t="s">
        <v>1348</v>
      </c>
      <c r="U141" s="59">
        <v>55552493217.599998</v>
      </c>
      <c r="V141" s="60">
        <v>55552493217.599998</v>
      </c>
      <c r="W141" s="60">
        <v>61724992464</v>
      </c>
      <c r="X141" s="59">
        <v>9.7181911610300001E-2</v>
      </c>
      <c r="Y141" s="54">
        <v>1</v>
      </c>
      <c r="Z141" s="54">
        <v>0</v>
      </c>
      <c r="AA141" s="54">
        <v>0</v>
      </c>
      <c r="AB141" s="54">
        <v>0</v>
      </c>
      <c r="AC141" s="56">
        <v>0.35</v>
      </c>
      <c r="AD141" s="56">
        <v>0.65</v>
      </c>
      <c r="AE141" s="1" t="s">
        <v>1417</v>
      </c>
      <c r="AF141" s="1" t="s">
        <v>1418</v>
      </c>
      <c r="AG141" s="1" t="s">
        <v>1419</v>
      </c>
    </row>
    <row r="142" spans="1:33">
      <c r="A142" s="53">
        <v>45169</v>
      </c>
      <c r="B142" s="53">
        <v>45169</v>
      </c>
      <c r="N142" s="1" t="s">
        <v>898</v>
      </c>
      <c r="U142" s="59">
        <v>3559376473.0975399</v>
      </c>
      <c r="V142" s="60">
        <v>3559376473.0975399</v>
      </c>
      <c r="W142" s="60">
        <v>9000735420.2438393</v>
      </c>
      <c r="X142" s="59">
        <v>6.2266694032999999E-3</v>
      </c>
      <c r="Y142" s="54">
        <v>0</v>
      </c>
      <c r="Z142" s="54">
        <v>1</v>
      </c>
      <c r="AA142" s="54">
        <v>0</v>
      </c>
      <c r="AB142" s="54">
        <v>0</v>
      </c>
      <c r="AC142" s="56">
        <v>0</v>
      </c>
      <c r="AD142" s="56">
        <v>1</v>
      </c>
      <c r="AE142" s="1" t="s">
        <v>1421</v>
      </c>
      <c r="AF142" s="1" t="s">
        <v>1418</v>
      </c>
      <c r="AG142" s="1" t="s">
        <v>1419</v>
      </c>
    </row>
    <row r="143" spans="1:33">
      <c r="A143" s="53">
        <v>45169</v>
      </c>
      <c r="B143" s="53">
        <v>45169</v>
      </c>
      <c r="N143" s="1" t="s">
        <v>982</v>
      </c>
      <c r="U143" s="59">
        <v>9148247136.6472702</v>
      </c>
      <c r="V143" s="60">
        <v>9148247136.6472702</v>
      </c>
      <c r="W143" s="60">
        <v>33788773025.1422</v>
      </c>
      <c r="X143" s="59">
        <v>1.6003676759199999E-2</v>
      </c>
      <c r="Y143" s="54">
        <v>1</v>
      </c>
      <c r="Z143" s="54">
        <v>0</v>
      </c>
      <c r="AA143" s="54">
        <v>0</v>
      </c>
      <c r="AB143" s="54">
        <v>0</v>
      </c>
      <c r="AC143" s="56">
        <v>0.65</v>
      </c>
      <c r="AD143" s="56">
        <v>0.35</v>
      </c>
      <c r="AE143" s="1" t="s">
        <v>1443</v>
      </c>
      <c r="AF143" s="1" t="s">
        <v>1418</v>
      </c>
      <c r="AG143" s="1" t="s">
        <v>1438</v>
      </c>
    </row>
    <row r="144" spans="1:33">
      <c r="A144" s="53">
        <v>45169</v>
      </c>
      <c r="B144" s="53">
        <v>45169</v>
      </c>
      <c r="N144" s="1" t="s">
        <v>982</v>
      </c>
      <c r="U144" s="59">
        <v>5562305747.9667101</v>
      </c>
      <c r="V144" s="60">
        <v>5562305747.9667101</v>
      </c>
      <c r="W144" s="60">
        <v>33788773025.1422</v>
      </c>
      <c r="X144" s="59">
        <v>9.7305354672999993E-3</v>
      </c>
      <c r="Y144" s="54">
        <v>1</v>
      </c>
      <c r="Z144" s="54">
        <v>0</v>
      </c>
      <c r="AA144" s="54">
        <v>0</v>
      </c>
      <c r="AB144" s="54">
        <v>0</v>
      </c>
      <c r="AC144" s="56">
        <v>0.65</v>
      </c>
      <c r="AD144" s="56">
        <v>0.35</v>
      </c>
      <c r="AE144" s="1" t="s">
        <v>1443</v>
      </c>
      <c r="AF144" s="1" t="s">
        <v>1418</v>
      </c>
      <c r="AG144" s="1" t="s">
        <v>1434</v>
      </c>
    </row>
    <row r="145" spans="1:33">
      <c r="A145" s="53">
        <v>45169</v>
      </c>
      <c r="B145" s="53">
        <v>45169</v>
      </c>
      <c r="N145" s="1" t="s">
        <v>1348</v>
      </c>
      <c r="U145" s="59">
        <v>91687260000</v>
      </c>
      <c r="V145" s="60">
        <v>91687260000</v>
      </c>
      <c r="W145" s="60">
        <v>91687260000</v>
      </c>
      <c r="X145" s="59">
        <v>0.1603950188555</v>
      </c>
      <c r="Y145" s="54">
        <v>1</v>
      </c>
      <c r="Z145" s="54">
        <v>0</v>
      </c>
      <c r="AA145" s="54">
        <v>0</v>
      </c>
      <c r="AB145" s="54">
        <v>0</v>
      </c>
      <c r="AC145" s="56">
        <v>1</v>
      </c>
      <c r="AD145" s="56">
        <v>0</v>
      </c>
      <c r="AE145" s="1" t="s">
        <v>1417</v>
      </c>
      <c r="AF145" s="1" t="s">
        <v>1418</v>
      </c>
      <c r="AG145" s="1" t="s">
        <v>1419</v>
      </c>
    </row>
    <row r="146" spans="1:33">
      <c r="A146" s="53">
        <v>45169</v>
      </c>
      <c r="B146" s="53">
        <v>45169</v>
      </c>
      <c r="N146" s="1" t="s">
        <v>1348</v>
      </c>
      <c r="U146" s="59">
        <v>14793994604.549999</v>
      </c>
      <c r="V146" s="60">
        <v>14793994604.549999</v>
      </c>
      <c r="W146" s="60">
        <v>14793994604.549999</v>
      </c>
      <c r="X146" s="59">
        <v>2.5880182737999999E-2</v>
      </c>
      <c r="Y146" s="54">
        <v>0</v>
      </c>
      <c r="Z146" s="54">
        <v>1</v>
      </c>
      <c r="AA146" s="54">
        <v>0</v>
      </c>
      <c r="AB146" s="54">
        <v>0</v>
      </c>
      <c r="AC146" s="56">
        <v>1</v>
      </c>
      <c r="AD146" s="56">
        <v>0</v>
      </c>
      <c r="AE146" s="1" t="s">
        <v>1417</v>
      </c>
      <c r="AF146" s="1" t="s">
        <v>1418</v>
      </c>
      <c r="AG146" s="1" t="s">
        <v>1419</v>
      </c>
    </row>
    <row r="147" spans="1:33">
      <c r="A147" s="53">
        <v>45169</v>
      </c>
      <c r="B147" s="53">
        <v>45169</v>
      </c>
      <c r="N147" s="1" t="s">
        <v>1088</v>
      </c>
      <c r="U147" s="59">
        <v>16030289819.076799</v>
      </c>
      <c r="V147" s="60">
        <v>16030289819.076799</v>
      </c>
      <c r="W147" s="60">
        <v>18859164493.031601</v>
      </c>
      <c r="X147" s="59">
        <v>2.80429215334E-2</v>
      </c>
      <c r="Y147" s="54">
        <v>1</v>
      </c>
      <c r="Z147" s="54">
        <v>0</v>
      </c>
      <c r="AA147" s="54">
        <v>0</v>
      </c>
      <c r="AB147" s="54">
        <v>0</v>
      </c>
      <c r="AC147" s="56">
        <v>0</v>
      </c>
      <c r="AD147" s="56">
        <v>1</v>
      </c>
      <c r="AE147" s="1" t="s">
        <v>1425</v>
      </c>
      <c r="AF147" s="1" t="s">
        <v>1418</v>
      </c>
      <c r="AG147" s="1" t="s">
        <v>1419</v>
      </c>
    </row>
    <row r="148" spans="1:33">
      <c r="A148" s="53">
        <v>45169</v>
      </c>
      <c r="B148" s="53">
        <v>45169</v>
      </c>
      <c r="N148" s="1" t="s">
        <v>898</v>
      </c>
      <c r="U148" s="59">
        <v>8026273955.6999998</v>
      </c>
      <c r="V148" s="60">
        <v>8026273955.6999998</v>
      </c>
      <c r="W148" s="60">
        <v>12348113778</v>
      </c>
      <c r="X148" s="59">
        <v>1.4040929595500001E-2</v>
      </c>
      <c r="Y148" s="54">
        <v>1</v>
      </c>
      <c r="Z148" s="54">
        <v>0</v>
      </c>
      <c r="AA148" s="54">
        <v>0</v>
      </c>
      <c r="AB148" s="54">
        <v>0</v>
      </c>
      <c r="AC148" s="56">
        <v>1</v>
      </c>
      <c r="AD148" s="56">
        <v>0</v>
      </c>
      <c r="AE148" s="1" t="s">
        <v>1421</v>
      </c>
      <c r="AF148" s="1" t="s">
        <v>1418</v>
      </c>
      <c r="AG148" s="1" t="s">
        <v>1419</v>
      </c>
    </row>
    <row r="149" spans="1:33">
      <c r="A149" s="53">
        <v>45169</v>
      </c>
      <c r="B149" s="53">
        <v>45169</v>
      </c>
      <c r="N149" s="1" t="s">
        <v>1348</v>
      </c>
      <c r="U149" s="59">
        <v>56140050000</v>
      </c>
      <c r="V149" s="60">
        <v>56140050000</v>
      </c>
      <c r="W149" s="60">
        <v>56140050000</v>
      </c>
      <c r="X149" s="59">
        <v>9.8209766310999994E-2</v>
      </c>
      <c r="Y149" s="54">
        <v>1</v>
      </c>
      <c r="Z149" s="54">
        <v>0</v>
      </c>
      <c r="AA149" s="54">
        <v>0</v>
      </c>
      <c r="AB149" s="54">
        <v>0</v>
      </c>
      <c r="AC149" s="56">
        <v>1</v>
      </c>
      <c r="AD149" s="56">
        <v>0</v>
      </c>
      <c r="AE149" s="1" t="s">
        <v>1417</v>
      </c>
      <c r="AF149" s="1" t="s">
        <v>1418</v>
      </c>
      <c r="AG149" s="1" t="s">
        <v>1419</v>
      </c>
    </row>
    <row r="150" spans="1:33">
      <c r="A150" s="53">
        <v>45169</v>
      </c>
      <c r="B150" s="53">
        <v>45169</v>
      </c>
      <c r="N150" s="1" t="s">
        <v>1297</v>
      </c>
      <c r="U150" s="59">
        <v>5278916197.9054604</v>
      </c>
      <c r="V150" s="60">
        <v>5278916197.9054604</v>
      </c>
      <c r="W150" s="60">
        <v>17596387326.351501</v>
      </c>
      <c r="X150" s="59">
        <v>9.2347820525999994E-3</v>
      </c>
      <c r="Y150" s="54">
        <v>0</v>
      </c>
      <c r="Z150" s="54">
        <v>1</v>
      </c>
      <c r="AA150" s="54">
        <v>0</v>
      </c>
      <c r="AB150" s="54">
        <v>0</v>
      </c>
      <c r="AC150" s="56">
        <v>0.65</v>
      </c>
      <c r="AD150" s="56">
        <v>0.35</v>
      </c>
      <c r="AE150" s="1" t="s">
        <v>1422</v>
      </c>
      <c r="AF150" s="1" t="s">
        <v>1423</v>
      </c>
      <c r="AG150" s="1" t="s">
        <v>1419</v>
      </c>
    </row>
    <row r="151" spans="1:33">
      <c r="A151" s="53">
        <v>45169</v>
      </c>
      <c r="B151" s="53">
        <v>45169</v>
      </c>
      <c r="N151" s="1" t="s">
        <v>1348</v>
      </c>
      <c r="U151" s="59">
        <v>20201678799</v>
      </c>
      <c r="V151" s="60">
        <v>20201678799</v>
      </c>
      <c r="W151" s="60">
        <v>20201678799</v>
      </c>
      <c r="X151" s="59">
        <v>3.5340227768599998E-2</v>
      </c>
      <c r="Y151" s="54">
        <v>0</v>
      </c>
      <c r="Z151" s="54">
        <v>1</v>
      </c>
      <c r="AA151" s="54">
        <v>0</v>
      </c>
      <c r="AB151" s="54">
        <v>0</v>
      </c>
      <c r="AC151" s="56">
        <v>1</v>
      </c>
      <c r="AD151" s="56">
        <v>0</v>
      </c>
      <c r="AE151" s="1" t="s">
        <v>1417</v>
      </c>
      <c r="AF151" s="1" t="s">
        <v>1418</v>
      </c>
      <c r="AG151" s="1" t="s">
        <v>1419</v>
      </c>
    </row>
    <row r="152" spans="1:33">
      <c r="A152" s="53">
        <v>45169</v>
      </c>
      <c r="B152" s="53">
        <v>45169</v>
      </c>
      <c r="N152" s="1" t="s">
        <v>1295</v>
      </c>
      <c r="U152" s="59">
        <v>15015173661.3715</v>
      </c>
      <c r="V152" s="60">
        <v>15015173661.3715</v>
      </c>
      <c r="W152" s="60">
        <v>17182366723.765499</v>
      </c>
      <c r="X152" s="59">
        <v>2.6267106929899999E-2</v>
      </c>
      <c r="Y152" s="54">
        <v>1</v>
      </c>
      <c r="Z152" s="54">
        <v>0</v>
      </c>
      <c r="AA152" s="54">
        <v>0</v>
      </c>
      <c r="AB152" s="54">
        <v>0</v>
      </c>
      <c r="AC152" s="56">
        <v>1</v>
      </c>
      <c r="AD152" s="56">
        <v>0</v>
      </c>
      <c r="AE152" s="1" t="s">
        <v>1437</v>
      </c>
      <c r="AF152" s="1" t="s">
        <v>1418</v>
      </c>
      <c r="AG152" s="1" t="s">
        <v>1438</v>
      </c>
    </row>
    <row r="153" spans="1:33">
      <c r="A153" s="53">
        <v>45169</v>
      </c>
      <c r="B153" s="53">
        <v>45169</v>
      </c>
      <c r="N153" s="1" t="s">
        <v>1015</v>
      </c>
      <c r="U153" s="59">
        <v>54918510237.588097</v>
      </c>
      <c r="V153" s="60">
        <v>54918510237.588097</v>
      </c>
      <c r="W153" s="60">
        <v>84490015750.135498</v>
      </c>
      <c r="X153" s="59">
        <v>9.60728402733E-2</v>
      </c>
      <c r="Y153" s="54">
        <v>1</v>
      </c>
      <c r="Z153" s="54">
        <v>0</v>
      </c>
      <c r="AA153" s="54">
        <v>0</v>
      </c>
      <c r="AB153" s="54">
        <v>0</v>
      </c>
      <c r="AC153" s="56">
        <v>0.35</v>
      </c>
      <c r="AD153" s="56">
        <v>0.65</v>
      </c>
      <c r="AE153" s="1" t="s">
        <v>1420</v>
      </c>
      <c r="AF153" s="1" t="s">
        <v>1418</v>
      </c>
      <c r="AG153" s="1" t="s">
        <v>1419</v>
      </c>
    </row>
    <row r="154" spans="1:33">
      <c r="A154" s="53">
        <v>45169</v>
      </c>
      <c r="B154" s="53">
        <v>45169</v>
      </c>
      <c r="N154" s="1" t="s">
        <v>1015</v>
      </c>
      <c r="U154" s="59">
        <v>2575075993.5206199</v>
      </c>
      <c r="V154" s="60">
        <v>2575075993.5206199</v>
      </c>
      <c r="W154" s="60">
        <v>4681956351.85567</v>
      </c>
      <c r="X154" s="59">
        <v>4.5047628486E-3</v>
      </c>
      <c r="Y154" s="54">
        <v>0</v>
      </c>
      <c r="Z154" s="54">
        <v>1</v>
      </c>
      <c r="AA154" s="54">
        <v>0</v>
      </c>
      <c r="AB154" s="54">
        <v>0</v>
      </c>
      <c r="AC154" s="56">
        <v>1</v>
      </c>
      <c r="AD154" s="56">
        <v>0</v>
      </c>
      <c r="AE154" s="1" t="s">
        <v>1420</v>
      </c>
      <c r="AF154" s="1" t="s">
        <v>1418</v>
      </c>
      <c r="AG154" s="1" t="s">
        <v>1419</v>
      </c>
    </row>
    <row r="155" spans="1:33">
      <c r="A155" s="53">
        <v>45169</v>
      </c>
      <c r="B155" s="53">
        <v>45169</v>
      </c>
      <c r="N155" s="1" t="s">
        <v>1348</v>
      </c>
      <c r="U155" s="59">
        <v>451352937664.59998</v>
      </c>
      <c r="V155" s="60">
        <v>451352937664.59998</v>
      </c>
      <c r="W155" s="60">
        <v>451352937664.59998</v>
      </c>
      <c r="X155" s="59">
        <v>0.78958366677330005</v>
      </c>
      <c r="Y155" s="54">
        <v>1</v>
      </c>
      <c r="Z155" s="54">
        <v>0</v>
      </c>
      <c r="AA155" s="54">
        <v>0</v>
      </c>
      <c r="AB155" s="54">
        <v>0</v>
      </c>
      <c r="AC155" s="56">
        <v>0.65</v>
      </c>
      <c r="AD155" s="56">
        <v>0.35</v>
      </c>
      <c r="AE155" s="1" t="s">
        <v>1417</v>
      </c>
      <c r="AF155" s="1" t="s">
        <v>1418</v>
      </c>
      <c r="AG155" s="1" t="s">
        <v>1419</v>
      </c>
    </row>
    <row r="156" spans="1:33">
      <c r="A156" s="53">
        <v>45169</v>
      </c>
      <c r="B156" s="53">
        <v>45169</v>
      </c>
      <c r="N156" s="1" t="s">
        <v>1088</v>
      </c>
      <c r="U156" s="59">
        <v>27358699023.043201</v>
      </c>
      <c r="V156" s="60">
        <v>27358699023.043201</v>
      </c>
      <c r="W156" s="60">
        <v>28798630550.5718</v>
      </c>
      <c r="X156" s="59">
        <v>4.7860510235099997E-2</v>
      </c>
      <c r="Y156" s="54">
        <v>1</v>
      </c>
      <c r="Z156" s="54">
        <v>0</v>
      </c>
      <c r="AA156" s="54">
        <v>0</v>
      </c>
      <c r="AB156" s="54">
        <v>0</v>
      </c>
      <c r="AC156" s="56">
        <v>0.5</v>
      </c>
      <c r="AD156" s="56">
        <v>0.5</v>
      </c>
      <c r="AE156" s="1" t="s">
        <v>1425</v>
      </c>
      <c r="AF156" s="1" t="s">
        <v>1418</v>
      </c>
      <c r="AG156" s="1" t="s">
        <v>1419</v>
      </c>
    </row>
    <row r="157" spans="1:33">
      <c r="A157" s="53">
        <v>45169</v>
      </c>
      <c r="B157" s="53">
        <v>45169</v>
      </c>
      <c r="N157" s="1" t="s">
        <v>1348</v>
      </c>
      <c r="U157" s="59">
        <v>62327488465.953003</v>
      </c>
      <c r="V157" s="60">
        <v>62327488465.953003</v>
      </c>
      <c r="W157" s="60">
        <v>65607882595.739998</v>
      </c>
      <c r="X157" s="59">
        <v>0.109033890725</v>
      </c>
      <c r="Y157" s="54">
        <v>1</v>
      </c>
      <c r="Z157" s="54">
        <v>0</v>
      </c>
      <c r="AA157" s="54">
        <v>0</v>
      </c>
      <c r="AB157" s="54">
        <v>0</v>
      </c>
      <c r="AC157" s="56">
        <v>1</v>
      </c>
      <c r="AD157" s="56">
        <v>0</v>
      </c>
      <c r="AE157" s="1" t="s">
        <v>1417</v>
      </c>
      <c r="AF157" s="1" t="s">
        <v>1418</v>
      </c>
      <c r="AG157" s="1" t="s">
        <v>1419</v>
      </c>
    </row>
    <row r="158" spans="1:33">
      <c r="A158" s="53">
        <v>45169</v>
      </c>
      <c r="B158" s="53">
        <v>45169</v>
      </c>
      <c r="N158" s="1" t="s">
        <v>1084</v>
      </c>
      <c r="U158" s="59">
        <v>41933585862.936302</v>
      </c>
      <c r="V158" s="60">
        <v>41933585862.936302</v>
      </c>
      <c r="W158" s="60">
        <v>59905122661.337601</v>
      </c>
      <c r="X158" s="59">
        <v>7.3357392239300004E-2</v>
      </c>
      <c r="Y158" s="54">
        <v>1</v>
      </c>
      <c r="Z158" s="54">
        <v>0</v>
      </c>
      <c r="AA158" s="54">
        <v>0</v>
      </c>
      <c r="AB158" s="54">
        <v>0</v>
      </c>
      <c r="AC158" s="56">
        <v>1</v>
      </c>
      <c r="AD158" s="56">
        <v>0</v>
      </c>
      <c r="AE158" s="1" t="s">
        <v>1435</v>
      </c>
      <c r="AF158" s="1" t="s">
        <v>1436</v>
      </c>
      <c r="AG158" s="1" t="s">
        <v>1419</v>
      </c>
    </row>
    <row r="159" spans="1:33">
      <c r="A159" s="53">
        <v>45169</v>
      </c>
      <c r="B159" s="53">
        <v>45169</v>
      </c>
      <c r="N159" s="1" t="s">
        <v>1348</v>
      </c>
      <c r="U159" s="59">
        <v>10790975258.25</v>
      </c>
      <c r="V159" s="60">
        <v>10790975258.25</v>
      </c>
      <c r="W159" s="60">
        <v>10790975258.25</v>
      </c>
      <c r="X159" s="59">
        <v>1.8877417429800002E-2</v>
      </c>
      <c r="Y159" s="54">
        <v>0</v>
      </c>
      <c r="Z159" s="54">
        <v>1</v>
      </c>
      <c r="AA159" s="54">
        <v>0</v>
      </c>
      <c r="AB159" s="54">
        <v>0</v>
      </c>
      <c r="AC159" s="56">
        <v>1</v>
      </c>
      <c r="AD159" s="56">
        <v>0</v>
      </c>
      <c r="AE159" s="1" t="s">
        <v>1417</v>
      </c>
      <c r="AF159" s="1" t="s">
        <v>1418</v>
      </c>
      <c r="AG159" s="1" t="s">
        <v>1419</v>
      </c>
    </row>
    <row r="160" spans="1:33">
      <c r="A160" s="53">
        <v>45169</v>
      </c>
      <c r="B160" s="53">
        <v>45169</v>
      </c>
      <c r="N160" s="1" t="s">
        <v>1348</v>
      </c>
      <c r="U160" s="59">
        <v>47660080573.720001</v>
      </c>
      <c r="V160" s="60">
        <v>47660080573.720001</v>
      </c>
      <c r="W160" s="60">
        <v>48519516255.599998</v>
      </c>
      <c r="X160" s="59">
        <v>8.337515509E-2</v>
      </c>
      <c r="Y160" s="54">
        <v>1</v>
      </c>
      <c r="Z160" s="54">
        <v>0</v>
      </c>
      <c r="AA160" s="54">
        <v>0</v>
      </c>
      <c r="AB160" s="54">
        <v>0</v>
      </c>
      <c r="AC160" s="56">
        <v>1</v>
      </c>
      <c r="AD160" s="56">
        <v>0</v>
      </c>
      <c r="AE160" s="1" t="s">
        <v>1417</v>
      </c>
      <c r="AF160" s="1" t="s">
        <v>1418</v>
      </c>
      <c r="AG160" s="1" t="s">
        <v>1419</v>
      </c>
    </row>
    <row r="161" spans="1:33">
      <c r="A161" s="53">
        <v>45169</v>
      </c>
      <c r="B161" s="53">
        <v>45169</v>
      </c>
      <c r="N161" s="1" t="s">
        <v>1015</v>
      </c>
      <c r="U161" s="59">
        <v>7284890907</v>
      </c>
      <c r="V161" s="60">
        <v>7284890907</v>
      </c>
      <c r="W161" s="60">
        <v>9713187876</v>
      </c>
      <c r="X161" s="59">
        <v>1.2743975710300001E-2</v>
      </c>
      <c r="Y161" s="54">
        <v>0</v>
      </c>
      <c r="Z161" s="54">
        <v>1</v>
      </c>
      <c r="AA161" s="54">
        <v>0</v>
      </c>
      <c r="AB161" s="54">
        <v>0</v>
      </c>
      <c r="AC161" s="56">
        <v>0.5</v>
      </c>
      <c r="AD161" s="56">
        <v>0.5</v>
      </c>
      <c r="AE161" s="1" t="s">
        <v>1420</v>
      </c>
      <c r="AF161" s="1" t="s">
        <v>1418</v>
      </c>
      <c r="AG161" s="1" t="s">
        <v>1419</v>
      </c>
    </row>
    <row r="162" spans="1:33">
      <c r="A162" s="53">
        <v>45169</v>
      </c>
      <c r="B162" s="53">
        <v>45169</v>
      </c>
      <c r="N162" s="1" t="s">
        <v>1348</v>
      </c>
      <c r="U162" s="59">
        <v>135162055675.60001</v>
      </c>
      <c r="V162" s="60">
        <v>135162055675.60001</v>
      </c>
      <c r="W162" s="60">
        <v>135162055675.60001</v>
      </c>
      <c r="X162" s="59">
        <v>0.23644855859620001</v>
      </c>
      <c r="Y162" s="54">
        <v>1</v>
      </c>
      <c r="Z162" s="54">
        <v>0</v>
      </c>
      <c r="AA162" s="54">
        <v>0</v>
      </c>
      <c r="AB162" s="54">
        <v>0</v>
      </c>
      <c r="AC162" s="56">
        <v>1</v>
      </c>
      <c r="AD162" s="56">
        <v>0</v>
      </c>
      <c r="AE162" s="1" t="s">
        <v>1417</v>
      </c>
      <c r="AF162" s="1" t="s">
        <v>1418</v>
      </c>
      <c r="AG162" s="1" t="s">
        <v>1419</v>
      </c>
    </row>
    <row r="163" spans="1:33">
      <c r="A163" s="53">
        <v>45169</v>
      </c>
      <c r="B163" s="53">
        <v>45169</v>
      </c>
      <c r="N163" s="1" t="s">
        <v>1348</v>
      </c>
      <c r="U163" s="59">
        <v>57098985127.989998</v>
      </c>
      <c r="V163" s="60">
        <v>57098985127.989998</v>
      </c>
      <c r="W163" s="60">
        <v>57098985127.989998</v>
      </c>
      <c r="X163" s="59">
        <v>9.9887299459400003E-2</v>
      </c>
      <c r="Y163" s="54">
        <v>1</v>
      </c>
      <c r="Z163" s="54">
        <v>0</v>
      </c>
      <c r="AA163" s="54">
        <v>0</v>
      </c>
      <c r="AB163" s="54">
        <v>0</v>
      </c>
      <c r="AC163" s="56">
        <v>1</v>
      </c>
      <c r="AD163" s="56">
        <v>0</v>
      </c>
      <c r="AE163" s="1" t="s">
        <v>1417</v>
      </c>
      <c r="AF163" s="1" t="s">
        <v>1418</v>
      </c>
      <c r="AG163" s="1" t="s">
        <v>1438</v>
      </c>
    </row>
    <row r="164" spans="1:33">
      <c r="A164" s="53">
        <v>45169</v>
      </c>
      <c r="B164" s="53">
        <v>45169</v>
      </c>
      <c r="N164" s="1" t="s">
        <v>1031</v>
      </c>
      <c r="U164" s="59">
        <v>13575657466.5807</v>
      </c>
      <c r="V164" s="60">
        <v>13575657466.5807</v>
      </c>
      <c r="W164" s="60">
        <v>18100876622.107601</v>
      </c>
      <c r="X164" s="59">
        <v>2.3748859277999999E-2</v>
      </c>
      <c r="Y164" s="54">
        <v>1</v>
      </c>
      <c r="Z164" s="54">
        <v>0</v>
      </c>
      <c r="AA164" s="54">
        <v>0</v>
      </c>
      <c r="AB164" s="54">
        <v>0</v>
      </c>
      <c r="AC164" s="56">
        <v>1</v>
      </c>
      <c r="AD164" s="56">
        <v>0</v>
      </c>
      <c r="AE164" s="1" t="s">
        <v>1428</v>
      </c>
      <c r="AF164" s="1" t="s">
        <v>1429</v>
      </c>
      <c r="AG164" s="1" t="s">
        <v>1419</v>
      </c>
    </row>
    <row r="165" spans="1:33">
      <c r="A165" s="53">
        <v>45169</v>
      </c>
      <c r="B165" s="53">
        <v>45169</v>
      </c>
      <c r="N165" s="1" t="s">
        <v>1088</v>
      </c>
      <c r="U165" s="59">
        <v>5992748505.3834496</v>
      </c>
      <c r="V165" s="60">
        <v>5992748505.3834496</v>
      </c>
      <c r="W165" s="60">
        <v>7050292359.2746496</v>
      </c>
      <c r="X165" s="59">
        <v>1.04835394745E-2</v>
      </c>
      <c r="Y165" s="54">
        <v>0</v>
      </c>
      <c r="Z165" s="54">
        <v>1</v>
      </c>
      <c r="AA165" s="54">
        <v>0</v>
      </c>
      <c r="AB165" s="54">
        <v>0</v>
      </c>
      <c r="AC165" s="56">
        <v>0.65</v>
      </c>
      <c r="AD165" s="56">
        <v>0.35</v>
      </c>
      <c r="AE165" s="1" t="s">
        <v>1425</v>
      </c>
      <c r="AF165" s="1" t="s">
        <v>1418</v>
      </c>
      <c r="AG165" s="1" t="s">
        <v>1419</v>
      </c>
    </row>
    <row r="166" spans="1:33">
      <c r="A166" s="53">
        <v>45169</v>
      </c>
      <c r="B166" s="53">
        <v>45169</v>
      </c>
      <c r="N166" s="1" t="s">
        <v>1088</v>
      </c>
      <c r="U166" s="59">
        <v>11874847629.5965</v>
      </c>
      <c r="V166" s="60">
        <v>11874847629.5965</v>
      </c>
      <c r="W166" s="60">
        <v>14843559536.9956</v>
      </c>
      <c r="X166" s="59">
        <v>2.0773512148300002E-2</v>
      </c>
      <c r="Y166" s="54">
        <v>0</v>
      </c>
      <c r="Z166" s="54">
        <v>1</v>
      </c>
      <c r="AA166" s="54">
        <v>0</v>
      </c>
      <c r="AB166" s="54">
        <v>0</v>
      </c>
      <c r="AC166" s="56">
        <v>1</v>
      </c>
      <c r="AD166" s="56">
        <v>0</v>
      </c>
      <c r="AE166" s="1" t="s">
        <v>1425</v>
      </c>
      <c r="AF166" s="1" t="s">
        <v>1418</v>
      </c>
      <c r="AG166" s="1" t="s">
        <v>1419</v>
      </c>
    </row>
    <row r="167" spans="1:33">
      <c r="A167" s="53">
        <v>45169</v>
      </c>
      <c r="B167" s="53">
        <v>45169</v>
      </c>
      <c r="N167" s="1" t="s">
        <v>1088</v>
      </c>
      <c r="U167" s="59">
        <v>22079386055.519501</v>
      </c>
      <c r="V167" s="60">
        <v>22079386055.519501</v>
      </c>
      <c r="W167" s="60">
        <v>24532651172.7994</v>
      </c>
      <c r="X167" s="59">
        <v>3.8625034085400002E-2</v>
      </c>
      <c r="Y167" s="54">
        <v>1</v>
      </c>
      <c r="Z167" s="54">
        <v>0</v>
      </c>
      <c r="AA167" s="54">
        <v>0</v>
      </c>
      <c r="AB167" s="54">
        <v>0</v>
      </c>
      <c r="AC167" s="56">
        <v>1</v>
      </c>
      <c r="AD167" s="56">
        <v>0</v>
      </c>
      <c r="AE167" s="1" t="s">
        <v>1425</v>
      </c>
      <c r="AF167" s="1" t="s">
        <v>1418</v>
      </c>
      <c r="AG167" s="1" t="s">
        <v>1419</v>
      </c>
    </row>
    <row r="168" spans="1:33">
      <c r="A168" s="53">
        <v>45169</v>
      </c>
      <c r="B168" s="53">
        <v>45169</v>
      </c>
      <c r="N168" s="1" t="s">
        <v>1088</v>
      </c>
      <c r="U168" s="59">
        <v>22002252488.987499</v>
      </c>
      <c r="V168" s="60">
        <v>22002252488.987499</v>
      </c>
      <c r="W168" s="60">
        <v>25885002928.2206</v>
      </c>
      <c r="X168" s="59">
        <v>3.8490098873399999E-2</v>
      </c>
      <c r="Y168" s="54">
        <v>1</v>
      </c>
      <c r="Z168" s="54">
        <v>0</v>
      </c>
      <c r="AA168" s="54">
        <v>0</v>
      </c>
      <c r="AB168" s="54">
        <v>0</v>
      </c>
      <c r="AC168" s="56">
        <v>0</v>
      </c>
      <c r="AD168" s="56">
        <v>1</v>
      </c>
      <c r="AE168" s="1" t="s">
        <v>1425</v>
      </c>
      <c r="AF168" s="1" t="s">
        <v>1418</v>
      </c>
      <c r="AG168" s="1" t="s">
        <v>1419</v>
      </c>
    </row>
    <row r="169" spans="1:33">
      <c r="A169" s="53">
        <v>45169</v>
      </c>
      <c r="B169" s="53">
        <v>45169</v>
      </c>
      <c r="N169" s="1" t="s">
        <v>1348</v>
      </c>
      <c r="U169" s="59">
        <v>52921951609.475998</v>
      </c>
      <c r="V169" s="60">
        <v>52921951609.475998</v>
      </c>
      <c r="W169" s="60">
        <v>62261119540.559998</v>
      </c>
      <c r="X169" s="59">
        <v>9.2580118833000005E-2</v>
      </c>
      <c r="Y169" s="54">
        <v>1</v>
      </c>
      <c r="Z169" s="54">
        <v>0</v>
      </c>
      <c r="AA169" s="54">
        <v>0</v>
      </c>
      <c r="AB169" s="54">
        <v>0</v>
      </c>
      <c r="AC169" s="56">
        <v>1</v>
      </c>
      <c r="AD169" s="56">
        <v>0</v>
      </c>
      <c r="AE169" s="1" t="s">
        <v>1417</v>
      </c>
      <c r="AF169" s="1" t="s">
        <v>1418</v>
      </c>
      <c r="AG169" s="1" t="s">
        <v>1419</v>
      </c>
    </row>
    <row r="170" spans="1:33">
      <c r="A170" s="53">
        <v>45169</v>
      </c>
      <c r="B170" s="53">
        <v>45169</v>
      </c>
      <c r="N170" s="1" t="s">
        <v>1348</v>
      </c>
      <c r="U170" s="59">
        <v>124793784167.8</v>
      </c>
      <c r="V170" s="60">
        <v>124793784167.8</v>
      </c>
      <c r="W170" s="60">
        <v>124793784167.8</v>
      </c>
      <c r="X170" s="59">
        <v>0.21831060678049999</v>
      </c>
      <c r="Y170" s="54">
        <v>1</v>
      </c>
      <c r="Z170" s="54">
        <v>0</v>
      </c>
      <c r="AA170" s="54">
        <v>0</v>
      </c>
      <c r="AB170" s="54">
        <v>0</v>
      </c>
      <c r="AC170" s="56">
        <v>0.35</v>
      </c>
      <c r="AD170" s="56">
        <v>0.65</v>
      </c>
      <c r="AE170" s="1" t="s">
        <v>1417</v>
      </c>
      <c r="AF170" s="1" t="s">
        <v>1418</v>
      </c>
      <c r="AG170" s="1" t="s">
        <v>1419</v>
      </c>
    </row>
    <row r="171" spans="1:33">
      <c r="A171" s="53">
        <v>45169</v>
      </c>
      <c r="B171" s="53">
        <v>45169</v>
      </c>
      <c r="N171" s="1" t="s">
        <v>1348</v>
      </c>
      <c r="U171" s="59">
        <v>39740404658.080002</v>
      </c>
      <c r="V171" s="60">
        <v>39740404658.080002</v>
      </c>
      <c r="W171" s="60">
        <v>39740404658.080002</v>
      </c>
      <c r="X171" s="59">
        <v>6.9520704997200006E-2</v>
      </c>
      <c r="Y171" s="54">
        <v>1</v>
      </c>
      <c r="Z171" s="54">
        <v>0</v>
      </c>
      <c r="AA171" s="54">
        <v>0</v>
      </c>
      <c r="AB171" s="54">
        <v>0</v>
      </c>
      <c r="AC171" s="56">
        <v>1</v>
      </c>
      <c r="AD171" s="56">
        <v>0</v>
      </c>
      <c r="AE171" s="1" t="s">
        <v>1417</v>
      </c>
      <c r="AF171" s="1" t="s">
        <v>1418</v>
      </c>
      <c r="AG171" s="1" t="s">
        <v>1419</v>
      </c>
    </row>
    <row r="172" spans="1:33">
      <c r="A172" s="53">
        <v>45169</v>
      </c>
      <c r="B172" s="53">
        <v>45169</v>
      </c>
      <c r="N172" s="1" t="s">
        <v>881</v>
      </c>
      <c r="U172" s="59">
        <v>5210619634.6659002</v>
      </c>
      <c r="V172" s="60">
        <v>5210619634.6659002</v>
      </c>
      <c r="W172" s="60">
        <v>5210619634.6659002</v>
      </c>
      <c r="X172" s="59">
        <v>9.1153060364999993E-3</v>
      </c>
      <c r="Y172" s="54">
        <v>0</v>
      </c>
      <c r="Z172" s="54">
        <v>1</v>
      </c>
      <c r="AA172" s="54">
        <v>0</v>
      </c>
      <c r="AB172" s="54">
        <v>0</v>
      </c>
      <c r="AC172" s="56">
        <v>1</v>
      </c>
      <c r="AD172" s="56">
        <v>0</v>
      </c>
      <c r="AE172" s="1" t="s">
        <v>1433</v>
      </c>
      <c r="AF172" s="1" t="s">
        <v>1445</v>
      </c>
      <c r="AG172" s="1" t="s">
        <v>1419</v>
      </c>
    </row>
    <row r="173" spans="1:33">
      <c r="A173" s="53">
        <v>45169</v>
      </c>
      <c r="B173" s="53">
        <v>45169</v>
      </c>
      <c r="N173" s="1" t="s">
        <v>1015</v>
      </c>
      <c r="U173" s="59">
        <v>6543428243.4785805</v>
      </c>
      <c r="V173" s="60">
        <v>6543428243.4785805</v>
      </c>
      <c r="W173" s="60">
        <v>10066812682.2747</v>
      </c>
      <c r="X173" s="59">
        <v>1.14468825494E-2</v>
      </c>
      <c r="Y173" s="54">
        <v>0</v>
      </c>
      <c r="Z173" s="54">
        <v>1</v>
      </c>
      <c r="AA173" s="54">
        <v>0</v>
      </c>
      <c r="AB173" s="54">
        <v>0</v>
      </c>
      <c r="AC173" s="56">
        <v>0.35</v>
      </c>
      <c r="AD173" s="56">
        <v>0.65</v>
      </c>
      <c r="AE173" s="1" t="s">
        <v>1420</v>
      </c>
      <c r="AF173" s="1" t="s">
        <v>1418</v>
      </c>
      <c r="AG173" s="1" t="s">
        <v>1419</v>
      </c>
    </row>
    <row r="174" spans="1:33">
      <c r="A174" s="53">
        <v>45169</v>
      </c>
      <c r="B174" s="53">
        <v>45169</v>
      </c>
      <c r="N174" s="1" t="s">
        <v>1348</v>
      </c>
      <c r="U174" s="59">
        <v>21646560037.23</v>
      </c>
      <c r="V174" s="60">
        <v>21646560037.23</v>
      </c>
      <c r="W174" s="60">
        <v>21646560037.23</v>
      </c>
      <c r="X174" s="59">
        <v>3.7867860871100001E-2</v>
      </c>
      <c r="Y174" s="54">
        <v>0</v>
      </c>
      <c r="Z174" s="54">
        <v>1</v>
      </c>
      <c r="AA174" s="54">
        <v>0</v>
      </c>
      <c r="AB174" s="54">
        <v>0</v>
      </c>
      <c r="AC174" s="56">
        <v>1</v>
      </c>
      <c r="AD174" s="56">
        <v>0</v>
      </c>
      <c r="AE174" s="1" t="s">
        <v>1417</v>
      </c>
      <c r="AF174" s="1" t="s">
        <v>1418</v>
      </c>
      <c r="AG174" s="1" t="s">
        <v>1419</v>
      </c>
    </row>
    <row r="175" spans="1:33">
      <c r="A175" s="53">
        <v>45169</v>
      </c>
      <c r="B175" s="53">
        <v>45169</v>
      </c>
      <c r="N175" s="1" t="s">
        <v>1015</v>
      </c>
      <c r="U175" s="59">
        <v>4932396429.0403299</v>
      </c>
      <c r="V175" s="60">
        <v>4932396429.0403299</v>
      </c>
      <c r="W175" s="60">
        <v>8220660715.0672197</v>
      </c>
      <c r="X175" s="59">
        <v>8.6285904742000007E-3</v>
      </c>
      <c r="Y175" s="54">
        <v>0</v>
      </c>
      <c r="Z175" s="54">
        <v>1</v>
      </c>
      <c r="AA175" s="54">
        <v>0</v>
      </c>
      <c r="AB175" s="54">
        <v>0</v>
      </c>
      <c r="AC175" s="56">
        <v>1</v>
      </c>
      <c r="AD175" s="56">
        <v>0</v>
      </c>
      <c r="AE175" s="1" t="s">
        <v>1420</v>
      </c>
      <c r="AF175" s="1" t="s">
        <v>1418</v>
      </c>
      <c r="AG175" s="1" t="s">
        <v>1419</v>
      </c>
    </row>
    <row r="176" spans="1:33">
      <c r="A176" s="53">
        <v>45169</v>
      </c>
      <c r="B176" s="53">
        <v>45169</v>
      </c>
      <c r="N176" s="1" t="s">
        <v>1348</v>
      </c>
      <c r="U176" s="59">
        <v>32305147333.830002</v>
      </c>
      <c r="V176" s="60">
        <v>32305147333.830002</v>
      </c>
      <c r="W176" s="60">
        <v>35894608148.699997</v>
      </c>
      <c r="X176" s="59">
        <v>5.6513682661500003E-2</v>
      </c>
      <c r="Y176" s="54">
        <v>0</v>
      </c>
      <c r="Z176" s="54">
        <v>1</v>
      </c>
      <c r="AA176" s="54">
        <v>0</v>
      </c>
      <c r="AB176" s="54">
        <v>0</v>
      </c>
      <c r="AC176" s="56">
        <v>0</v>
      </c>
      <c r="AD176" s="56">
        <v>1</v>
      </c>
      <c r="AE176" s="1" t="s">
        <v>1417</v>
      </c>
      <c r="AF176" s="1" t="s">
        <v>1418</v>
      </c>
      <c r="AG176" s="1" t="s">
        <v>1419</v>
      </c>
    </row>
    <row r="177" spans="1:33">
      <c r="A177" s="53">
        <v>45169</v>
      </c>
      <c r="B177" s="53">
        <v>45169</v>
      </c>
      <c r="N177" s="1" t="s">
        <v>1342</v>
      </c>
      <c r="U177" s="59">
        <v>92669203472.227005</v>
      </c>
      <c r="V177" s="60">
        <v>92669203472.227005</v>
      </c>
      <c r="W177" s="60">
        <v>92669203472.227005</v>
      </c>
      <c r="X177" s="59">
        <v>0.16211280213029999</v>
      </c>
      <c r="Y177" s="54">
        <v>1</v>
      </c>
      <c r="Z177" s="54">
        <v>0</v>
      </c>
      <c r="AA177" s="54">
        <v>0</v>
      </c>
      <c r="AB177" s="54">
        <v>0</v>
      </c>
      <c r="AC177" s="56">
        <v>0</v>
      </c>
      <c r="AD177" s="56">
        <v>1</v>
      </c>
      <c r="AE177" s="1" t="s">
        <v>1441</v>
      </c>
      <c r="AF177" s="1" t="s">
        <v>1418</v>
      </c>
      <c r="AG177" s="1" t="s">
        <v>1419</v>
      </c>
    </row>
    <row r="178" spans="1:33">
      <c r="A178" s="53">
        <v>45169</v>
      </c>
      <c r="B178" s="53">
        <v>45169</v>
      </c>
      <c r="N178" s="1" t="s">
        <v>1348</v>
      </c>
      <c r="U178" s="59">
        <v>34869197484.639999</v>
      </c>
      <c r="V178" s="60">
        <v>34869197484.639999</v>
      </c>
      <c r="W178" s="60">
        <v>34869197484.639999</v>
      </c>
      <c r="X178" s="59">
        <v>6.0999157222300003E-2</v>
      </c>
      <c r="Y178" s="54">
        <v>1</v>
      </c>
      <c r="Z178" s="54">
        <v>0</v>
      </c>
      <c r="AA178" s="54">
        <v>0</v>
      </c>
      <c r="AB178" s="54">
        <v>0</v>
      </c>
      <c r="AC178" s="56">
        <v>0.5</v>
      </c>
      <c r="AD178" s="56">
        <v>0.5</v>
      </c>
      <c r="AE178" s="1" t="s">
        <v>1417</v>
      </c>
      <c r="AF178" s="1" t="s">
        <v>1418</v>
      </c>
      <c r="AG178" s="1" t="s">
        <v>1419</v>
      </c>
    </row>
    <row r="179" spans="1:33">
      <c r="A179" s="53">
        <v>45169</v>
      </c>
      <c r="B179" s="53">
        <v>45169</v>
      </c>
      <c r="N179" s="1" t="s">
        <v>1064</v>
      </c>
      <c r="U179" s="59">
        <v>9752122860.3309193</v>
      </c>
      <c r="V179" s="60">
        <v>9752122860.3309193</v>
      </c>
      <c r="W179" s="60">
        <v>24380307150.827301</v>
      </c>
      <c r="X179" s="59">
        <v>1.7060079339999999E-2</v>
      </c>
      <c r="Y179" s="54">
        <v>1</v>
      </c>
      <c r="Z179" s="54">
        <v>0</v>
      </c>
      <c r="AA179" s="54">
        <v>0</v>
      </c>
      <c r="AB179" s="54">
        <v>0</v>
      </c>
      <c r="AC179" s="56">
        <v>1</v>
      </c>
      <c r="AD179" s="56">
        <v>0</v>
      </c>
      <c r="AE179" s="1" t="s">
        <v>1431</v>
      </c>
      <c r="AF179" s="1" t="s">
        <v>1418</v>
      </c>
      <c r="AG179" s="1" t="s">
        <v>1419</v>
      </c>
    </row>
    <row r="180" spans="1:33">
      <c r="A180" s="53">
        <v>45169</v>
      </c>
      <c r="B180" s="53">
        <v>45169</v>
      </c>
      <c r="N180" s="1" t="s">
        <v>1088</v>
      </c>
      <c r="U180" s="59">
        <v>8221331070.5223799</v>
      </c>
      <c r="V180" s="60">
        <v>8221331070.5223799</v>
      </c>
      <c r="W180" s="60">
        <v>9134812300.5804195</v>
      </c>
      <c r="X180" s="59">
        <v>1.43821568239E-2</v>
      </c>
      <c r="Y180" s="54">
        <v>0</v>
      </c>
      <c r="Z180" s="54">
        <v>1</v>
      </c>
      <c r="AA180" s="54">
        <v>0</v>
      </c>
      <c r="AB180" s="54">
        <v>0</v>
      </c>
      <c r="AC180" s="56">
        <v>1</v>
      </c>
      <c r="AD180" s="56">
        <v>0</v>
      </c>
      <c r="AE180" s="1" t="s">
        <v>1425</v>
      </c>
      <c r="AF180" s="1" t="s">
        <v>1418</v>
      </c>
      <c r="AG180" s="1" t="s">
        <v>1419</v>
      </c>
    </row>
    <row r="181" spans="1:33">
      <c r="A181" s="53">
        <v>45169</v>
      </c>
      <c r="B181" s="53">
        <v>45169</v>
      </c>
      <c r="N181" s="1" t="s">
        <v>881</v>
      </c>
      <c r="U181" s="59">
        <v>13321434777.6577</v>
      </c>
      <c r="V181" s="60">
        <v>13321434777.6577</v>
      </c>
      <c r="W181" s="60">
        <v>13321434777.6577</v>
      </c>
      <c r="X181" s="59">
        <v>2.3304129519700002E-2</v>
      </c>
      <c r="Y181" s="54">
        <v>0</v>
      </c>
      <c r="Z181" s="54">
        <v>1</v>
      </c>
      <c r="AA181" s="54">
        <v>0</v>
      </c>
      <c r="AB181" s="54">
        <v>0</v>
      </c>
      <c r="AC181" s="56">
        <v>0</v>
      </c>
      <c r="AD181" s="56">
        <v>1</v>
      </c>
      <c r="AE181" s="1" t="s">
        <v>1433</v>
      </c>
      <c r="AF181" s="1" t="s">
        <v>1447</v>
      </c>
      <c r="AG181" s="1" t="s">
        <v>1419</v>
      </c>
    </row>
    <row r="182" spans="1:33">
      <c r="A182" s="53">
        <v>45169</v>
      </c>
      <c r="B182" s="53">
        <v>45169</v>
      </c>
      <c r="N182" s="1" t="s">
        <v>1348</v>
      </c>
      <c r="U182" s="59">
        <v>9480128918.3999996</v>
      </c>
      <c r="V182" s="60">
        <v>9480128918.3999996</v>
      </c>
      <c r="W182" s="60">
        <v>9979083072</v>
      </c>
      <c r="X182" s="59">
        <v>1.6584261069799999E-2</v>
      </c>
      <c r="Y182" s="54">
        <v>0</v>
      </c>
      <c r="Z182" s="54">
        <v>1</v>
      </c>
      <c r="AA182" s="54">
        <v>0</v>
      </c>
      <c r="AB182" s="54">
        <v>0</v>
      </c>
      <c r="AC182" s="56">
        <v>1</v>
      </c>
      <c r="AD182" s="56">
        <v>0</v>
      </c>
      <c r="AE182" s="1" t="s">
        <v>1424</v>
      </c>
      <c r="AF182" s="1" t="s">
        <v>1418</v>
      </c>
      <c r="AG182" s="1" t="s">
        <v>1419</v>
      </c>
    </row>
    <row r="183" spans="1:33">
      <c r="A183" s="53">
        <v>45169</v>
      </c>
      <c r="B183" s="53">
        <v>45169</v>
      </c>
      <c r="N183" s="1" t="s">
        <v>1031</v>
      </c>
      <c r="U183" s="59">
        <v>11675272480.0772</v>
      </c>
      <c r="V183" s="60">
        <v>11675272480.0772</v>
      </c>
      <c r="W183" s="60">
        <v>15567029973.436199</v>
      </c>
      <c r="X183" s="59">
        <v>2.0424381201799999E-2</v>
      </c>
      <c r="Y183" s="54">
        <v>0</v>
      </c>
      <c r="Z183" s="54">
        <v>1</v>
      </c>
      <c r="AA183" s="54">
        <v>0</v>
      </c>
      <c r="AB183" s="54">
        <v>0</v>
      </c>
      <c r="AC183" s="56">
        <v>1</v>
      </c>
      <c r="AD183" s="56">
        <v>0</v>
      </c>
      <c r="AE183" s="1" t="s">
        <v>1428</v>
      </c>
      <c r="AF183" s="1" t="s">
        <v>1429</v>
      </c>
      <c r="AG183" s="1" t="s">
        <v>1419</v>
      </c>
    </row>
    <row r="184" spans="1:33">
      <c r="A184" s="53">
        <v>45169</v>
      </c>
      <c r="B184" s="53">
        <v>45169</v>
      </c>
      <c r="N184" s="1" t="s">
        <v>1172</v>
      </c>
      <c r="U184" s="59">
        <v>9240856326.31493</v>
      </c>
      <c r="V184" s="60">
        <v>9240856326.31493</v>
      </c>
      <c r="W184" s="60">
        <v>23102140815.7873</v>
      </c>
      <c r="X184" s="59">
        <v>1.6165684574899999E-2</v>
      </c>
      <c r="Y184" s="54">
        <v>1</v>
      </c>
      <c r="Z184" s="54">
        <v>0</v>
      </c>
      <c r="AA184" s="54">
        <v>0</v>
      </c>
      <c r="AB184" s="54">
        <v>0</v>
      </c>
      <c r="AC184" s="56">
        <v>0.65</v>
      </c>
      <c r="AD184" s="56">
        <v>0.35</v>
      </c>
      <c r="AE184" s="1" t="s">
        <v>1426</v>
      </c>
      <c r="AF184" s="1" t="s">
        <v>1418</v>
      </c>
      <c r="AG184" s="1" t="s">
        <v>1419</v>
      </c>
    </row>
    <row r="185" spans="1:33">
      <c r="A185" s="53">
        <v>45169</v>
      </c>
      <c r="B185" s="53">
        <v>45169</v>
      </c>
      <c r="N185" s="1" t="s">
        <v>1172</v>
      </c>
      <c r="U185" s="59">
        <v>25268521339.474201</v>
      </c>
      <c r="V185" s="60">
        <v>25268521339.474201</v>
      </c>
      <c r="W185" s="60">
        <v>56152269643.276001</v>
      </c>
      <c r="X185" s="59">
        <v>4.4204014349400002E-2</v>
      </c>
      <c r="Y185" s="54">
        <v>1</v>
      </c>
      <c r="Z185" s="54">
        <v>0</v>
      </c>
      <c r="AA185" s="54">
        <v>0</v>
      </c>
      <c r="AB185" s="54">
        <v>0</v>
      </c>
      <c r="AC185" s="56">
        <v>0</v>
      </c>
      <c r="AD185" s="56">
        <v>1</v>
      </c>
      <c r="AE185" s="1" t="s">
        <v>1426</v>
      </c>
      <c r="AF185" s="1" t="s">
        <v>1418</v>
      </c>
      <c r="AG185" s="1" t="s">
        <v>1419</v>
      </c>
    </row>
    <row r="186" spans="1:33">
      <c r="A186" s="53">
        <v>45169</v>
      </c>
      <c r="B186" s="53">
        <v>45169</v>
      </c>
      <c r="N186" s="1" t="s">
        <v>1064</v>
      </c>
      <c r="U186" s="59">
        <v>3991400769.8951101</v>
      </c>
      <c r="V186" s="60">
        <v>3991400769.8951101</v>
      </c>
      <c r="W186" s="60">
        <v>13304669232.9837</v>
      </c>
      <c r="X186" s="59">
        <v>6.9824401093999998E-3</v>
      </c>
      <c r="Y186" s="54">
        <v>1</v>
      </c>
      <c r="Z186" s="54">
        <v>0</v>
      </c>
      <c r="AA186" s="54">
        <v>0</v>
      </c>
      <c r="AB186" s="54">
        <v>0</v>
      </c>
      <c r="AC186" s="56">
        <v>1</v>
      </c>
      <c r="AD186" s="56">
        <v>0</v>
      </c>
      <c r="AE186" s="1" t="s">
        <v>1431</v>
      </c>
      <c r="AF186" s="1" t="s">
        <v>1418</v>
      </c>
      <c r="AG186" s="1" t="s">
        <v>1419</v>
      </c>
    </row>
    <row r="187" spans="1:33">
      <c r="A187" s="53">
        <v>45169</v>
      </c>
      <c r="B187" s="53">
        <v>45169</v>
      </c>
      <c r="N187" s="1" t="s">
        <v>1031</v>
      </c>
      <c r="U187" s="59">
        <v>12991308027.5979</v>
      </c>
      <c r="V187" s="60">
        <v>12991308027.5979</v>
      </c>
      <c r="W187" s="60">
        <v>31659072789.6371</v>
      </c>
      <c r="X187" s="59">
        <v>2.2726615410300001E-2</v>
      </c>
      <c r="Y187" s="54">
        <v>1</v>
      </c>
      <c r="Z187" s="54">
        <v>0</v>
      </c>
      <c r="AA187" s="54">
        <v>0</v>
      </c>
      <c r="AB187" s="54">
        <v>0</v>
      </c>
      <c r="AC187" s="56">
        <v>1</v>
      </c>
      <c r="AD187" s="56">
        <v>0</v>
      </c>
      <c r="AE187" s="1" t="s">
        <v>1428</v>
      </c>
      <c r="AF187" s="1" t="s">
        <v>1442</v>
      </c>
      <c r="AG187" s="1" t="s">
        <v>1419</v>
      </c>
    </row>
    <row r="188" spans="1:33">
      <c r="A188" s="53">
        <v>45169</v>
      </c>
      <c r="B188" s="53">
        <v>45169</v>
      </c>
      <c r="N188" s="1" t="s">
        <v>1031</v>
      </c>
      <c r="U188" s="59">
        <v>7193604683.1820498</v>
      </c>
      <c r="V188" s="60">
        <v>7193604683.1820498</v>
      </c>
      <c r="W188" s="60">
        <v>31659072789.6371</v>
      </c>
      <c r="X188" s="59">
        <v>1.2584282252500001E-2</v>
      </c>
      <c r="Y188" s="54">
        <v>1</v>
      </c>
      <c r="Z188" s="54">
        <v>0</v>
      </c>
      <c r="AA188" s="54">
        <v>0</v>
      </c>
      <c r="AB188" s="54">
        <v>0</v>
      </c>
      <c r="AC188" s="56">
        <v>1</v>
      </c>
      <c r="AD188" s="56">
        <v>0</v>
      </c>
      <c r="AE188" s="1" t="s">
        <v>1428</v>
      </c>
      <c r="AF188" s="1" t="s">
        <v>1429</v>
      </c>
      <c r="AG188" s="1" t="s">
        <v>1419</v>
      </c>
    </row>
    <row r="189" spans="1:33">
      <c r="A189" s="53">
        <v>45169</v>
      </c>
      <c r="B189" s="53">
        <v>45169</v>
      </c>
      <c r="N189" s="1" t="s">
        <v>1295</v>
      </c>
      <c r="U189" s="59">
        <v>10053517000.271099</v>
      </c>
      <c r="V189" s="60">
        <v>10053517000.271099</v>
      </c>
      <c r="W189" s="60">
        <v>25314519605.205502</v>
      </c>
      <c r="X189" s="59">
        <v>1.75873294591E-2</v>
      </c>
      <c r="Y189" s="54">
        <v>1</v>
      </c>
      <c r="Z189" s="54">
        <v>0</v>
      </c>
      <c r="AA189" s="54">
        <v>0</v>
      </c>
      <c r="AB189" s="54">
        <v>0</v>
      </c>
      <c r="AC189" s="56">
        <v>0</v>
      </c>
      <c r="AD189" s="56">
        <v>1</v>
      </c>
      <c r="AE189" s="1" t="s">
        <v>1437</v>
      </c>
      <c r="AF189" s="1" t="s">
        <v>1418</v>
      </c>
      <c r="AG189" s="1" t="s">
        <v>1438</v>
      </c>
    </row>
    <row r="190" spans="1:33">
      <c r="A190" s="53">
        <v>45169</v>
      </c>
      <c r="B190" s="53">
        <v>45169</v>
      </c>
      <c r="N190" s="1" t="s">
        <v>1348</v>
      </c>
      <c r="U190" s="59">
        <v>31626516015.779999</v>
      </c>
      <c r="V190" s="60">
        <v>31626516015.779999</v>
      </c>
      <c r="W190" s="60">
        <v>44112842142</v>
      </c>
      <c r="X190" s="59">
        <v>5.5326504823900002E-2</v>
      </c>
      <c r="Y190" s="54">
        <v>1</v>
      </c>
      <c r="Z190" s="54">
        <v>0</v>
      </c>
      <c r="AA190" s="54">
        <v>0</v>
      </c>
      <c r="AB190" s="54">
        <v>0</v>
      </c>
      <c r="AC190" s="56">
        <v>0</v>
      </c>
      <c r="AD190" s="56">
        <v>1</v>
      </c>
      <c r="AE190" s="1" t="s">
        <v>1417</v>
      </c>
      <c r="AF190" s="1" t="s">
        <v>1418</v>
      </c>
      <c r="AG190" s="1" t="s">
        <v>1419</v>
      </c>
    </row>
    <row r="191" spans="1:33">
      <c r="A191" s="53">
        <v>45169</v>
      </c>
      <c r="B191" s="53">
        <v>45169</v>
      </c>
      <c r="N191" s="1" t="s">
        <v>1348</v>
      </c>
      <c r="U191" s="59">
        <v>26341003862.541</v>
      </c>
      <c r="V191" s="60">
        <v>26341003862.541</v>
      </c>
      <c r="W191" s="60">
        <v>29267782069.490002</v>
      </c>
      <c r="X191" s="59">
        <v>4.6080183999399997E-2</v>
      </c>
      <c r="Y191" s="54">
        <v>1</v>
      </c>
      <c r="Z191" s="54">
        <v>0</v>
      </c>
      <c r="AA191" s="54">
        <v>0</v>
      </c>
      <c r="AB191" s="54">
        <v>0</v>
      </c>
      <c r="AC191" s="56">
        <v>1</v>
      </c>
      <c r="AD191" s="56">
        <v>0</v>
      </c>
      <c r="AE191" s="1" t="s">
        <v>1417</v>
      </c>
      <c r="AF191" s="1" t="s">
        <v>1418</v>
      </c>
      <c r="AG191" s="1" t="s">
        <v>1419</v>
      </c>
    </row>
    <row r="192" spans="1:33">
      <c r="A192" s="53">
        <v>45169</v>
      </c>
      <c r="B192" s="53">
        <v>45169</v>
      </c>
      <c r="N192" s="1" t="s">
        <v>1088</v>
      </c>
      <c r="U192" s="59">
        <v>3611604252.0589399</v>
      </c>
      <c r="V192" s="60">
        <v>3611604252.0589399</v>
      </c>
      <c r="W192" s="60">
        <v>4514505315.0736704</v>
      </c>
      <c r="X192" s="59">
        <v>6.3180351567999997E-3</v>
      </c>
      <c r="Y192" s="54">
        <v>0</v>
      </c>
      <c r="Z192" s="54">
        <v>1</v>
      </c>
      <c r="AA192" s="54">
        <v>0</v>
      </c>
      <c r="AB192" s="54">
        <v>0</v>
      </c>
      <c r="AC192" s="56">
        <v>0</v>
      </c>
      <c r="AD192" s="56">
        <v>1</v>
      </c>
      <c r="AE192" s="1" t="s">
        <v>1425</v>
      </c>
      <c r="AF192" s="1" t="s">
        <v>1418</v>
      </c>
      <c r="AG192" s="1" t="s">
        <v>1419</v>
      </c>
    </row>
    <row r="193" spans="1:33">
      <c r="A193" s="53">
        <v>45169</v>
      </c>
      <c r="B193" s="53">
        <v>45169</v>
      </c>
      <c r="N193" s="1" t="s">
        <v>1088</v>
      </c>
      <c r="U193" s="59">
        <v>62463697142.136902</v>
      </c>
      <c r="V193" s="60">
        <v>62463697142.136902</v>
      </c>
      <c r="W193" s="60">
        <v>62463697142.136902</v>
      </c>
      <c r="X193" s="59">
        <v>0.109272170211</v>
      </c>
      <c r="Y193" s="54">
        <v>1</v>
      </c>
      <c r="Z193" s="54">
        <v>0</v>
      </c>
      <c r="AA193" s="54">
        <v>0</v>
      </c>
      <c r="AB193" s="54">
        <v>0</v>
      </c>
      <c r="AC193" s="56">
        <v>0.65</v>
      </c>
      <c r="AD193" s="56">
        <v>0.35</v>
      </c>
      <c r="AE193" s="1" t="s">
        <v>1425</v>
      </c>
      <c r="AF193" s="1" t="s">
        <v>1418</v>
      </c>
      <c r="AG193" s="1" t="s">
        <v>1419</v>
      </c>
    </row>
    <row r="194" spans="1:33">
      <c r="A194" s="53">
        <v>45169</v>
      </c>
      <c r="B194" s="53">
        <v>45169</v>
      </c>
      <c r="N194" s="1" t="s">
        <v>1297</v>
      </c>
      <c r="U194" s="59">
        <v>36752816445.554497</v>
      </c>
      <c r="V194" s="60">
        <v>36752816445.554497</v>
      </c>
      <c r="W194" s="60">
        <v>40836462717.282799</v>
      </c>
      <c r="X194" s="59">
        <v>6.4294305302400004E-2</v>
      </c>
      <c r="Y194" s="54">
        <v>1</v>
      </c>
      <c r="Z194" s="54">
        <v>0</v>
      </c>
      <c r="AA194" s="54">
        <v>0</v>
      </c>
      <c r="AB194" s="54">
        <v>0</v>
      </c>
      <c r="AC194" s="56">
        <v>1</v>
      </c>
      <c r="AD194" s="56">
        <v>0</v>
      </c>
      <c r="AE194" s="1" t="s">
        <v>1422</v>
      </c>
      <c r="AF194" s="1" t="s">
        <v>1423</v>
      </c>
      <c r="AG194" s="1" t="s">
        <v>1419</v>
      </c>
    </row>
    <row r="195" spans="1:33">
      <c r="A195" s="53">
        <v>45169</v>
      </c>
      <c r="B195" s="53">
        <v>45169</v>
      </c>
      <c r="N195" s="1" t="s">
        <v>1348</v>
      </c>
      <c r="U195" s="59">
        <v>334484568718.20001</v>
      </c>
      <c r="V195" s="60">
        <v>334484568718.20001</v>
      </c>
      <c r="W195" s="60">
        <v>334484568718.20001</v>
      </c>
      <c r="X195" s="59">
        <v>0.58513755025970005</v>
      </c>
      <c r="Y195" s="54">
        <v>1</v>
      </c>
      <c r="Z195" s="54">
        <v>0</v>
      </c>
      <c r="AA195" s="54">
        <v>0</v>
      </c>
      <c r="AB195" s="54">
        <v>0</v>
      </c>
      <c r="AC195" s="56">
        <v>1</v>
      </c>
      <c r="AD195" s="56">
        <v>0</v>
      </c>
      <c r="AE195" s="1" t="s">
        <v>1417</v>
      </c>
      <c r="AF195" s="1" t="s">
        <v>1418</v>
      </c>
      <c r="AG195" s="1" t="s">
        <v>1419</v>
      </c>
    </row>
    <row r="196" spans="1:33">
      <c r="A196" s="53">
        <v>45169</v>
      </c>
      <c r="B196" s="53">
        <v>45169</v>
      </c>
      <c r="N196" s="1" t="s">
        <v>1088</v>
      </c>
      <c r="U196" s="59">
        <v>49739160767.568802</v>
      </c>
      <c r="V196" s="60">
        <v>49739160767.568802</v>
      </c>
      <c r="W196" s="60">
        <v>58516659726.551498</v>
      </c>
      <c r="X196" s="59">
        <v>8.7012237350899996E-2</v>
      </c>
      <c r="Y196" s="54">
        <v>1</v>
      </c>
      <c r="Z196" s="54">
        <v>0</v>
      </c>
      <c r="AA196" s="54">
        <v>0</v>
      </c>
      <c r="AB196" s="54">
        <v>0</v>
      </c>
      <c r="AC196" s="56">
        <v>1</v>
      </c>
      <c r="AD196" s="56">
        <v>0</v>
      </c>
      <c r="AE196" s="1" t="s">
        <v>1425</v>
      </c>
      <c r="AF196" s="1" t="s">
        <v>1418</v>
      </c>
      <c r="AG196" s="1" t="s">
        <v>1419</v>
      </c>
    </row>
    <row r="197" spans="1:33">
      <c r="A197" s="53">
        <v>45169</v>
      </c>
      <c r="B197" s="53">
        <v>45169</v>
      </c>
      <c r="N197" s="1" t="s">
        <v>1064</v>
      </c>
      <c r="U197" s="59">
        <v>8238017060.7581196</v>
      </c>
      <c r="V197" s="60">
        <v>8238017060.7581196</v>
      </c>
      <c r="W197" s="60">
        <v>13730028434.596901</v>
      </c>
      <c r="X197" s="59">
        <v>1.44113468086E-2</v>
      </c>
      <c r="Y197" s="54">
        <v>1</v>
      </c>
      <c r="Z197" s="54">
        <v>0</v>
      </c>
      <c r="AA197" s="54">
        <v>0</v>
      </c>
      <c r="AB197" s="54">
        <v>0</v>
      </c>
      <c r="AC197" s="56">
        <v>1</v>
      </c>
      <c r="AD197" s="56">
        <v>0</v>
      </c>
      <c r="AE197" s="1" t="s">
        <v>1431</v>
      </c>
      <c r="AF197" s="1" t="s">
        <v>1418</v>
      </c>
      <c r="AG197" s="1" t="s">
        <v>1419</v>
      </c>
    </row>
    <row r="198" spans="1:33">
      <c r="A198" s="53">
        <v>45169</v>
      </c>
      <c r="B198" s="53">
        <v>45169</v>
      </c>
      <c r="N198" s="1" t="s">
        <v>1064</v>
      </c>
      <c r="U198" s="59">
        <v>6827390471.6887197</v>
      </c>
      <c r="V198" s="60">
        <v>6827390471.6887197</v>
      </c>
      <c r="W198" s="60">
        <v>10503677648.7519</v>
      </c>
      <c r="X198" s="59">
        <v>1.1943637790500001E-2</v>
      </c>
      <c r="Y198" s="54">
        <v>0</v>
      </c>
      <c r="Z198" s="54">
        <v>1</v>
      </c>
      <c r="AA198" s="54">
        <v>0</v>
      </c>
      <c r="AB198" s="54">
        <v>0</v>
      </c>
      <c r="AC198" s="56">
        <v>1</v>
      </c>
      <c r="AD198" s="56">
        <v>0</v>
      </c>
      <c r="AE198" s="1" t="s">
        <v>1431</v>
      </c>
      <c r="AF198" s="1" t="s">
        <v>1418</v>
      </c>
      <c r="AG198" s="1" t="s">
        <v>1419</v>
      </c>
    </row>
    <row r="199" spans="1:33">
      <c r="A199" s="53">
        <v>45169</v>
      </c>
      <c r="B199" s="53">
        <v>45169</v>
      </c>
      <c r="N199" s="1" t="s">
        <v>1064</v>
      </c>
      <c r="U199" s="59">
        <v>3936243596.1500001</v>
      </c>
      <c r="V199" s="60">
        <v>3936243596.1500001</v>
      </c>
      <c r="W199" s="60">
        <v>7872487192.3000002</v>
      </c>
      <c r="X199" s="59">
        <v>6.8859497581999999E-3</v>
      </c>
      <c r="Y199" s="54">
        <v>0</v>
      </c>
      <c r="Z199" s="54">
        <v>1</v>
      </c>
      <c r="AA199" s="54">
        <v>0</v>
      </c>
      <c r="AB199" s="54">
        <v>0</v>
      </c>
      <c r="AC199" s="56">
        <v>1</v>
      </c>
      <c r="AD199" s="56">
        <v>0</v>
      </c>
      <c r="AE199" s="1" t="s">
        <v>1444</v>
      </c>
      <c r="AF199" s="1" t="s">
        <v>1418</v>
      </c>
      <c r="AG199" s="1" t="s">
        <v>1419</v>
      </c>
    </row>
    <row r="200" spans="1:33">
      <c r="A200" s="53">
        <v>45169</v>
      </c>
      <c r="B200" s="53">
        <v>45169</v>
      </c>
      <c r="N200" s="1" t="s">
        <v>1342</v>
      </c>
      <c r="U200" s="59">
        <v>147618125263.07599</v>
      </c>
      <c r="V200" s="60">
        <v>147618125263.07599</v>
      </c>
      <c r="W200" s="60">
        <v>147618125263.07599</v>
      </c>
      <c r="X200" s="59">
        <v>0.25823884348800002</v>
      </c>
      <c r="Y200" s="54">
        <v>1</v>
      </c>
      <c r="Z200" s="54">
        <v>0</v>
      </c>
      <c r="AA200" s="54">
        <v>0</v>
      </c>
      <c r="AB200" s="54">
        <v>0</v>
      </c>
      <c r="AC200" s="56">
        <v>1</v>
      </c>
      <c r="AD200" s="56">
        <v>0</v>
      </c>
      <c r="AE200" s="1" t="s">
        <v>1441</v>
      </c>
      <c r="AF200" s="1" t="s">
        <v>1418</v>
      </c>
      <c r="AG200" s="1" t="s">
        <v>1419</v>
      </c>
    </row>
    <row r="201" spans="1:33">
      <c r="A201" s="53">
        <v>45169</v>
      </c>
      <c r="B201" s="53">
        <v>45169</v>
      </c>
      <c r="N201" s="1" t="s">
        <v>1348</v>
      </c>
      <c r="U201" s="59">
        <v>17564807512.360001</v>
      </c>
      <c r="V201" s="60">
        <v>17564807512.360001</v>
      </c>
      <c r="W201" s="60">
        <v>17564807512.360001</v>
      </c>
      <c r="X201" s="59">
        <v>3.0727362036299999E-2</v>
      </c>
      <c r="Y201" s="54">
        <v>0</v>
      </c>
      <c r="Z201" s="54">
        <v>1</v>
      </c>
      <c r="AA201" s="54">
        <v>0</v>
      </c>
      <c r="AB201" s="54">
        <v>0</v>
      </c>
      <c r="AC201" s="56">
        <v>1</v>
      </c>
      <c r="AD201" s="56">
        <v>0</v>
      </c>
      <c r="AE201" s="1" t="s">
        <v>1417</v>
      </c>
      <c r="AF201" s="1" t="s">
        <v>1418</v>
      </c>
      <c r="AG201" s="1" t="s">
        <v>1419</v>
      </c>
    </row>
    <row r="202" spans="1:33">
      <c r="A202" s="53">
        <v>45169</v>
      </c>
      <c r="B202" s="53">
        <v>45169</v>
      </c>
      <c r="N202" s="1" t="s">
        <v>1088</v>
      </c>
      <c r="U202" s="59">
        <v>39610517571.178398</v>
      </c>
      <c r="V202" s="60">
        <v>39610517571.178398</v>
      </c>
      <c r="W202" s="60">
        <v>39610517571.178398</v>
      </c>
      <c r="X202" s="59">
        <v>6.9293484315100004E-2</v>
      </c>
      <c r="Y202" s="54">
        <v>1</v>
      </c>
      <c r="Z202" s="54">
        <v>0</v>
      </c>
      <c r="AA202" s="54">
        <v>0</v>
      </c>
      <c r="AB202" s="54">
        <v>0</v>
      </c>
      <c r="AC202" s="56">
        <v>0</v>
      </c>
      <c r="AD202" s="56">
        <v>1</v>
      </c>
      <c r="AE202" s="1" t="s">
        <v>1425</v>
      </c>
      <c r="AF202" s="1" t="s">
        <v>1418</v>
      </c>
      <c r="AG202" s="1" t="s">
        <v>1419</v>
      </c>
    </row>
    <row r="203" spans="1:33">
      <c r="A203" s="53">
        <v>45169</v>
      </c>
      <c r="B203" s="53">
        <v>45169</v>
      </c>
      <c r="N203" s="1" t="s">
        <v>1348</v>
      </c>
      <c r="U203" s="59">
        <v>57738200062.010002</v>
      </c>
      <c r="V203" s="60">
        <v>57738200062.010002</v>
      </c>
      <c r="W203" s="60">
        <v>57738200062.010002</v>
      </c>
      <c r="X203" s="59">
        <v>0.10100552342419999</v>
      </c>
      <c r="Y203" s="54">
        <v>1</v>
      </c>
      <c r="Z203" s="54">
        <v>0</v>
      </c>
      <c r="AA203" s="54">
        <v>0</v>
      </c>
      <c r="AB203" s="54">
        <v>0</v>
      </c>
      <c r="AC203" s="56">
        <v>1</v>
      </c>
      <c r="AD203" s="56">
        <v>0</v>
      </c>
      <c r="AE203" s="1" t="s">
        <v>1417</v>
      </c>
      <c r="AF203" s="1" t="s">
        <v>1418</v>
      </c>
      <c r="AG203" s="1" t="s">
        <v>1419</v>
      </c>
    </row>
    <row r="204" spans="1:33">
      <c r="A204" s="53">
        <v>45169</v>
      </c>
      <c r="B204" s="53">
        <v>45169</v>
      </c>
      <c r="N204" s="1" t="s">
        <v>1284</v>
      </c>
      <c r="U204" s="59">
        <v>71118635064.982193</v>
      </c>
      <c r="V204" s="60">
        <v>71118635064.982193</v>
      </c>
      <c r="W204" s="60">
        <v>79020705627.757996</v>
      </c>
      <c r="X204" s="59">
        <v>0.1244128662174</v>
      </c>
      <c r="Y204" s="54">
        <v>1</v>
      </c>
      <c r="Z204" s="54">
        <v>0</v>
      </c>
      <c r="AA204" s="54">
        <v>0</v>
      </c>
      <c r="AB204" s="54">
        <v>0</v>
      </c>
      <c r="AC204" s="56">
        <v>1</v>
      </c>
      <c r="AD204" s="56">
        <v>0</v>
      </c>
      <c r="AE204" s="1" t="s">
        <v>1439</v>
      </c>
      <c r="AF204" s="1" t="s">
        <v>1418</v>
      </c>
      <c r="AG204" s="1" t="s">
        <v>1419</v>
      </c>
    </row>
    <row r="205" spans="1:33">
      <c r="A205" s="53">
        <v>45169</v>
      </c>
      <c r="B205" s="53">
        <v>45169</v>
      </c>
      <c r="N205" s="1" t="s">
        <v>1348</v>
      </c>
      <c r="U205" s="59">
        <v>133190316863.13</v>
      </c>
      <c r="V205" s="60">
        <v>133190316863.13</v>
      </c>
      <c r="W205" s="60">
        <v>133190316863.13</v>
      </c>
      <c r="X205" s="59">
        <v>0.23299925621760001</v>
      </c>
      <c r="Y205" s="54">
        <v>1</v>
      </c>
      <c r="Z205" s="54">
        <v>0</v>
      </c>
      <c r="AA205" s="54">
        <v>0</v>
      </c>
      <c r="AB205" s="54">
        <v>0</v>
      </c>
      <c r="AC205" s="56">
        <v>1</v>
      </c>
      <c r="AD205" s="56">
        <v>0</v>
      </c>
      <c r="AE205" s="1" t="s">
        <v>1417</v>
      </c>
      <c r="AF205" s="1" t="s">
        <v>1418</v>
      </c>
      <c r="AG205" s="1" t="s">
        <v>1419</v>
      </c>
    </row>
    <row r="206" spans="1:33">
      <c r="A206" s="53">
        <v>45169</v>
      </c>
      <c r="B206" s="53">
        <v>45169</v>
      </c>
      <c r="N206" s="1" t="s">
        <v>881</v>
      </c>
      <c r="U206" s="59">
        <v>4620687108.1503496</v>
      </c>
      <c r="V206" s="60">
        <v>4620687108.1503496</v>
      </c>
      <c r="W206" s="60">
        <v>4620687108.1503496</v>
      </c>
      <c r="X206" s="59">
        <v>8.0832952783000001E-3</v>
      </c>
      <c r="Y206" s="54">
        <v>0</v>
      </c>
      <c r="Z206" s="54">
        <v>1</v>
      </c>
      <c r="AA206" s="54">
        <v>0</v>
      </c>
      <c r="AB206" s="54">
        <v>0</v>
      </c>
      <c r="AC206" s="56">
        <v>0</v>
      </c>
      <c r="AD206" s="56">
        <v>1</v>
      </c>
      <c r="AE206" s="1" t="s">
        <v>1433</v>
      </c>
      <c r="AF206" s="1" t="s">
        <v>1418</v>
      </c>
      <c r="AG206" s="1" t="s">
        <v>1419</v>
      </c>
    </row>
    <row r="207" spans="1:33">
      <c r="A207" s="53">
        <v>45169</v>
      </c>
      <c r="B207" s="53">
        <v>45169</v>
      </c>
      <c r="N207" s="1" t="s">
        <v>1172</v>
      </c>
      <c r="U207" s="59">
        <v>9621305401.0499992</v>
      </c>
      <c r="V207" s="60">
        <v>9621305401.0499992</v>
      </c>
      <c r="W207" s="60">
        <v>21380678669</v>
      </c>
      <c r="X207" s="59">
        <v>1.68312310916E-2</v>
      </c>
      <c r="Y207" s="54">
        <v>0</v>
      </c>
      <c r="Z207" s="54">
        <v>1</v>
      </c>
      <c r="AA207" s="54">
        <v>0</v>
      </c>
      <c r="AB207" s="54">
        <v>0</v>
      </c>
      <c r="AC207" s="56">
        <v>1</v>
      </c>
      <c r="AD207" s="56">
        <v>0</v>
      </c>
      <c r="AE207" s="1" t="s">
        <v>1426</v>
      </c>
      <c r="AF207" s="1" t="s">
        <v>1418</v>
      </c>
      <c r="AG207" s="1" t="s">
        <v>1419</v>
      </c>
    </row>
    <row r="208" spans="1:33">
      <c r="A208" s="53">
        <v>45169</v>
      </c>
      <c r="B208" s="53">
        <v>45169</v>
      </c>
      <c r="N208" s="1" t="s">
        <v>1348</v>
      </c>
      <c r="U208" s="59">
        <v>75397503289.949997</v>
      </c>
      <c r="V208" s="60">
        <v>75397503289.949997</v>
      </c>
      <c r="W208" s="60">
        <v>75397503289.949997</v>
      </c>
      <c r="X208" s="59">
        <v>0.1318981935096</v>
      </c>
      <c r="Y208" s="54">
        <v>1</v>
      </c>
      <c r="Z208" s="54">
        <v>0</v>
      </c>
      <c r="AA208" s="54">
        <v>0</v>
      </c>
      <c r="AB208" s="54">
        <v>0</v>
      </c>
      <c r="AC208" s="56">
        <v>0.65</v>
      </c>
      <c r="AD208" s="56">
        <v>0.35</v>
      </c>
      <c r="AE208" s="1" t="s">
        <v>1417</v>
      </c>
      <c r="AF208" s="1" t="s">
        <v>1418</v>
      </c>
      <c r="AG208" s="1" t="s">
        <v>1419</v>
      </c>
    </row>
    <row r="209" spans="1:33">
      <c r="A209" s="53">
        <v>45169</v>
      </c>
      <c r="B209" s="53">
        <v>45169</v>
      </c>
      <c r="N209" s="1" t="s">
        <v>936</v>
      </c>
      <c r="U209" s="59">
        <v>11595190744.8531</v>
      </c>
      <c r="V209" s="60">
        <v>11595190744.8531</v>
      </c>
      <c r="W209" s="60">
        <v>33129116413.866001</v>
      </c>
      <c r="X209" s="59">
        <v>2.0284288549499999E-2</v>
      </c>
      <c r="Y209" s="54">
        <v>1</v>
      </c>
      <c r="Z209" s="54">
        <v>0</v>
      </c>
      <c r="AA209" s="54">
        <v>0</v>
      </c>
      <c r="AB209" s="54">
        <v>0</v>
      </c>
      <c r="AC209" s="56">
        <v>0</v>
      </c>
      <c r="AD209" s="56">
        <v>1</v>
      </c>
      <c r="AE209" s="1" t="s">
        <v>1427</v>
      </c>
      <c r="AF209" s="1" t="s">
        <v>1418</v>
      </c>
      <c r="AG209" s="1" t="s">
        <v>1419</v>
      </c>
    </row>
    <row r="210" spans="1:33">
      <c r="A210" s="53">
        <v>45169</v>
      </c>
      <c r="B210" s="53">
        <v>45169</v>
      </c>
      <c r="N210" s="1" t="s">
        <v>1295</v>
      </c>
      <c r="U210" s="59">
        <v>3396371341.6149902</v>
      </c>
      <c r="V210" s="60">
        <v>3396371341.6149902</v>
      </c>
      <c r="W210" s="60">
        <v>11261088854.9758</v>
      </c>
      <c r="X210" s="59">
        <v>5.9415129799E-3</v>
      </c>
      <c r="Y210" s="54">
        <v>0</v>
      </c>
      <c r="Z210" s="54">
        <v>1</v>
      </c>
      <c r="AA210" s="54">
        <v>0</v>
      </c>
      <c r="AB210" s="54">
        <v>0</v>
      </c>
      <c r="AC210" s="56">
        <v>0.5</v>
      </c>
      <c r="AD210" s="56">
        <v>0.5</v>
      </c>
      <c r="AE210" s="1" t="s">
        <v>1437</v>
      </c>
      <c r="AF210" s="1" t="s">
        <v>1418</v>
      </c>
      <c r="AG210" s="1" t="s">
        <v>1434</v>
      </c>
    </row>
    <row r="211" spans="1:33">
      <c r="A211" s="53">
        <v>45169</v>
      </c>
      <c r="B211" s="53">
        <v>45169</v>
      </c>
      <c r="N211" s="1" t="s">
        <v>1295</v>
      </c>
      <c r="U211" s="59">
        <v>4021511554.57128</v>
      </c>
      <c r="V211" s="60">
        <v>4021511554.57128</v>
      </c>
      <c r="W211" s="60">
        <v>11261088854.9758</v>
      </c>
      <c r="X211" s="59">
        <v>7.0351150379999996E-3</v>
      </c>
      <c r="Y211" s="54">
        <v>0</v>
      </c>
      <c r="Z211" s="54">
        <v>1</v>
      </c>
      <c r="AA211" s="54">
        <v>0</v>
      </c>
      <c r="AB211" s="54">
        <v>0</v>
      </c>
      <c r="AC211" s="56">
        <v>0.5</v>
      </c>
      <c r="AD211" s="56">
        <v>0.5</v>
      </c>
      <c r="AE211" s="1" t="s">
        <v>1437</v>
      </c>
      <c r="AF211" s="1" t="s">
        <v>1418</v>
      </c>
      <c r="AG211" s="1" t="s">
        <v>611</v>
      </c>
    </row>
    <row r="212" spans="1:33">
      <c r="A212" s="53">
        <v>45169</v>
      </c>
      <c r="B212" s="53">
        <v>45169</v>
      </c>
      <c r="N212" s="1" t="s">
        <v>1348</v>
      </c>
      <c r="U212" s="59">
        <v>47019878053.5</v>
      </c>
      <c r="V212" s="60">
        <v>47019878053.5</v>
      </c>
      <c r="W212" s="60">
        <v>47019878053.5</v>
      </c>
      <c r="X212" s="59">
        <v>8.2255203470700006E-2</v>
      </c>
      <c r="Y212" s="54">
        <v>1</v>
      </c>
      <c r="Z212" s="54">
        <v>0</v>
      </c>
      <c r="AA212" s="54">
        <v>0</v>
      </c>
      <c r="AB212" s="54">
        <v>0</v>
      </c>
      <c r="AC212" s="56">
        <v>1</v>
      </c>
      <c r="AD212" s="56">
        <v>0</v>
      </c>
      <c r="AE212" s="1" t="s">
        <v>1417</v>
      </c>
      <c r="AF212" s="1" t="s">
        <v>1418</v>
      </c>
      <c r="AG212" s="1" t="s">
        <v>1434</v>
      </c>
    </row>
    <row r="213" spans="1:33">
      <c r="A213" s="53">
        <v>45169</v>
      </c>
      <c r="B213" s="53">
        <v>45169</v>
      </c>
      <c r="N213" s="1" t="s">
        <v>1348</v>
      </c>
      <c r="U213" s="59">
        <v>146570802420</v>
      </c>
      <c r="V213" s="60">
        <v>146570802420</v>
      </c>
      <c r="W213" s="60">
        <v>146570802420</v>
      </c>
      <c r="X213" s="59">
        <v>0.25640668744840001</v>
      </c>
      <c r="Y213" s="54">
        <v>1</v>
      </c>
      <c r="Z213" s="54">
        <v>0</v>
      </c>
      <c r="AA213" s="54">
        <v>0</v>
      </c>
      <c r="AB213" s="54">
        <v>0</v>
      </c>
      <c r="AC213" s="56">
        <v>1</v>
      </c>
      <c r="AD213" s="56">
        <v>0</v>
      </c>
      <c r="AE213" s="1" t="s">
        <v>1424</v>
      </c>
      <c r="AF213" s="1" t="s">
        <v>1418</v>
      </c>
      <c r="AG213" s="1" t="s">
        <v>1419</v>
      </c>
    </row>
    <row r="214" spans="1:33">
      <c r="A214" s="53">
        <v>45169</v>
      </c>
      <c r="B214" s="53">
        <v>45169</v>
      </c>
      <c r="N214" s="1" t="s">
        <v>936</v>
      </c>
      <c r="U214" s="59">
        <v>71001614146.568604</v>
      </c>
      <c r="V214" s="60">
        <v>71001614146.568604</v>
      </c>
      <c r="W214" s="60">
        <v>71001614146.568604</v>
      </c>
      <c r="X214" s="59">
        <v>0.1242081532353</v>
      </c>
      <c r="Y214" s="54">
        <v>1</v>
      </c>
      <c r="Z214" s="54">
        <v>0</v>
      </c>
      <c r="AA214" s="54">
        <v>0</v>
      </c>
      <c r="AB214" s="54">
        <v>0</v>
      </c>
      <c r="AC214" s="56">
        <v>1</v>
      </c>
      <c r="AD214" s="56">
        <v>0</v>
      </c>
      <c r="AE214" s="1" t="s">
        <v>1427</v>
      </c>
      <c r="AF214" s="1" t="s">
        <v>1418</v>
      </c>
      <c r="AG214" s="1" t="s">
        <v>1419</v>
      </c>
    </row>
    <row r="215" spans="1:33">
      <c r="A215" s="53">
        <v>45169</v>
      </c>
      <c r="B215" s="53">
        <v>45169</v>
      </c>
      <c r="N215" s="1" t="s">
        <v>1348</v>
      </c>
      <c r="U215" s="59">
        <v>17969503684.200001</v>
      </c>
      <c r="V215" s="60">
        <v>17969503684.200001</v>
      </c>
      <c r="W215" s="60">
        <v>17969503684.200001</v>
      </c>
      <c r="X215" s="59">
        <v>3.14353257176E-2</v>
      </c>
      <c r="Y215" s="54">
        <v>1</v>
      </c>
      <c r="Z215" s="54">
        <v>0</v>
      </c>
      <c r="AA215" s="54">
        <v>0</v>
      </c>
      <c r="AB215" s="54">
        <v>0</v>
      </c>
      <c r="AC215" s="56">
        <v>1</v>
      </c>
      <c r="AD215" s="56">
        <v>0</v>
      </c>
      <c r="AE215" s="1" t="s">
        <v>1417</v>
      </c>
      <c r="AF215" s="1" t="s">
        <v>1418</v>
      </c>
      <c r="AG215" s="1" t="s">
        <v>1419</v>
      </c>
    </row>
    <row r="216" spans="1:33">
      <c r="A216" s="53">
        <v>45169</v>
      </c>
      <c r="B216" s="53">
        <v>45169</v>
      </c>
      <c r="N216" s="1" t="s">
        <v>1348</v>
      </c>
      <c r="U216" s="59">
        <v>11589858826.542</v>
      </c>
      <c r="V216" s="60">
        <v>11589858826.542</v>
      </c>
      <c r="W216" s="60">
        <v>12199851396.360001</v>
      </c>
      <c r="X216" s="59">
        <v>2.0274961047099999E-2</v>
      </c>
      <c r="Y216" s="54">
        <v>0</v>
      </c>
      <c r="Z216" s="54">
        <v>1</v>
      </c>
      <c r="AA216" s="54">
        <v>0</v>
      </c>
      <c r="AB216" s="54">
        <v>0</v>
      </c>
      <c r="AC216" s="56">
        <v>1</v>
      </c>
      <c r="AD216" s="56">
        <v>0</v>
      </c>
      <c r="AE216" s="1" t="s">
        <v>1417</v>
      </c>
      <c r="AF216" s="1" t="s">
        <v>1418</v>
      </c>
      <c r="AG216" s="1" t="s">
        <v>1419</v>
      </c>
    </row>
    <row r="217" spans="1:33">
      <c r="A217" s="53">
        <v>45169</v>
      </c>
      <c r="B217" s="53">
        <v>45169</v>
      </c>
      <c r="N217" s="1" t="s">
        <v>1295</v>
      </c>
      <c r="U217" s="59">
        <v>8340870402.46943</v>
      </c>
      <c r="V217" s="60">
        <v>8340870402.46943</v>
      </c>
      <c r="W217" s="60">
        <v>58955642955.643402</v>
      </c>
      <c r="X217" s="59">
        <v>1.4591275445199999E-2</v>
      </c>
      <c r="Y217" s="54">
        <v>1</v>
      </c>
      <c r="Z217" s="54">
        <v>0</v>
      </c>
      <c r="AA217" s="54">
        <v>0</v>
      </c>
      <c r="AB217" s="54">
        <v>0</v>
      </c>
      <c r="AC217" s="56">
        <v>1</v>
      </c>
      <c r="AD217" s="56">
        <v>0</v>
      </c>
      <c r="AE217" s="1" t="s">
        <v>1437</v>
      </c>
      <c r="AF217" s="1" t="s">
        <v>1418</v>
      </c>
      <c r="AG217" s="1" t="s">
        <v>1434</v>
      </c>
    </row>
    <row r="218" spans="1:33">
      <c r="A218" s="53">
        <v>45169</v>
      </c>
      <c r="B218" s="53">
        <v>45169</v>
      </c>
      <c r="N218" s="1" t="s">
        <v>1295</v>
      </c>
      <c r="U218" s="59">
        <v>33368355429.7299</v>
      </c>
      <c r="V218" s="60">
        <v>33368355429.7299</v>
      </c>
      <c r="W218" s="60">
        <v>58955642955.643402</v>
      </c>
      <c r="X218" s="59">
        <v>5.83736278991E-2</v>
      </c>
      <c r="Y218" s="54">
        <v>1</v>
      </c>
      <c r="Z218" s="54">
        <v>0</v>
      </c>
      <c r="AA218" s="54">
        <v>0</v>
      </c>
      <c r="AB218" s="54">
        <v>0</v>
      </c>
      <c r="AC218" s="56">
        <v>1</v>
      </c>
      <c r="AD218" s="56">
        <v>0</v>
      </c>
      <c r="AE218" s="1" t="s">
        <v>1437</v>
      </c>
      <c r="AF218" s="1" t="s">
        <v>1418</v>
      </c>
      <c r="AG218" s="1" t="s">
        <v>1438</v>
      </c>
    </row>
    <row r="219" spans="1:33">
      <c r="A219" s="53">
        <v>45169</v>
      </c>
      <c r="B219" s="53">
        <v>45169</v>
      </c>
      <c r="N219" s="1" t="s">
        <v>1088</v>
      </c>
      <c r="U219" s="59">
        <v>7489525031.9229298</v>
      </c>
      <c r="V219" s="60">
        <v>7489525031.9229298</v>
      </c>
      <c r="W219" s="60">
        <v>9986033375.8972397</v>
      </c>
      <c r="X219" s="59">
        <v>1.3101956680899999E-2</v>
      </c>
      <c r="Y219" s="54">
        <v>0</v>
      </c>
      <c r="Z219" s="54">
        <v>1</v>
      </c>
      <c r="AA219" s="54">
        <v>0</v>
      </c>
      <c r="AB219" s="54">
        <v>0</v>
      </c>
      <c r="AC219" s="56">
        <v>1</v>
      </c>
      <c r="AD219" s="56">
        <v>0</v>
      </c>
      <c r="AE219" s="1" t="s">
        <v>1425</v>
      </c>
      <c r="AF219" s="1" t="s">
        <v>1418</v>
      </c>
      <c r="AG219" s="1" t="s">
        <v>1419</v>
      </c>
    </row>
    <row r="220" spans="1:33">
      <c r="A220" s="53">
        <v>45169</v>
      </c>
      <c r="B220" s="53">
        <v>45169</v>
      </c>
      <c r="N220" s="1" t="s">
        <v>1088</v>
      </c>
      <c r="U220" s="59">
        <v>44677587144.3899</v>
      </c>
      <c r="V220" s="60">
        <v>44677587144.3899</v>
      </c>
      <c r="W220" s="60">
        <v>59570116192.519798</v>
      </c>
      <c r="X220" s="59">
        <v>7.8157668060300001E-2</v>
      </c>
      <c r="Y220" s="54">
        <v>1</v>
      </c>
      <c r="Z220" s="54">
        <v>0</v>
      </c>
      <c r="AA220" s="54">
        <v>0</v>
      </c>
      <c r="AB220" s="54">
        <v>0</v>
      </c>
      <c r="AC220" s="56">
        <v>0.35</v>
      </c>
      <c r="AD220" s="56">
        <v>0.65</v>
      </c>
      <c r="AE220" s="1" t="s">
        <v>1425</v>
      </c>
      <c r="AF220" s="1" t="s">
        <v>1418</v>
      </c>
      <c r="AG220" s="1" t="s">
        <v>1419</v>
      </c>
    </row>
    <row r="221" spans="1:33">
      <c r="A221" s="53">
        <v>45169</v>
      </c>
      <c r="B221" s="53">
        <v>45169</v>
      </c>
      <c r="N221" s="1" t="s">
        <v>1088</v>
      </c>
      <c r="U221" s="59">
        <v>4952157159.0479803</v>
      </c>
      <c r="V221" s="60">
        <v>4952157159.0479803</v>
      </c>
      <c r="W221" s="60">
        <v>5826067245.9387999</v>
      </c>
      <c r="X221" s="59">
        <v>8.6631593190000002E-3</v>
      </c>
      <c r="Y221" s="54">
        <v>0</v>
      </c>
      <c r="Z221" s="54">
        <v>1</v>
      </c>
      <c r="AA221" s="54">
        <v>0</v>
      </c>
      <c r="AB221" s="54">
        <v>0</v>
      </c>
      <c r="AC221" s="56">
        <v>0.65</v>
      </c>
      <c r="AD221" s="56">
        <v>0.35</v>
      </c>
      <c r="AE221" s="1" t="s">
        <v>1425</v>
      </c>
      <c r="AF221" s="1" t="s">
        <v>1418</v>
      </c>
      <c r="AG221" s="1" t="s">
        <v>1419</v>
      </c>
    </row>
    <row r="222" spans="1:33">
      <c r="A222" s="53">
        <v>45169</v>
      </c>
      <c r="B222" s="53">
        <v>45169</v>
      </c>
      <c r="N222" s="1" t="s">
        <v>1064</v>
      </c>
      <c r="U222" s="59">
        <v>7568083777.3640003</v>
      </c>
      <c r="V222" s="60">
        <v>7568083777.3640003</v>
      </c>
      <c r="W222" s="60">
        <v>13760152322.48</v>
      </c>
      <c r="X222" s="59">
        <v>1.32393850593E-2</v>
      </c>
      <c r="Y222" s="54">
        <v>1</v>
      </c>
      <c r="Z222" s="54">
        <v>0</v>
      </c>
      <c r="AA222" s="54">
        <v>0</v>
      </c>
      <c r="AB222" s="54">
        <v>0</v>
      </c>
      <c r="AC222" s="56">
        <v>1</v>
      </c>
      <c r="AD222" s="56">
        <v>0</v>
      </c>
      <c r="AE222" s="1" t="s">
        <v>1444</v>
      </c>
      <c r="AF222" s="1" t="s">
        <v>1418</v>
      </c>
      <c r="AG222" s="1" t="s">
        <v>1419</v>
      </c>
    </row>
    <row r="223" spans="1:33">
      <c r="A223" s="53">
        <v>45169</v>
      </c>
      <c r="B223" s="53">
        <v>45169</v>
      </c>
      <c r="N223" s="1" t="s">
        <v>1342</v>
      </c>
      <c r="U223" s="59">
        <v>3789146856.8302698</v>
      </c>
      <c r="V223" s="60">
        <v>3789146856.8302698</v>
      </c>
      <c r="W223" s="60">
        <v>3789146856.8302698</v>
      </c>
      <c r="X223" s="59">
        <v>6.6286230120000001E-3</v>
      </c>
      <c r="Y223" s="54">
        <v>0</v>
      </c>
      <c r="Z223" s="54">
        <v>1</v>
      </c>
      <c r="AA223" s="54">
        <v>0</v>
      </c>
      <c r="AB223" s="54">
        <v>0</v>
      </c>
      <c r="AC223" s="56">
        <v>1</v>
      </c>
      <c r="AD223" s="56">
        <v>0</v>
      </c>
      <c r="AE223" s="1" t="s">
        <v>1441</v>
      </c>
      <c r="AF223" s="1" t="s">
        <v>1418</v>
      </c>
      <c r="AG223" s="1" t="s">
        <v>1419</v>
      </c>
    </row>
    <row r="224" spans="1:33">
      <c r="A224" s="53">
        <v>45169</v>
      </c>
      <c r="B224" s="53">
        <v>45169</v>
      </c>
      <c r="N224" s="1" t="s">
        <v>1348</v>
      </c>
      <c r="U224" s="59">
        <v>389289650353.52002</v>
      </c>
      <c r="V224" s="60">
        <v>389289650353.52002</v>
      </c>
      <c r="W224" s="60">
        <v>389289650353.52002</v>
      </c>
      <c r="X224" s="59">
        <v>0.68101196184400004</v>
      </c>
      <c r="Y224" s="54">
        <v>1</v>
      </c>
      <c r="Z224" s="54">
        <v>0</v>
      </c>
      <c r="AA224" s="54">
        <v>0</v>
      </c>
      <c r="AB224" s="54">
        <v>0</v>
      </c>
      <c r="AC224" s="56">
        <v>1</v>
      </c>
      <c r="AD224" s="56">
        <v>0</v>
      </c>
      <c r="AE224" s="1" t="s">
        <v>1417</v>
      </c>
      <c r="AF224" s="1" t="s">
        <v>1418</v>
      </c>
      <c r="AG224" s="1" t="s">
        <v>1419</v>
      </c>
    </row>
    <row r="225" spans="1:33">
      <c r="A225" s="53">
        <v>45169</v>
      </c>
      <c r="B225" s="53">
        <v>45169</v>
      </c>
      <c r="N225" s="1" t="s">
        <v>1088</v>
      </c>
      <c r="U225" s="59">
        <v>13560852685.754</v>
      </c>
      <c r="V225" s="60">
        <v>13560852685.754</v>
      </c>
      <c r="W225" s="60">
        <v>18081136914.338699</v>
      </c>
      <c r="X225" s="59">
        <v>2.3722960226200001E-2</v>
      </c>
      <c r="Y225" s="54">
        <v>1</v>
      </c>
      <c r="Z225" s="54">
        <v>0</v>
      </c>
      <c r="AA225" s="54">
        <v>0</v>
      </c>
      <c r="AB225" s="54">
        <v>0</v>
      </c>
      <c r="AC225" s="56">
        <v>0.5</v>
      </c>
      <c r="AD225" s="56">
        <v>0.5</v>
      </c>
      <c r="AE225" s="1" t="s">
        <v>1425</v>
      </c>
      <c r="AF225" s="1" t="s">
        <v>1418</v>
      </c>
      <c r="AG225" s="1" t="s">
        <v>1419</v>
      </c>
    </row>
    <row r="226" spans="1:33">
      <c r="A226" s="53">
        <v>45169</v>
      </c>
      <c r="B226" s="53">
        <v>45169</v>
      </c>
      <c r="N226" s="1" t="s">
        <v>1088</v>
      </c>
      <c r="U226" s="59">
        <v>7069323915.3401804</v>
      </c>
      <c r="V226" s="60">
        <v>7069323915.3401804</v>
      </c>
      <c r="W226" s="60">
        <v>8836654894.17523</v>
      </c>
      <c r="X226" s="59">
        <v>1.23668691015E-2</v>
      </c>
      <c r="Y226" s="54">
        <v>0</v>
      </c>
      <c r="Z226" s="54">
        <v>1</v>
      </c>
      <c r="AA226" s="54">
        <v>0</v>
      </c>
      <c r="AB226" s="54">
        <v>0</v>
      </c>
      <c r="AC226" s="56">
        <v>1</v>
      </c>
      <c r="AD226" s="56">
        <v>0</v>
      </c>
      <c r="AE226" s="1" t="s">
        <v>1425</v>
      </c>
      <c r="AF226" s="1" t="s">
        <v>1418</v>
      </c>
      <c r="AG226" s="1" t="s">
        <v>1419</v>
      </c>
    </row>
    <row r="227" spans="1:33">
      <c r="A227" s="53">
        <v>45169</v>
      </c>
      <c r="B227" s="53">
        <v>45169</v>
      </c>
      <c r="N227" s="1" t="s">
        <v>1088</v>
      </c>
      <c r="U227" s="59">
        <v>10029874128.8869</v>
      </c>
      <c r="V227" s="60">
        <v>10029874128.8869</v>
      </c>
      <c r="W227" s="60">
        <v>13373165505.182501</v>
      </c>
      <c r="X227" s="59">
        <v>1.75459693094E-2</v>
      </c>
      <c r="Y227" s="54">
        <v>0</v>
      </c>
      <c r="Z227" s="54">
        <v>1</v>
      </c>
      <c r="AA227" s="54">
        <v>0</v>
      </c>
      <c r="AB227" s="54">
        <v>0</v>
      </c>
      <c r="AC227" s="56">
        <v>1</v>
      </c>
      <c r="AD227" s="56">
        <v>0</v>
      </c>
      <c r="AE227" s="1" t="s">
        <v>1425</v>
      </c>
      <c r="AF227" s="1" t="s">
        <v>1418</v>
      </c>
      <c r="AG227" s="1" t="s">
        <v>1419</v>
      </c>
    </row>
    <row r="228" spans="1:33">
      <c r="A228" s="53">
        <v>45169</v>
      </c>
      <c r="B228" s="53">
        <v>45169</v>
      </c>
      <c r="N228" s="1" t="s">
        <v>1088</v>
      </c>
      <c r="U228" s="59">
        <v>18045884534.8078</v>
      </c>
      <c r="V228" s="60">
        <v>18045884534.8078</v>
      </c>
      <c r="W228" s="60">
        <v>18045884534.8078</v>
      </c>
      <c r="X228" s="59">
        <v>3.15689441502E-2</v>
      </c>
      <c r="Y228" s="54">
        <v>1</v>
      </c>
      <c r="Z228" s="54">
        <v>0</v>
      </c>
      <c r="AA228" s="54">
        <v>0</v>
      </c>
      <c r="AB228" s="54">
        <v>0</v>
      </c>
      <c r="AC228" s="56">
        <v>0.65</v>
      </c>
      <c r="AD228" s="56">
        <v>0.35</v>
      </c>
      <c r="AE228" s="1" t="s">
        <v>1425</v>
      </c>
      <c r="AF228" s="1" t="s">
        <v>1418</v>
      </c>
      <c r="AG228" s="1" t="s">
        <v>1419</v>
      </c>
    </row>
    <row r="229" spans="1:33">
      <c r="A229" s="53">
        <v>45169</v>
      </c>
      <c r="B229" s="53">
        <v>45169</v>
      </c>
      <c r="N229" s="1" t="s">
        <v>1088</v>
      </c>
      <c r="U229" s="59">
        <v>4627807830.2002296</v>
      </c>
      <c r="V229" s="60">
        <v>4627807830.2002296</v>
      </c>
      <c r="W229" s="60">
        <v>8414196054.9095001</v>
      </c>
      <c r="X229" s="59">
        <v>8.0957520618000003E-3</v>
      </c>
      <c r="Y229" s="54">
        <v>0</v>
      </c>
      <c r="Z229" s="54">
        <v>1</v>
      </c>
      <c r="AA229" s="54">
        <v>0</v>
      </c>
      <c r="AB229" s="54">
        <v>0</v>
      </c>
      <c r="AC229" s="56">
        <v>1</v>
      </c>
      <c r="AD229" s="56">
        <v>0</v>
      </c>
      <c r="AE229" s="1" t="s">
        <v>1425</v>
      </c>
      <c r="AF229" s="1" t="s">
        <v>1418</v>
      </c>
      <c r="AG229" s="1" t="s">
        <v>1419</v>
      </c>
    </row>
    <row r="230" spans="1:33">
      <c r="A230" s="53">
        <v>45169</v>
      </c>
      <c r="B230" s="53">
        <v>45169</v>
      </c>
      <c r="N230" s="1" t="s">
        <v>1088</v>
      </c>
      <c r="U230" s="59">
        <v>3560235090.1535201</v>
      </c>
      <c r="V230" s="60">
        <v>3560235090.1535201</v>
      </c>
      <c r="W230" s="60">
        <v>4450293862.6919003</v>
      </c>
      <c r="X230" s="59">
        <v>6.2281714429999998E-3</v>
      </c>
      <c r="Y230" s="54">
        <v>0</v>
      </c>
      <c r="Z230" s="54">
        <v>1</v>
      </c>
      <c r="AA230" s="54">
        <v>0</v>
      </c>
      <c r="AB230" s="54">
        <v>0</v>
      </c>
      <c r="AC230" s="56">
        <v>0.5</v>
      </c>
      <c r="AD230" s="56">
        <v>0.5</v>
      </c>
      <c r="AE230" s="1" t="s">
        <v>1425</v>
      </c>
      <c r="AF230" s="1" t="s">
        <v>1418</v>
      </c>
      <c r="AG230" s="1" t="s">
        <v>1419</v>
      </c>
    </row>
    <row r="231" spans="1:33">
      <c r="A231" s="53">
        <v>45169</v>
      </c>
      <c r="B231" s="53">
        <v>45169</v>
      </c>
      <c r="N231" s="1" t="s">
        <v>1088</v>
      </c>
      <c r="U231" s="59">
        <v>4954371649.76474</v>
      </c>
      <c r="V231" s="60">
        <v>4954371649.76474</v>
      </c>
      <c r="W231" s="60">
        <v>6605828866.3529902</v>
      </c>
      <c r="X231" s="59">
        <v>8.6670332844999993E-3</v>
      </c>
      <c r="Y231" s="54">
        <v>0</v>
      </c>
      <c r="Z231" s="54">
        <v>1</v>
      </c>
      <c r="AA231" s="54">
        <v>0</v>
      </c>
      <c r="AB231" s="54">
        <v>0</v>
      </c>
      <c r="AC231" s="56">
        <v>0.65</v>
      </c>
      <c r="AD231" s="56">
        <v>0.35</v>
      </c>
      <c r="AE231" s="1" t="s">
        <v>1425</v>
      </c>
      <c r="AF231" s="1" t="s">
        <v>1418</v>
      </c>
      <c r="AG231" s="1" t="s">
        <v>1419</v>
      </c>
    </row>
    <row r="232" spans="1:33">
      <c r="A232" s="53">
        <v>45169</v>
      </c>
      <c r="B232" s="53">
        <v>45169</v>
      </c>
      <c r="N232" s="1" t="s">
        <v>1348</v>
      </c>
      <c r="U232" s="59">
        <v>16727692413.312</v>
      </c>
      <c r="V232" s="60">
        <v>16727692413.312</v>
      </c>
      <c r="W232" s="60">
        <v>20909615516.639999</v>
      </c>
      <c r="X232" s="59">
        <v>2.9262937294000001E-2</v>
      </c>
      <c r="Y232" s="54">
        <v>0</v>
      </c>
      <c r="Z232" s="54">
        <v>1</v>
      </c>
      <c r="AA232" s="54">
        <v>0</v>
      </c>
      <c r="AB232" s="54">
        <v>0</v>
      </c>
      <c r="AC232" s="56">
        <v>1</v>
      </c>
      <c r="AD232" s="56">
        <v>0</v>
      </c>
      <c r="AE232" s="1" t="s">
        <v>1417</v>
      </c>
      <c r="AF232" s="1" t="s">
        <v>1418</v>
      </c>
      <c r="AG232" s="1" t="s">
        <v>1419</v>
      </c>
    </row>
    <row r="233" spans="1:33">
      <c r="A233" s="53">
        <v>45169</v>
      </c>
      <c r="B233" s="53">
        <v>45169</v>
      </c>
      <c r="N233" s="1" t="s">
        <v>1266</v>
      </c>
      <c r="U233" s="59">
        <v>7484440371.9985199</v>
      </c>
      <c r="V233" s="60">
        <v>7484440371.9985199</v>
      </c>
      <c r="W233" s="60">
        <v>9355550464.9981499</v>
      </c>
      <c r="X233" s="59">
        <v>1.30930617251E-2</v>
      </c>
      <c r="Y233" s="54">
        <v>0</v>
      </c>
      <c r="Z233" s="54">
        <v>1</v>
      </c>
      <c r="AA233" s="54">
        <v>0</v>
      </c>
      <c r="AB233" s="54">
        <v>0</v>
      </c>
      <c r="AC233" s="56">
        <v>0</v>
      </c>
      <c r="AD233" s="56">
        <v>1</v>
      </c>
      <c r="AE233" s="1" t="s">
        <v>1444</v>
      </c>
      <c r="AF233" s="1" t="s">
        <v>1418</v>
      </c>
      <c r="AG233" s="1" t="s">
        <v>1419</v>
      </c>
    </row>
    <row r="234" spans="1:33">
      <c r="A234" s="53">
        <v>45169</v>
      </c>
      <c r="B234" s="53">
        <v>45169</v>
      </c>
      <c r="N234" s="1" t="s">
        <v>1078</v>
      </c>
      <c r="U234" s="59">
        <v>14899554235.2994</v>
      </c>
      <c r="V234" s="60">
        <v>14899554235.2994</v>
      </c>
      <c r="W234" s="60">
        <v>16555060261.4438</v>
      </c>
      <c r="X234" s="59">
        <v>2.60648456777E-2</v>
      </c>
      <c r="Y234" s="54">
        <v>1</v>
      </c>
      <c r="Z234" s="54">
        <v>0</v>
      </c>
      <c r="AA234" s="54">
        <v>0</v>
      </c>
      <c r="AB234" s="54">
        <v>0</v>
      </c>
      <c r="AC234" s="56">
        <v>0</v>
      </c>
      <c r="AD234" s="56">
        <v>1</v>
      </c>
      <c r="AE234" s="1" t="s">
        <v>1440</v>
      </c>
      <c r="AF234" s="1" t="s">
        <v>1418</v>
      </c>
      <c r="AG234" s="1" t="s">
        <v>1434</v>
      </c>
    </row>
    <row r="235" spans="1:33">
      <c r="A235" s="53">
        <v>45169</v>
      </c>
      <c r="B235" s="53">
        <v>45169</v>
      </c>
      <c r="N235" s="1" t="s">
        <v>1013</v>
      </c>
      <c r="U235" s="59">
        <v>5341897618.7568598</v>
      </c>
      <c r="V235" s="60">
        <v>5341897618.7568598</v>
      </c>
      <c r="W235" s="60">
        <v>7827503151.6288605</v>
      </c>
      <c r="X235" s="59">
        <v>9.3449599135999994E-3</v>
      </c>
      <c r="Y235" s="54">
        <v>0</v>
      </c>
      <c r="Z235" s="54">
        <v>1</v>
      </c>
      <c r="AA235" s="54">
        <v>0</v>
      </c>
      <c r="AB235" s="54">
        <v>0</v>
      </c>
      <c r="AC235" s="56">
        <v>1</v>
      </c>
      <c r="AD235" s="56">
        <v>0</v>
      </c>
      <c r="AE235" s="1" t="s">
        <v>1448</v>
      </c>
      <c r="AF235" s="1" t="s">
        <v>1418</v>
      </c>
      <c r="AG235" s="1" t="s">
        <v>1438</v>
      </c>
    </row>
    <row r="236" spans="1:33">
      <c r="A236" s="53">
        <v>45169</v>
      </c>
      <c r="B236" s="53">
        <v>45169</v>
      </c>
      <c r="N236" s="1" t="s">
        <v>1088</v>
      </c>
      <c r="U236" s="59">
        <v>7854943174.3407602</v>
      </c>
      <c r="V236" s="60">
        <v>7854943174.3407602</v>
      </c>
      <c r="W236" s="60">
        <v>11221347391.9154</v>
      </c>
      <c r="X236" s="59">
        <v>1.3741208522900001E-2</v>
      </c>
      <c r="Y236" s="54">
        <v>0</v>
      </c>
      <c r="Z236" s="54">
        <v>1</v>
      </c>
      <c r="AA236" s="54">
        <v>0</v>
      </c>
      <c r="AB236" s="54">
        <v>0</v>
      </c>
      <c r="AC236" s="56">
        <v>0</v>
      </c>
      <c r="AD236" s="56">
        <v>1</v>
      </c>
      <c r="AE236" s="1" t="s">
        <v>1425</v>
      </c>
      <c r="AF236" s="1" t="s">
        <v>1418</v>
      </c>
      <c r="AG236" s="1" t="s">
        <v>1419</v>
      </c>
    </row>
    <row r="237" spans="1:33">
      <c r="A237" s="53">
        <v>45169</v>
      </c>
      <c r="B237" s="53">
        <v>45169</v>
      </c>
      <c r="N237" s="1" t="s">
        <v>1348</v>
      </c>
      <c r="U237" s="59">
        <v>43474167127.82</v>
      </c>
      <c r="V237" s="60">
        <v>43474167127.82</v>
      </c>
      <c r="W237" s="60">
        <v>43474167127.82</v>
      </c>
      <c r="X237" s="59">
        <v>7.60524401775E-2</v>
      </c>
      <c r="Y237" s="54">
        <v>1</v>
      </c>
      <c r="Z237" s="54">
        <v>0</v>
      </c>
      <c r="AA237" s="54">
        <v>0</v>
      </c>
      <c r="AB237" s="54">
        <v>0</v>
      </c>
      <c r="AC237" s="56">
        <v>1</v>
      </c>
      <c r="AD237" s="56">
        <v>0</v>
      </c>
      <c r="AE237" s="1" t="s">
        <v>1417</v>
      </c>
      <c r="AF237" s="1" t="s">
        <v>1418</v>
      </c>
      <c r="AG237" s="1" t="s">
        <v>1419</v>
      </c>
    </row>
    <row r="238" spans="1:33">
      <c r="A238" s="53">
        <v>45169</v>
      </c>
      <c r="B238" s="53">
        <v>45169</v>
      </c>
      <c r="N238" s="1" t="s">
        <v>1342</v>
      </c>
      <c r="U238" s="59">
        <v>5748780750.9220505</v>
      </c>
      <c r="V238" s="60">
        <v>5748780750.9220505</v>
      </c>
      <c r="W238" s="60">
        <v>5748780750.9220505</v>
      </c>
      <c r="X238" s="59">
        <v>1.0056749399399999E-2</v>
      </c>
      <c r="Y238" s="54">
        <v>0</v>
      </c>
      <c r="Z238" s="54">
        <v>1</v>
      </c>
      <c r="AA238" s="54">
        <v>0</v>
      </c>
      <c r="AB238" s="54">
        <v>0</v>
      </c>
      <c r="AC238" s="56">
        <v>1</v>
      </c>
      <c r="AD238" s="56">
        <v>0</v>
      </c>
      <c r="AE238" s="1" t="s">
        <v>1441</v>
      </c>
      <c r="AF238" s="1" t="s">
        <v>1418</v>
      </c>
      <c r="AG238" s="1" t="s">
        <v>1419</v>
      </c>
    </row>
    <row r="239" spans="1:33">
      <c r="A239" s="53">
        <v>45169</v>
      </c>
      <c r="B239" s="53">
        <v>45169</v>
      </c>
      <c r="N239" s="1" t="s">
        <v>1088</v>
      </c>
      <c r="U239" s="59">
        <v>5734267758.1488504</v>
      </c>
      <c r="V239" s="60">
        <v>5734267758.1488504</v>
      </c>
      <c r="W239" s="60">
        <v>6036071324.3672104</v>
      </c>
      <c r="X239" s="59">
        <v>1.00313607931E-2</v>
      </c>
      <c r="Y239" s="54">
        <v>0</v>
      </c>
      <c r="Z239" s="54">
        <v>1</v>
      </c>
      <c r="AA239" s="54">
        <v>0</v>
      </c>
      <c r="AB239" s="54">
        <v>0</v>
      </c>
      <c r="AC239" s="56">
        <v>1</v>
      </c>
      <c r="AD239" s="56">
        <v>0</v>
      </c>
      <c r="AE239" s="1" t="s">
        <v>1425</v>
      </c>
      <c r="AF239" s="1" t="s">
        <v>1418</v>
      </c>
      <c r="AG239" s="1" t="s">
        <v>1419</v>
      </c>
    </row>
    <row r="240" spans="1:33">
      <c r="A240" s="53">
        <v>45169</v>
      </c>
      <c r="B240" s="53">
        <v>45169</v>
      </c>
      <c r="N240" s="1" t="s">
        <v>1088</v>
      </c>
      <c r="U240" s="59">
        <v>10918277295.051001</v>
      </c>
      <c r="V240" s="60">
        <v>10918277295.051001</v>
      </c>
      <c r="W240" s="60">
        <v>12845032111.824699</v>
      </c>
      <c r="X240" s="59">
        <v>1.9100115900600002E-2</v>
      </c>
      <c r="Y240" s="54">
        <v>1</v>
      </c>
      <c r="Z240" s="54">
        <v>0</v>
      </c>
      <c r="AA240" s="54">
        <v>0</v>
      </c>
      <c r="AB240" s="54">
        <v>0</v>
      </c>
      <c r="AC240" s="56">
        <v>0</v>
      </c>
      <c r="AD240" s="56">
        <v>1</v>
      </c>
      <c r="AE240" s="1" t="s">
        <v>1425</v>
      </c>
      <c r="AF240" s="1" t="s">
        <v>1418</v>
      </c>
      <c r="AG240" s="1" t="s">
        <v>1419</v>
      </c>
    </row>
    <row r="241" spans="1:33">
      <c r="A241" s="53">
        <v>45169</v>
      </c>
      <c r="B241" s="53">
        <v>45169</v>
      </c>
      <c r="N241" s="1" t="s">
        <v>1088</v>
      </c>
      <c r="U241" s="59">
        <v>26361440337.431702</v>
      </c>
      <c r="V241" s="60">
        <v>26361440337.431702</v>
      </c>
      <c r="W241" s="60">
        <v>27748884565.717602</v>
      </c>
      <c r="X241" s="59">
        <v>4.6115934972599998E-2</v>
      </c>
      <c r="Y241" s="54">
        <v>1</v>
      </c>
      <c r="Z241" s="54">
        <v>0</v>
      </c>
      <c r="AA241" s="54">
        <v>0</v>
      </c>
      <c r="AB241" s="54">
        <v>0</v>
      </c>
      <c r="AC241" s="56">
        <v>1</v>
      </c>
      <c r="AD241" s="56">
        <v>0</v>
      </c>
      <c r="AE241" s="1" t="s">
        <v>1425</v>
      </c>
      <c r="AF241" s="1" t="s">
        <v>1418</v>
      </c>
      <c r="AG241" s="1" t="s">
        <v>1419</v>
      </c>
    </row>
    <row r="242" spans="1:33">
      <c r="A242" s="53">
        <v>45169</v>
      </c>
      <c r="B242" s="53">
        <v>45169</v>
      </c>
      <c r="N242" s="1" t="s">
        <v>1013</v>
      </c>
      <c r="U242" s="59">
        <v>15493800139.0767</v>
      </c>
      <c r="V242" s="60">
        <v>15493800139.0767</v>
      </c>
      <c r="W242" s="60">
        <v>24132319003.035599</v>
      </c>
      <c r="X242" s="59">
        <v>2.71044021323E-2</v>
      </c>
      <c r="Y242" s="54">
        <v>1</v>
      </c>
      <c r="Z242" s="54">
        <v>0</v>
      </c>
      <c r="AA242" s="54">
        <v>0</v>
      </c>
      <c r="AB242" s="54">
        <v>0</v>
      </c>
      <c r="AC242" s="56">
        <v>0.35</v>
      </c>
      <c r="AD242" s="56">
        <v>0.65</v>
      </c>
      <c r="AE242" s="1" t="s">
        <v>1448</v>
      </c>
      <c r="AF242" s="1" t="s">
        <v>1418</v>
      </c>
      <c r="AG242" s="1" t="s">
        <v>1438</v>
      </c>
    </row>
    <row r="243" spans="1:33">
      <c r="A243" s="53">
        <v>45169</v>
      </c>
      <c r="B243" s="53">
        <v>45169</v>
      </c>
      <c r="N243" s="1" t="s">
        <v>898</v>
      </c>
      <c r="U243" s="59">
        <v>16452025986.147301</v>
      </c>
      <c r="V243" s="60">
        <v>16452025986.147301</v>
      </c>
      <c r="W243" s="60">
        <v>27420043310.245499</v>
      </c>
      <c r="X243" s="59">
        <v>2.87806944854E-2</v>
      </c>
      <c r="Y243" s="54">
        <v>1</v>
      </c>
      <c r="Z243" s="54">
        <v>0</v>
      </c>
      <c r="AA243" s="54">
        <v>0</v>
      </c>
      <c r="AB243" s="54">
        <v>0</v>
      </c>
      <c r="AC243" s="56">
        <v>1</v>
      </c>
      <c r="AD243" s="56">
        <v>0</v>
      </c>
      <c r="AE243" s="1" t="s">
        <v>1421</v>
      </c>
      <c r="AF243" s="1" t="s">
        <v>1418</v>
      </c>
      <c r="AG243" s="1" t="s">
        <v>1419</v>
      </c>
    </row>
    <row r="244" spans="1:33">
      <c r="A244" s="53">
        <v>45169</v>
      </c>
      <c r="B244" s="53">
        <v>45169</v>
      </c>
      <c r="N244" s="1" t="s">
        <v>1348</v>
      </c>
      <c r="U244" s="59">
        <v>31619152869.006001</v>
      </c>
      <c r="V244" s="60">
        <v>31619152869.006001</v>
      </c>
      <c r="W244" s="60">
        <v>33283318809.48</v>
      </c>
      <c r="X244" s="59">
        <v>5.5313623949699998E-2</v>
      </c>
      <c r="Y244" s="54">
        <v>1</v>
      </c>
      <c r="Z244" s="54">
        <v>0</v>
      </c>
      <c r="AA244" s="54">
        <v>0</v>
      </c>
      <c r="AB244" s="54">
        <v>0</v>
      </c>
      <c r="AC244" s="56">
        <v>1</v>
      </c>
      <c r="AD244" s="56">
        <v>0</v>
      </c>
      <c r="AE244" s="1" t="s">
        <v>1417</v>
      </c>
      <c r="AF244" s="1" t="s">
        <v>1418</v>
      </c>
      <c r="AG244" s="1" t="s">
        <v>1419</v>
      </c>
    </row>
    <row r="245" spans="1:33">
      <c r="A245" s="53">
        <v>45169</v>
      </c>
      <c r="B245" s="53">
        <v>45169</v>
      </c>
      <c r="N245" s="1" t="s">
        <v>1088</v>
      </c>
      <c r="U245" s="59">
        <v>16236912028.014601</v>
      </c>
      <c r="V245" s="60">
        <v>16236912028.014601</v>
      </c>
      <c r="W245" s="60">
        <v>19102249444.723</v>
      </c>
      <c r="X245" s="59">
        <v>2.8404380400200002E-2</v>
      </c>
      <c r="Y245" s="54">
        <v>1</v>
      </c>
      <c r="Z245" s="54">
        <v>0</v>
      </c>
      <c r="AA245" s="54">
        <v>0</v>
      </c>
      <c r="AB245" s="54">
        <v>0</v>
      </c>
      <c r="AC245" s="56">
        <v>0.65</v>
      </c>
      <c r="AD245" s="56">
        <v>0.35</v>
      </c>
      <c r="AE245" s="1" t="s">
        <v>1425</v>
      </c>
      <c r="AF245" s="1" t="s">
        <v>1418</v>
      </c>
      <c r="AG245" s="1" t="s">
        <v>1419</v>
      </c>
    </row>
    <row r="246" spans="1:33">
      <c r="A246" s="53">
        <v>45169</v>
      </c>
      <c r="B246" s="53">
        <v>45169</v>
      </c>
      <c r="N246" s="1" t="s">
        <v>1088</v>
      </c>
      <c r="U246" s="59">
        <v>16486979977.703699</v>
      </c>
      <c r="V246" s="60">
        <v>16486979977.703699</v>
      </c>
      <c r="W246" s="60">
        <v>19396447032.592602</v>
      </c>
      <c r="X246" s="59">
        <v>2.8841841978899999E-2</v>
      </c>
      <c r="Y246" s="54">
        <v>1</v>
      </c>
      <c r="Z246" s="54">
        <v>0</v>
      </c>
      <c r="AA246" s="54">
        <v>0</v>
      </c>
      <c r="AB246" s="54">
        <v>0</v>
      </c>
      <c r="AC246" s="56">
        <v>1</v>
      </c>
      <c r="AD246" s="56">
        <v>0</v>
      </c>
      <c r="AE246" s="1" t="s">
        <v>1425</v>
      </c>
      <c r="AF246" s="1" t="s">
        <v>1418</v>
      </c>
      <c r="AG246" s="1" t="s">
        <v>1419</v>
      </c>
    </row>
    <row r="247" spans="1:33">
      <c r="A247" s="53">
        <v>45169</v>
      </c>
      <c r="B247" s="53">
        <v>45169</v>
      </c>
      <c r="N247" s="1" t="s">
        <v>1088</v>
      </c>
      <c r="U247" s="59">
        <v>4952673695.7791004</v>
      </c>
      <c r="V247" s="60">
        <v>4952673695.7791004</v>
      </c>
      <c r="W247" s="60">
        <v>9905347391.5582008</v>
      </c>
      <c r="X247" s="59">
        <v>8.6640629332999999E-3</v>
      </c>
      <c r="Y247" s="54">
        <v>0</v>
      </c>
      <c r="Z247" s="54">
        <v>1</v>
      </c>
      <c r="AA247" s="54">
        <v>0</v>
      </c>
      <c r="AB247" s="54">
        <v>0</v>
      </c>
      <c r="AC247" s="56">
        <v>0</v>
      </c>
      <c r="AD247" s="56">
        <v>1</v>
      </c>
      <c r="AE247" s="1" t="s">
        <v>1425</v>
      </c>
      <c r="AF247" s="1" t="s">
        <v>1418</v>
      </c>
      <c r="AG247" s="1" t="s">
        <v>1419</v>
      </c>
    </row>
    <row r="248" spans="1:33">
      <c r="A248" s="53">
        <v>45169</v>
      </c>
      <c r="B248" s="53">
        <v>45169</v>
      </c>
      <c r="N248" s="1" t="s">
        <v>1342</v>
      </c>
      <c r="U248" s="59">
        <v>5379185708.5210505</v>
      </c>
      <c r="V248" s="60">
        <v>5379185708.5210505</v>
      </c>
      <c r="W248" s="60">
        <v>5662300745.8116398</v>
      </c>
      <c r="X248" s="59">
        <v>9.4101906104000002E-3</v>
      </c>
      <c r="Y248" s="54">
        <v>0</v>
      </c>
      <c r="Z248" s="54">
        <v>1</v>
      </c>
      <c r="AA248" s="54">
        <v>0</v>
      </c>
      <c r="AB248" s="54">
        <v>0</v>
      </c>
      <c r="AC248" s="56">
        <v>1</v>
      </c>
      <c r="AD248" s="56">
        <v>0</v>
      </c>
      <c r="AE248" s="1" t="s">
        <v>1441</v>
      </c>
      <c r="AF248" s="1" t="s">
        <v>1418</v>
      </c>
      <c r="AG248" s="1" t="s">
        <v>1419</v>
      </c>
    </row>
    <row r="249" spans="1:33">
      <c r="A249" s="53">
        <v>45169</v>
      </c>
      <c r="B249" s="53">
        <v>45169</v>
      </c>
      <c r="N249" s="1" t="s">
        <v>1342</v>
      </c>
      <c r="U249" s="59">
        <v>16553592405.809799</v>
      </c>
      <c r="V249" s="60">
        <v>16553592405.809799</v>
      </c>
      <c r="W249" s="60">
        <v>16553592405.809799</v>
      </c>
      <c r="X249" s="59">
        <v>2.8958371818000001E-2</v>
      </c>
      <c r="Y249" s="54">
        <v>1</v>
      </c>
      <c r="Z249" s="54">
        <v>0</v>
      </c>
      <c r="AA249" s="54">
        <v>0</v>
      </c>
      <c r="AB249" s="54">
        <v>0</v>
      </c>
      <c r="AC249" s="56">
        <v>1</v>
      </c>
      <c r="AD249" s="56">
        <v>0</v>
      </c>
      <c r="AE249" s="1" t="s">
        <v>1441</v>
      </c>
      <c r="AF249" s="1" t="s">
        <v>1418</v>
      </c>
      <c r="AG249" s="1" t="s">
        <v>1419</v>
      </c>
    </row>
    <row r="250" spans="1:33">
      <c r="A250" s="53">
        <v>45169</v>
      </c>
      <c r="B250" s="53">
        <v>45169</v>
      </c>
      <c r="N250" s="1" t="s">
        <v>1015</v>
      </c>
      <c r="U250" s="59">
        <v>26381707360.582199</v>
      </c>
      <c r="V250" s="60">
        <v>26381707360.582199</v>
      </c>
      <c r="W250" s="60">
        <v>26381707360.582199</v>
      </c>
      <c r="X250" s="59">
        <v>4.6151389511900003E-2</v>
      </c>
      <c r="Y250" s="54">
        <v>1</v>
      </c>
      <c r="Z250" s="54">
        <v>0</v>
      </c>
      <c r="AA250" s="54">
        <v>0</v>
      </c>
      <c r="AB250" s="54">
        <v>0</v>
      </c>
      <c r="AC250" s="56">
        <v>0</v>
      </c>
      <c r="AD250" s="56">
        <v>1</v>
      </c>
      <c r="AE250" s="1" t="s">
        <v>1420</v>
      </c>
      <c r="AF250" s="1" t="s">
        <v>1418</v>
      </c>
      <c r="AG250" s="1" t="s">
        <v>1419</v>
      </c>
    </row>
    <row r="251" spans="1:33">
      <c r="A251" s="53">
        <v>45169</v>
      </c>
      <c r="B251" s="53">
        <v>45169</v>
      </c>
      <c r="N251" s="1" t="s">
        <v>881</v>
      </c>
      <c r="U251" s="59">
        <v>3486691990.4525199</v>
      </c>
      <c r="V251" s="60">
        <v>3486691990.4525199</v>
      </c>
      <c r="W251" s="60">
        <v>3486691990.4525199</v>
      </c>
      <c r="X251" s="59">
        <v>6.0995172889999998E-3</v>
      </c>
      <c r="Y251" s="54">
        <v>0</v>
      </c>
      <c r="Z251" s="54">
        <v>1</v>
      </c>
      <c r="AA251" s="54">
        <v>0</v>
      </c>
      <c r="AB251" s="54">
        <v>0</v>
      </c>
      <c r="AC251" s="56">
        <v>1</v>
      </c>
      <c r="AD251" s="56">
        <v>0</v>
      </c>
      <c r="AE251" s="1" t="s">
        <v>1433</v>
      </c>
      <c r="AF251" s="1" t="s">
        <v>1445</v>
      </c>
      <c r="AG251" s="1" t="s">
        <v>1419</v>
      </c>
    </row>
    <row r="252" spans="1:33">
      <c r="A252" s="53">
        <v>45169</v>
      </c>
      <c r="B252" s="53">
        <v>45169</v>
      </c>
      <c r="N252" s="1" t="s">
        <v>1348</v>
      </c>
      <c r="U252" s="59">
        <v>447656008793.71002</v>
      </c>
      <c r="V252" s="60">
        <v>447656008793.71002</v>
      </c>
      <c r="W252" s="60">
        <v>526654127992.59998</v>
      </c>
      <c r="X252" s="59">
        <v>0.78311636721650002</v>
      </c>
      <c r="Y252" s="54">
        <v>1</v>
      </c>
      <c r="Z252" s="54">
        <v>0</v>
      </c>
      <c r="AA252" s="54">
        <v>0</v>
      </c>
      <c r="AB252" s="54">
        <v>0</v>
      </c>
      <c r="AC252" s="56">
        <v>0</v>
      </c>
      <c r="AD252" s="56">
        <v>1</v>
      </c>
      <c r="AE252" s="1" t="s">
        <v>1417</v>
      </c>
      <c r="AF252" s="1" t="s">
        <v>1418</v>
      </c>
      <c r="AG252" s="1" t="s">
        <v>1419</v>
      </c>
    </row>
    <row r="253" spans="1:33">
      <c r="A253" s="53">
        <v>45169</v>
      </c>
      <c r="B253" s="53">
        <v>45169</v>
      </c>
      <c r="N253" s="1" t="s">
        <v>1348</v>
      </c>
      <c r="U253" s="59">
        <v>8012877588.0015001</v>
      </c>
      <c r="V253" s="60">
        <v>8012877588.0015001</v>
      </c>
      <c r="W253" s="60">
        <v>8434607987.3699999</v>
      </c>
      <c r="X253" s="59">
        <v>1.40174943805E-2</v>
      </c>
      <c r="Y253" s="54">
        <v>0</v>
      </c>
      <c r="Z253" s="54">
        <v>1</v>
      </c>
      <c r="AA253" s="54">
        <v>0</v>
      </c>
      <c r="AB253" s="54">
        <v>0</v>
      </c>
      <c r="AC253" s="56">
        <v>1</v>
      </c>
      <c r="AD253" s="56">
        <v>0</v>
      </c>
      <c r="AE253" s="1" t="s">
        <v>1417</v>
      </c>
      <c r="AF253" s="1" t="s">
        <v>1418</v>
      </c>
      <c r="AG253" s="1" t="s">
        <v>1419</v>
      </c>
    </row>
    <row r="254" spans="1:33">
      <c r="A254" s="53">
        <v>45169</v>
      </c>
      <c r="B254" s="53">
        <v>45169</v>
      </c>
      <c r="N254" s="1" t="s">
        <v>936</v>
      </c>
      <c r="U254" s="59">
        <v>13922736393.8505</v>
      </c>
      <c r="V254" s="60">
        <v>13922736393.8505</v>
      </c>
      <c r="W254" s="60">
        <v>27845472787.701</v>
      </c>
      <c r="X254" s="59">
        <v>2.4356029031900001E-2</v>
      </c>
      <c r="Y254" s="54">
        <v>1</v>
      </c>
      <c r="Z254" s="54">
        <v>0</v>
      </c>
      <c r="AA254" s="54">
        <v>0</v>
      </c>
      <c r="AB254" s="54">
        <v>0</v>
      </c>
      <c r="AC254" s="56">
        <v>0</v>
      </c>
      <c r="AD254" s="56">
        <v>1</v>
      </c>
      <c r="AE254" s="1" t="s">
        <v>1427</v>
      </c>
      <c r="AF254" s="1" t="s">
        <v>1418</v>
      </c>
      <c r="AG254" s="1" t="s">
        <v>1419</v>
      </c>
    </row>
    <row r="255" spans="1:33">
      <c r="A255" s="53">
        <v>45169</v>
      </c>
      <c r="B255" s="53">
        <v>45169</v>
      </c>
      <c r="N255" s="1" t="s">
        <v>1348</v>
      </c>
      <c r="U255" s="59">
        <v>12184841094.2195</v>
      </c>
      <c r="V255" s="60">
        <v>12184841094.2195</v>
      </c>
      <c r="W255" s="60">
        <v>14335107169.67</v>
      </c>
      <c r="X255" s="59">
        <v>2.13158056753E-2</v>
      </c>
      <c r="Y255" s="54">
        <v>0</v>
      </c>
      <c r="Z255" s="54">
        <v>1</v>
      </c>
      <c r="AA255" s="54">
        <v>0</v>
      </c>
      <c r="AB255" s="54">
        <v>0</v>
      </c>
      <c r="AC255" s="56">
        <v>1</v>
      </c>
      <c r="AD255" s="56">
        <v>0</v>
      </c>
      <c r="AE255" s="1" t="s">
        <v>1417</v>
      </c>
      <c r="AF255" s="1" t="s">
        <v>1418</v>
      </c>
      <c r="AG255" s="1" t="s">
        <v>1419</v>
      </c>
    </row>
    <row r="256" spans="1:33">
      <c r="A256" s="53">
        <v>45169</v>
      </c>
      <c r="B256" s="53">
        <v>45169</v>
      </c>
      <c r="N256" s="1" t="s">
        <v>1297</v>
      </c>
      <c r="U256" s="59">
        <v>11405928065.8251</v>
      </c>
      <c r="V256" s="60">
        <v>11405928065.8251</v>
      </c>
      <c r="W256" s="60">
        <v>12006240069.2896</v>
      </c>
      <c r="X256" s="59">
        <v>1.9953197938099999E-2</v>
      </c>
      <c r="Y256" s="54">
        <v>0</v>
      </c>
      <c r="Z256" s="54">
        <v>1</v>
      </c>
      <c r="AA256" s="54">
        <v>0</v>
      </c>
      <c r="AB256" s="54">
        <v>0</v>
      </c>
      <c r="AC256" s="56">
        <v>0.35</v>
      </c>
      <c r="AD256" s="56">
        <v>0.65</v>
      </c>
      <c r="AE256" s="1" t="s">
        <v>1422</v>
      </c>
      <c r="AF256" s="1" t="s">
        <v>1423</v>
      </c>
      <c r="AG256" s="1" t="s">
        <v>1419</v>
      </c>
    </row>
    <row r="257" spans="1:33">
      <c r="A257" s="53">
        <v>45169</v>
      </c>
      <c r="B257" s="53">
        <v>45169</v>
      </c>
      <c r="N257" s="1" t="s">
        <v>1015</v>
      </c>
      <c r="U257" s="59">
        <v>106071709270.53</v>
      </c>
      <c r="V257" s="60">
        <v>106071709270.53</v>
      </c>
      <c r="W257" s="60">
        <v>235714909490.06699</v>
      </c>
      <c r="X257" s="59">
        <v>0.18555875492929999</v>
      </c>
      <c r="Y257" s="54">
        <v>1</v>
      </c>
      <c r="Z257" s="54">
        <v>0</v>
      </c>
      <c r="AA257" s="54">
        <v>0</v>
      </c>
      <c r="AB257" s="54">
        <v>0</v>
      </c>
      <c r="AC257" s="56">
        <v>0</v>
      </c>
      <c r="AD257" s="56">
        <v>1</v>
      </c>
      <c r="AE257" s="1" t="s">
        <v>1420</v>
      </c>
      <c r="AF257" s="1" t="s">
        <v>1418</v>
      </c>
      <c r="AG257" s="1" t="s">
        <v>1419</v>
      </c>
    </row>
    <row r="258" spans="1:33">
      <c r="A258" s="53">
        <v>45169</v>
      </c>
      <c r="B258" s="53">
        <v>45169</v>
      </c>
      <c r="N258" s="1" t="s">
        <v>1348</v>
      </c>
      <c r="U258" s="59">
        <v>137448191035.28</v>
      </c>
      <c r="V258" s="60">
        <v>137448191035.28</v>
      </c>
      <c r="W258" s="60">
        <v>137448191035.28</v>
      </c>
      <c r="X258" s="59">
        <v>0.240447857126</v>
      </c>
      <c r="Y258" s="54">
        <v>1</v>
      </c>
      <c r="Z258" s="54">
        <v>0</v>
      </c>
      <c r="AA258" s="54">
        <v>0</v>
      </c>
      <c r="AB258" s="54">
        <v>0</v>
      </c>
      <c r="AC258" s="56">
        <v>1</v>
      </c>
      <c r="AD258" s="56">
        <v>0</v>
      </c>
      <c r="AE258" s="1" t="s">
        <v>1417</v>
      </c>
      <c r="AF258" s="1" t="s">
        <v>1418</v>
      </c>
      <c r="AG258" s="1" t="s">
        <v>1419</v>
      </c>
    </row>
    <row r="259" spans="1:33">
      <c r="A259" s="53">
        <v>45169</v>
      </c>
      <c r="B259" s="53">
        <v>45169</v>
      </c>
      <c r="N259" s="1" t="s">
        <v>1031</v>
      </c>
      <c r="U259" s="59">
        <v>5350325137.3104496</v>
      </c>
      <c r="V259" s="60">
        <v>5350325137.3104496</v>
      </c>
      <c r="W259" s="60">
        <v>10700650274.620899</v>
      </c>
      <c r="X259" s="59">
        <v>9.3597027688000003E-3</v>
      </c>
      <c r="Y259" s="54">
        <v>0</v>
      </c>
      <c r="Z259" s="54">
        <v>1</v>
      </c>
      <c r="AA259" s="54">
        <v>0</v>
      </c>
      <c r="AB259" s="54">
        <v>0</v>
      </c>
      <c r="AC259" s="56">
        <v>1</v>
      </c>
      <c r="AD259" s="56">
        <v>0</v>
      </c>
      <c r="AE259" s="1" t="s">
        <v>1428</v>
      </c>
      <c r="AF259" s="1" t="s">
        <v>1429</v>
      </c>
      <c r="AG259" s="1" t="s">
        <v>1419</v>
      </c>
    </row>
    <row r="260" spans="1:33">
      <c r="A260" s="53">
        <v>45169</v>
      </c>
      <c r="B260" s="53">
        <v>45169</v>
      </c>
      <c r="N260" s="1" t="s">
        <v>1015</v>
      </c>
      <c r="U260" s="59">
        <v>234420667932.69699</v>
      </c>
      <c r="V260" s="60">
        <v>234420667932.69699</v>
      </c>
      <c r="W260" s="60">
        <v>426219396241.26801</v>
      </c>
      <c r="X260" s="59">
        <v>0.41008868029410001</v>
      </c>
      <c r="Y260" s="54">
        <v>1</v>
      </c>
      <c r="Z260" s="54">
        <v>0</v>
      </c>
      <c r="AA260" s="54">
        <v>0</v>
      </c>
      <c r="AB260" s="54">
        <v>0</v>
      </c>
      <c r="AC260" s="56">
        <v>0</v>
      </c>
      <c r="AD260" s="56">
        <v>1</v>
      </c>
      <c r="AE260" s="1" t="s">
        <v>1420</v>
      </c>
      <c r="AF260" s="1" t="s">
        <v>1418</v>
      </c>
      <c r="AG260" s="1" t="s">
        <v>1419</v>
      </c>
    </row>
    <row r="261" spans="1:33">
      <c r="A261" s="53">
        <v>45169</v>
      </c>
      <c r="B261" s="53">
        <v>45169</v>
      </c>
      <c r="N261" s="1" t="s">
        <v>936</v>
      </c>
      <c r="U261" s="59">
        <v>15967791729.4431</v>
      </c>
      <c r="V261" s="60">
        <v>15967791729.4431</v>
      </c>
      <c r="W261" s="60">
        <v>16808201820.4664</v>
      </c>
      <c r="X261" s="59">
        <v>2.79335891979E-2</v>
      </c>
      <c r="Y261" s="54">
        <v>1</v>
      </c>
      <c r="Z261" s="54">
        <v>0</v>
      </c>
      <c r="AA261" s="54">
        <v>0</v>
      </c>
      <c r="AB261" s="54">
        <v>0</v>
      </c>
      <c r="AC261" s="56">
        <v>0.65</v>
      </c>
      <c r="AD261" s="56">
        <v>0.35</v>
      </c>
      <c r="AE261" s="1" t="s">
        <v>1427</v>
      </c>
      <c r="AF261" s="1" t="s">
        <v>1418</v>
      </c>
      <c r="AG261" s="1" t="s">
        <v>1419</v>
      </c>
    </row>
    <row r="262" spans="1:33">
      <c r="A262" s="53">
        <v>45169</v>
      </c>
      <c r="B262" s="53">
        <v>45169</v>
      </c>
      <c r="N262" s="1" t="s">
        <v>1088</v>
      </c>
      <c r="U262" s="59">
        <v>6151787862.5407801</v>
      </c>
      <c r="V262" s="60">
        <v>6151787862.5407801</v>
      </c>
      <c r="W262" s="60">
        <v>7689734828.1759796</v>
      </c>
      <c r="X262" s="59">
        <v>1.0761758288E-2</v>
      </c>
      <c r="Y262" s="54">
        <v>0</v>
      </c>
      <c r="Z262" s="54">
        <v>1</v>
      </c>
      <c r="AA262" s="54">
        <v>0</v>
      </c>
      <c r="AB262" s="54">
        <v>0</v>
      </c>
      <c r="AC262" s="56">
        <v>0.65</v>
      </c>
      <c r="AD262" s="56">
        <v>0.35</v>
      </c>
      <c r="AE262" s="1" t="s">
        <v>1425</v>
      </c>
      <c r="AF262" s="1" t="s">
        <v>1418</v>
      </c>
      <c r="AG262" s="1" t="s">
        <v>1419</v>
      </c>
    </row>
    <row r="263" spans="1:33">
      <c r="A263" s="53">
        <v>45169</v>
      </c>
      <c r="B263" s="53">
        <v>45169</v>
      </c>
      <c r="N263" s="1" t="s">
        <v>1348</v>
      </c>
      <c r="U263" s="59">
        <v>96532014976.380005</v>
      </c>
      <c r="V263" s="60">
        <v>96532014976.380005</v>
      </c>
      <c r="W263" s="60">
        <v>96532014976.380005</v>
      </c>
      <c r="X263" s="59">
        <v>0.16887029192819999</v>
      </c>
      <c r="Y263" s="54">
        <v>1</v>
      </c>
      <c r="Z263" s="54">
        <v>0</v>
      </c>
      <c r="AA263" s="54">
        <v>0</v>
      </c>
      <c r="AB263" s="54">
        <v>0</v>
      </c>
      <c r="AC263" s="56">
        <v>0.35</v>
      </c>
      <c r="AD263" s="56">
        <v>0.65</v>
      </c>
      <c r="AE263" s="1" t="s">
        <v>1417</v>
      </c>
      <c r="AF263" s="1" t="s">
        <v>1418</v>
      </c>
      <c r="AG263" s="1" t="s">
        <v>1419</v>
      </c>
    </row>
    <row r="264" spans="1:33">
      <c r="A264" s="53">
        <v>45169</v>
      </c>
      <c r="B264" s="53">
        <v>45169</v>
      </c>
      <c r="N264" s="1" t="s">
        <v>1088</v>
      </c>
      <c r="U264" s="59">
        <v>25035832389.895302</v>
      </c>
      <c r="V264" s="60">
        <v>25035832389.895302</v>
      </c>
      <c r="W264" s="60">
        <v>27817591544.328098</v>
      </c>
      <c r="X264" s="59">
        <v>4.37969550867E-2</v>
      </c>
      <c r="Y264" s="54">
        <v>1</v>
      </c>
      <c r="Z264" s="54">
        <v>0</v>
      </c>
      <c r="AA264" s="54">
        <v>0</v>
      </c>
      <c r="AB264" s="54">
        <v>0</v>
      </c>
      <c r="AC264" s="56">
        <v>1</v>
      </c>
      <c r="AD264" s="56">
        <v>0</v>
      </c>
      <c r="AE264" s="1" t="s">
        <v>1425</v>
      </c>
      <c r="AF264" s="1" t="s">
        <v>1418</v>
      </c>
      <c r="AG264" s="1" t="s">
        <v>1419</v>
      </c>
    </row>
    <row r="265" spans="1:33">
      <c r="A265" s="53">
        <v>45169</v>
      </c>
      <c r="B265" s="53">
        <v>45169</v>
      </c>
      <c r="N265" s="1" t="s">
        <v>1348</v>
      </c>
      <c r="U265" s="59">
        <v>13300616602.77</v>
      </c>
      <c r="V265" s="60">
        <v>13300616602.77</v>
      </c>
      <c r="W265" s="60">
        <v>13300616602.77</v>
      </c>
      <c r="X265" s="59">
        <v>2.3267710811599999E-2</v>
      </c>
      <c r="Y265" s="54">
        <v>0</v>
      </c>
      <c r="Z265" s="54">
        <v>1</v>
      </c>
      <c r="AA265" s="54">
        <v>0</v>
      </c>
      <c r="AB265" s="54">
        <v>0</v>
      </c>
      <c r="AC265" s="56">
        <v>1</v>
      </c>
      <c r="AD265" s="56">
        <v>0</v>
      </c>
      <c r="AE265" s="1" t="s">
        <v>1417</v>
      </c>
      <c r="AF265" s="1" t="s">
        <v>1418</v>
      </c>
      <c r="AG265" s="1" t="s">
        <v>1419</v>
      </c>
    </row>
    <row r="266" spans="1:33">
      <c r="A266" s="53">
        <v>45169</v>
      </c>
      <c r="B266" s="53">
        <v>45169</v>
      </c>
      <c r="N266" s="1" t="s">
        <v>1088</v>
      </c>
      <c r="U266" s="59">
        <v>25479474184.808498</v>
      </c>
      <c r="V266" s="60">
        <v>25479474184.808498</v>
      </c>
      <c r="W266" s="60">
        <v>28310526872.009499</v>
      </c>
      <c r="X266" s="59">
        <v>4.4573049105199998E-2</v>
      </c>
      <c r="Y266" s="54">
        <v>1</v>
      </c>
      <c r="Z266" s="54">
        <v>0</v>
      </c>
      <c r="AA266" s="54">
        <v>0</v>
      </c>
      <c r="AB266" s="54">
        <v>0</v>
      </c>
      <c r="AC266" s="56">
        <v>1</v>
      </c>
      <c r="AD266" s="56">
        <v>0</v>
      </c>
      <c r="AE266" s="1" t="s">
        <v>1425</v>
      </c>
      <c r="AF266" s="1" t="s">
        <v>1418</v>
      </c>
      <c r="AG266" s="1" t="s">
        <v>1419</v>
      </c>
    </row>
    <row r="267" spans="1:33">
      <c r="A267" s="53">
        <v>45169</v>
      </c>
      <c r="B267" s="53">
        <v>45169</v>
      </c>
      <c r="N267" s="1" t="s">
        <v>1088</v>
      </c>
      <c r="U267" s="59">
        <v>5985614173.2664804</v>
      </c>
      <c r="V267" s="60">
        <v>5985614173.2664804</v>
      </c>
      <c r="W267" s="60">
        <v>6650682414.74053</v>
      </c>
      <c r="X267" s="59">
        <v>1.0471058881899999E-2</v>
      </c>
      <c r="Y267" s="54">
        <v>0</v>
      </c>
      <c r="Z267" s="54">
        <v>1</v>
      </c>
      <c r="AA267" s="54">
        <v>0</v>
      </c>
      <c r="AB267" s="54">
        <v>0</v>
      </c>
      <c r="AC267" s="56">
        <v>1</v>
      </c>
      <c r="AD267" s="56">
        <v>0</v>
      </c>
      <c r="AE267" s="1" t="s">
        <v>1425</v>
      </c>
      <c r="AF267" s="1" t="s">
        <v>1418</v>
      </c>
      <c r="AG267" s="1" t="s">
        <v>1419</v>
      </c>
    </row>
    <row r="268" spans="1:33">
      <c r="A268" s="53">
        <v>45169</v>
      </c>
      <c r="B268" s="53">
        <v>45169</v>
      </c>
      <c r="N268" s="1" t="s">
        <v>1348</v>
      </c>
      <c r="U268" s="59">
        <v>205248424263.29999</v>
      </c>
      <c r="V268" s="60">
        <v>205248424263.29999</v>
      </c>
      <c r="W268" s="60">
        <v>205248424263.29999</v>
      </c>
      <c r="X268" s="59">
        <v>0.35905560794129998</v>
      </c>
      <c r="Y268" s="54">
        <v>1</v>
      </c>
      <c r="Z268" s="54">
        <v>0</v>
      </c>
      <c r="AA268" s="54">
        <v>0</v>
      </c>
      <c r="AB268" s="54">
        <v>0</v>
      </c>
      <c r="AC268" s="56">
        <v>0.5</v>
      </c>
      <c r="AD268" s="56">
        <v>0.5</v>
      </c>
      <c r="AE268" s="1" t="s">
        <v>1417</v>
      </c>
      <c r="AF268" s="1" t="s">
        <v>1418</v>
      </c>
      <c r="AG268" s="1" t="s">
        <v>1419</v>
      </c>
    </row>
    <row r="269" spans="1:33">
      <c r="A269" s="53">
        <v>45169</v>
      </c>
      <c r="B269" s="53">
        <v>45169</v>
      </c>
      <c r="N269" s="1" t="s">
        <v>1348</v>
      </c>
      <c r="U269" s="59">
        <v>128181542652.16</v>
      </c>
      <c r="V269" s="60">
        <v>128181542652.16</v>
      </c>
      <c r="W269" s="60">
        <v>128181542652.16</v>
      </c>
      <c r="X269" s="59">
        <v>0.22423705267909999</v>
      </c>
      <c r="Y269" s="54">
        <v>1</v>
      </c>
      <c r="Z269" s="54">
        <v>0</v>
      </c>
      <c r="AA269" s="54">
        <v>0</v>
      </c>
      <c r="AB269" s="54">
        <v>0</v>
      </c>
      <c r="AC269" s="56">
        <v>0</v>
      </c>
      <c r="AD269" s="56">
        <v>1</v>
      </c>
      <c r="AE269" s="1" t="s">
        <v>1417</v>
      </c>
      <c r="AF269" s="1" t="s">
        <v>1418</v>
      </c>
      <c r="AG269" s="1" t="s">
        <v>1419</v>
      </c>
    </row>
    <row r="270" spans="1:33">
      <c r="A270" s="53">
        <v>45169</v>
      </c>
      <c r="B270" s="53">
        <v>45169</v>
      </c>
      <c r="N270" s="1" t="s">
        <v>1084</v>
      </c>
      <c r="U270" s="59">
        <v>7231523718.1389904</v>
      </c>
      <c r="V270" s="60">
        <v>7231523718.1389904</v>
      </c>
      <c r="W270" s="60">
        <v>11125421104.829201</v>
      </c>
      <c r="X270" s="59">
        <v>1.2650616706500001E-2</v>
      </c>
      <c r="Y270" s="54">
        <v>0</v>
      </c>
      <c r="Z270" s="54">
        <v>1</v>
      </c>
      <c r="AA270" s="54">
        <v>0</v>
      </c>
      <c r="AB270" s="54">
        <v>0</v>
      </c>
      <c r="AC270" s="56">
        <v>1</v>
      </c>
      <c r="AD270" s="56">
        <v>0</v>
      </c>
      <c r="AE270" s="1" t="s">
        <v>1435</v>
      </c>
      <c r="AF270" s="1" t="s">
        <v>1436</v>
      </c>
      <c r="AG270" s="1" t="s">
        <v>1419</v>
      </c>
    </row>
    <row r="271" spans="1:33">
      <c r="A271" s="53">
        <v>45169</v>
      </c>
      <c r="B271" s="53">
        <v>45169</v>
      </c>
      <c r="N271" s="1" t="s">
        <v>1348</v>
      </c>
      <c r="U271" s="59">
        <v>108429532202</v>
      </c>
      <c r="V271" s="60">
        <v>108429532202</v>
      </c>
      <c r="W271" s="60">
        <v>108429532202</v>
      </c>
      <c r="X271" s="59">
        <v>0.18968346160669999</v>
      </c>
      <c r="Y271" s="54">
        <v>1</v>
      </c>
      <c r="Z271" s="54">
        <v>0</v>
      </c>
      <c r="AA271" s="54">
        <v>0</v>
      </c>
      <c r="AB271" s="54">
        <v>0</v>
      </c>
      <c r="AC271" s="56">
        <v>1</v>
      </c>
      <c r="AD271" s="56">
        <v>0</v>
      </c>
      <c r="AE271" s="1" t="s">
        <v>1417</v>
      </c>
      <c r="AF271" s="1" t="s">
        <v>1418</v>
      </c>
      <c r="AG271" s="1" t="s">
        <v>1419</v>
      </c>
    </row>
    <row r="272" spans="1:33">
      <c r="A272" s="53">
        <v>45169</v>
      </c>
      <c r="B272" s="53">
        <v>45169</v>
      </c>
      <c r="N272" s="1" t="s">
        <v>1348</v>
      </c>
      <c r="U272" s="59">
        <v>83406455147.960007</v>
      </c>
      <c r="V272" s="60">
        <v>83406455147.960007</v>
      </c>
      <c r="W272" s="60">
        <v>83406455147.960007</v>
      </c>
      <c r="X272" s="59">
        <v>0.1459088203326</v>
      </c>
      <c r="Y272" s="54">
        <v>1</v>
      </c>
      <c r="Z272" s="54">
        <v>0</v>
      </c>
      <c r="AA272" s="54">
        <v>0</v>
      </c>
      <c r="AB272" s="54">
        <v>0</v>
      </c>
      <c r="AC272" s="56">
        <v>1</v>
      </c>
      <c r="AD272" s="56">
        <v>0</v>
      </c>
      <c r="AE272" s="1" t="s">
        <v>1417</v>
      </c>
      <c r="AF272" s="1" t="s">
        <v>1418</v>
      </c>
      <c r="AG272" s="1" t="s">
        <v>1419</v>
      </c>
    </row>
    <row r="273" spans="1:33">
      <c r="A273" s="53">
        <v>45169</v>
      </c>
      <c r="B273" s="53">
        <v>45169</v>
      </c>
      <c r="N273" s="1" t="s">
        <v>1348</v>
      </c>
      <c r="U273" s="59">
        <v>276557867708.47998</v>
      </c>
      <c r="V273" s="60">
        <v>276557867708.47998</v>
      </c>
      <c r="W273" s="60">
        <v>276557867708.47998</v>
      </c>
      <c r="X273" s="59">
        <v>0.48380226877470001</v>
      </c>
      <c r="Y273" s="54">
        <v>1</v>
      </c>
      <c r="Z273" s="54">
        <v>0</v>
      </c>
      <c r="AA273" s="54">
        <v>0</v>
      </c>
      <c r="AB273" s="54">
        <v>0</v>
      </c>
      <c r="AC273" s="56">
        <v>1</v>
      </c>
      <c r="AD273" s="56">
        <v>0</v>
      </c>
      <c r="AE273" s="1" t="s">
        <v>1417</v>
      </c>
      <c r="AF273" s="1" t="s">
        <v>1418</v>
      </c>
      <c r="AG273" s="1" t="s">
        <v>1419</v>
      </c>
    </row>
    <row r="274" spans="1:33">
      <c r="A274" s="53">
        <v>45169</v>
      </c>
      <c r="B274" s="53">
        <v>45169</v>
      </c>
      <c r="N274" s="1" t="s">
        <v>1031</v>
      </c>
      <c r="U274" s="59">
        <v>5983922671.8763304</v>
      </c>
      <c r="V274" s="60">
        <v>5983922671.8763304</v>
      </c>
      <c r="W274" s="60">
        <v>7039909025.7368603</v>
      </c>
      <c r="X274" s="59">
        <v>1.04680998187E-2</v>
      </c>
      <c r="Y274" s="54">
        <v>0</v>
      </c>
      <c r="Z274" s="54">
        <v>1</v>
      </c>
      <c r="AA274" s="54">
        <v>0</v>
      </c>
      <c r="AB274" s="54">
        <v>0</v>
      </c>
      <c r="AC274" s="56">
        <v>0</v>
      </c>
      <c r="AD274" s="56">
        <v>1</v>
      </c>
      <c r="AE274" s="1" t="s">
        <v>1428</v>
      </c>
      <c r="AF274" s="1" t="s">
        <v>1429</v>
      </c>
      <c r="AG274" s="1" t="s">
        <v>1419</v>
      </c>
    </row>
    <row r="275" spans="1:33">
      <c r="A275" s="53">
        <v>45169</v>
      </c>
      <c r="B275" s="53">
        <v>45169</v>
      </c>
      <c r="N275" s="1" t="s">
        <v>1013</v>
      </c>
      <c r="U275" s="59">
        <v>6024089084.9363699</v>
      </c>
      <c r="V275" s="60">
        <v>6024089084.9363699</v>
      </c>
      <c r="W275" s="60">
        <v>7530111356.1704597</v>
      </c>
      <c r="X275" s="59">
        <v>1.05383657704E-2</v>
      </c>
      <c r="Y275" s="54">
        <v>0</v>
      </c>
      <c r="Z275" s="54">
        <v>1</v>
      </c>
      <c r="AA275" s="54">
        <v>0</v>
      </c>
      <c r="AB275" s="54">
        <v>0</v>
      </c>
      <c r="AC275" s="56">
        <v>1</v>
      </c>
      <c r="AD275" s="56">
        <v>0</v>
      </c>
      <c r="AE275" s="1" t="s">
        <v>1448</v>
      </c>
      <c r="AF275" s="1" t="s">
        <v>1418</v>
      </c>
      <c r="AG275" s="1" t="s">
        <v>1438</v>
      </c>
    </row>
    <row r="276" spans="1:33">
      <c r="A276" s="53">
        <v>45169</v>
      </c>
      <c r="B276" s="53">
        <v>45169</v>
      </c>
      <c r="N276" s="1" t="s">
        <v>1015</v>
      </c>
      <c r="U276" s="59">
        <v>21286834922.182098</v>
      </c>
      <c r="V276" s="60">
        <v>21286834922.182098</v>
      </c>
      <c r="W276" s="60">
        <v>22407194654.928501</v>
      </c>
      <c r="X276" s="59">
        <v>3.7238568245100002E-2</v>
      </c>
      <c r="Y276" s="54">
        <v>1</v>
      </c>
      <c r="Z276" s="54">
        <v>0</v>
      </c>
      <c r="AA276" s="54">
        <v>0</v>
      </c>
      <c r="AB276" s="54">
        <v>0</v>
      </c>
      <c r="AC276" s="56">
        <v>1</v>
      </c>
      <c r="AD276" s="56">
        <v>0</v>
      </c>
      <c r="AE276" s="1" t="s">
        <v>1420</v>
      </c>
      <c r="AF276" s="1" t="s">
        <v>1418</v>
      </c>
      <c r="AG276" s="1" t="s">
        <v>1419</v>
      </c>
    </row>
    <row r="277" spans="1:33">
      <c r="A277" s="53">
        <v>45169</v>
      </c>
      <c r="B277" s="53">
        <v>45169</v>
      </c>
      <c r="N277" s="1" t="s">
        <v>1348</v>
      </c>
      <c r="U277" s="59">
        <v>2317791993677.2798</v>
      </c>
      <c r="V277" s="60">
        <v>2317791993677.2798</v>
      </c>
      <c r="W277" s="60">
        <v>2439781045976.0801</v>
      </c>
      <c r="X277" s="59">
        <v>4.0546777221717001</v>
      </c>
      <c r="Y277" s="54">
        <v>1</v>
      </c>
      <c r="Z277" s="54">
        <v>0</v>
      </c>
      <c r="AA277" s="54">
        <v>0</v>
      </c>
      <c r="AB277" s="54">
        <v>0</v>
      </c>
      <c r="AC277" s="56">
        <v>0</v>
      </c>
      <c r="AD277" s="56">
        <v>1</v>
      </c>
      <c r="AE277" s="1" t="s">
        <v>1424</v>
      </c>
      <c r="AF277" s="1" t="s">
        <v>1418</v>
      </c>
      <c r="AG277" s="1" t="s">
        <v>1419</v>
      </c>
    </row>
    <row r="278" spans="1:33">
      <c r="A278" s="53">
        <v>45169</v>
      </c>
      <c r="B278" s="53">
        <v>45169</v>
      </c>
      <c r="N278" s="1" t="s">
        <v>1088</v>
      </c>
      <c r="U278" s="59">
        <v>6172698658.0351696</v>
      </c>
      <c r="V278" s="60">
        <v>6172698658.0351696</v>
      </c>
      <c r="W278" s="60">
        <v>7261998421.2178497</v>
      </c>
      <c r="X278" s="59">
        <v>1.0798339023800001E-2</v>
      </c>
      <c r="Y278" s="54">
        <v>0</v>
      </c>
      <c r="Z278" s="54">
        <v>1</v>
      </c>
      <c r="AA278" s="54">
        <v>0</v>
      </c>
      <c r="AB278" s="54">
        <v>0</v>
      </c>
      <c r="AC278" s="56">
        <v>0</v>
      </c>
      <c r="AD278" s="56">
        <v>1</v>
      </c>
      <c r="AE278" s="1" t="s">
        <v>1425</v>
      </c>
      <c r="AF278" s="1" t="s">
        <v>1418</v>
      </c>
      <c r="AG278" s="1" t="s">
        <v>1419</v>
      </c>
    </row>
    <row r="279" spans="1:33">
      <c r="A279" s="53">
        <v>45169</v>
      </c>
      <c r="B279" s="53">
        <v>45169</v>
      </c>
      <c r="N279" s="1" t="s">
        <v>1348</v>
      </c>
      <c r="U279" s="59">
        <v>58825185216.260002</v>
      </c>
      <c r="V279" s="60">
        <v>58825185216.260002</v>
      </c>
      <c r="W279" s="60">
        <v>58825185216.260002</v>
      </c>
      <c r="X279" s="59">
        <v>0.1029070635543</v>
      </c>
      <c r="Y279" s="54">
        <v>1</v>
      </c>
      <c r="Z279" s="54">
        <v>0</v>
      </c>
      <c r="AA279" s="54">
        <v>0</v>
      </c>
      <c r="AB279" s="54">
        <v>0</v>
      </c>
      <c r="AC279" s="56">
        <v>1</v>
      </c>
      <c r="AD279" s="56">
        <v>0</v>
      </c>
      <c r="AE279" s="1" t="s">
        <v>1417</v>
      </c>
      <c r="AF279" s="1" t="s">
        <v>1418</v>
      </c>
      <c r="AG279" s="1" t="s">
        <v>1419</v>
      </c>
    </row>
    <row r="280" spans="1:33">
      <c r="A280" s="53">
        <v>45169</v>
      </c>
      <c r="B280" s="53">
        <v>45169</v>
      </c>
      <c r="N280" s="1" t="s">
        <v>1088</v>
      </c>
      <c r="U280" s="59">
        <v>61269032936.955101</v>
      </c>
      <c r="V280" s="60">
        <v>61269032936.955101</v>
      </c>
      <c r="W280" s="60">
        <v>72081215219.947098</v>
      </c>
      <c r="X280" s="59">
        <v>0.10718225948930001</v>
      </c>
      <c r="Y280" s="54">
        <v>1</v>
      </c>
      <c r="Z280" s="54">
        <v>0</v>
      </c>
      <c r="AA280" s="54">
        <v>0</v>
      </c>
      <c r="AB280" s="54">
        <v>0</v>
      </c>
      <c r="AC280" s="56">
        <v>1</v>
      </c>
      <c r="AD280" s="56">
        <v>0</v>
      </c>
      <c r="AE280" s="1" t="s">
        <v>1425</v>
      </c>
      <c r="AF280" s="1" t="s">
        <v>1418</v>
      </c>
      <c r="AG280" s="1" t="s">
        <v>1419</v>
      </c>
    </row>
    <row r="281" spans="1:33">
      <c r="A281" s="53">
        <v>45169</v>
      </c>
      <c r="B281" s="53">
        <v>45169</v>
      </c>
      <c r="N281" s="1" t="s">
        <v>1088</v>
      </c>
      <c r="U281" s="59">
        <v>25207150037.4352</v>
      </c>
      <c r="V281" s="60">
        <v>25207150037.4352</v>
      </c>
      <c r="W281" s="60">
        <v>28007944486.039101</v>
      </c>
      <c r="X281" s="59">
        <v>4.40966531833E-2</v>
      </c>
      <c r="Y281" s="54">
        <v>1</v>
      </c>
      <c r="Z281" s="54">
        <v>0</v>
      </c>
      <c r="AA281" s="54">
        <v>0</v>
      </c>
      <c r="AB281" s="54">
        <v>0</v>
      </c>
      <c r="AC281" s="56">
        <v>1</v>
      </c>
      <c r="AD281" s="56">
        <v>0</v>
      </c>
      <c r="AE281" s="1" t="s">
        <v>1425</v>
      </c>
      <c r="AF281" s="1" t="s">
        <v>1418</v>
      </c>
      <c r="AG281" s="1" t="s">
        <v>1419</v>
      </c>
    </row>
    <row r="282" spans="1:33">
      <c r="A282" s="53">
        <v>45169</v>
      </c>
      <c r="B282" s="53">
        <v>45169</v>
      </c>
      <c r="N282" s="1" t="s">
        <v>1088</v>
      </c>
      <c r="U282" s="59">
        <v>14400617676.520599</v>
      </c>
      <c r="V282" s="60">
        <v>14400617676.520599</v>
      </c>
      <c r="W282" s="60">
        <v>16941903148.847799</v>
      </c>
      <c r="X282" s="59">
        <v>2.5192020611799999E-2</v>
      </c>
      <c r="Y282" s="54">
        <v>1</v>
      </c>
      <c r="Z282" s="54">
        <v>0</v>
      </c>
      <c r="AA282" s="54">
        <v>0</v>
      </c>
      <c r="AB282" s="54">
        <v>0</v>
      </c>
      <c r="AC282" s="56">
        <v>1</v>
      </c>
      <c r="AD282" s="56">
        <v>0</v>
      </c>
      <c r="AE282" s="1" t="s">
        <v>1425</v>
      </c>
      <c r="AF282" s="1" t="s">
        <v>1418</v>
      </c>
      <c r="AG282" s="1" t="s">
        <v>1419</v>
      </c>
    </row>
    <row r="283" spans="1:33">
      <c r="A283" s="53">
        <v>45169</v>
      </c>
      <c r="B283" s="53">
        <v>45169</v>
      </c>
      <c r="N283" s="1" t="s">
        <v>1088</v>
      </c>
      <c r="U283" s="59">
        <v>18205904119.243099</v>
      </c>
      <c r="V283" s="60">
        <v>18205904119.243099</v>
      </c>
      <c r="W283" s="60">
        <v>19164109599.203201</v>
      </c>
      <c r="X283" s="59">
        <v>3.1848877744700001E-2</v>
      </c>
      <c r="Y283" s="54">
        <v>0</v>
      </c>
      <c r="Z283" s="54">
        <v>1</v>
      </c>
      <c r="AA283" s="54">
        <v>0</v>
      </c>
      <c r="AB283" s="54">
        <v>0</v>
      </c>
      <c r="AC283" s="56">
        <v>1</v>
      </c>
      <c r="AD283" s="56">
        <v>0</v>
      </c>
      <c r="AE283" s="1" t="s">
        <v>1425</v>
      </c>
      <c r="AF283" s="1" t="s">
        <v>1418</v>
      </c>
      <c r="AG283" s="1" t="s">
        <v>1419</v>
      </c>
    </row>
    <row r="284" spans="1:33">
      <c r="A284" s="53">
        <v>45169</v>
      </c>
      <c r="B284" s="53">
        <v>45169</v>
      </c>
      <c r="N284" s="1" t="s">
        <v>1088</v>
      </c>
      <c r="U284" s="59">
        <v>9534101677.9201202</v>
      </c>
      <c r="V284" s="60">
        <v>9534101677.9201202</v>
      </c>
      <c r="W284" s="60">
        <v>10035896503.073799</v>
      </c>
      <c r="X284" s="59">
        <v>1.6678679441400002E-2</v>
      </c>
      <c r="Y284" s="54">
        <v>0</v>
      </c>
      <c r="Z284" s="54">
        <v>1</v>
      </c>
      <c r="AA284" s="54">
        <v>0</v>
      </c>
      <c r="AB284" s="54">
        <v>0</v>
      </c>
      <c r="AC284" s="56">
        <v>1</v>
      </c>
      <c r="AD284" s="56">
        <v>0</v>
      </c>
      <c r="AE284" s="1" t="s">
        <v>1425</v>
      </c>
      <c r="AF284" s="1" t="s">
        <v>1418</v>
      </c>
      <c r="AG284" s="1" t="s">
        <v>1419</v>
      </c>
    </row>
    <row r="285" spans="1:33">
      <c r="A285" s="53">
        <v>45169</v>
      </c>
      <c r="B285" s="53">
        <v>45169</v>
      </c>
      <c r="N285" s="1" t="s">
        <v>1088</v>
      </c>
      <c r="U285" s="59">
        <v>4637073904.0354404</v>
      </c>
      <c r="V285" s="60">
        <v>4637073904.0354404</v>
      </c>
      <c r="W285" s="60">
        <v>5455381063.5711098</v>
      </c>
      <c r="X285" s="59">
        <v>8.1119618610999995E-3</v>
      </c>
      <c r="Y285" s="54">
        <v>0</v>
      </c>
      <c r="Z285" s="54">
        <v>1</v>
      </c>
      <c r="AA285" s="54">
        <v>0</v>
      </c>
      <c r="AB285" s="54">
        <v>0</v>
      </c>
      <c r="AC285" s="56">
        <v>1</v>
      </c>
      <c r="AD285" s="56">
        <v>0</v>
      </c>
      <c r="AE285" s="1" t="s">
        <v>1425</v>
      </c>
      <c r="AF285" s="1" t="s">
        <v>1418</v>
      </c>
      <c r="AG285" s="1" t="s">
        <v>1419</v>
      </c>
    </row>
    <row r="286" spans="1:33">
      <c r="A286" s="53">
        <v>45169</v>
      </c>
      <c r="B286" s="53">
        <v>45169</v>
      </c>
      <c r="N286" s="1" t="s">
        <v>1088</v>
      </c>
      <c r="U286" s="59">
        <v>19755358065.6991</v>
      </c>
      <c r="V286" s="60">
        <v>19755358065.6991</v>
      </c>
      <c r="W286" s="60">
        <v>20795113753.3675</v>
      </c>
      <c r="X286" s="59">
        <v>3.4559447293399999E-2</v>
      </c>
      <c r="Y286" s="54">
        <v>1</v>
      </c>
      <c r="Z286" s="54">
        <v>0</v>
      </c>
      <c r="AA286" s="54">
        <v>0</v>
      </c>
      <c r="AB286" s="54">
        <v>0</v>
      </c>
      <c r="AC286" s="56">
        <v>1</v>
      </c>
      <c r="AD286" s="56">
        <v>0</v>
      </c>
      <c r="AE286" s="1" t="s">
        <v>1425</v>
      </c>
      <c r="AF286" s="1" t="s">
        <v>1418</v>
      </c>
      <c r="AG286" s="1" t="s">
        <v>1419</v>
      </c>
    </row>
    <row r="287" spans="1:33">
      <c r="A287" s="53">
        <v>45169</v>
      </c>
      <c r="B287" s="53">
        <v>45169</v>
      </c>
      <c r="N287" s="1" t="s">
        <v>1088</v>
      </c>
      <c r="U287" s="59">
        <v>48988609154.492599</v>
      </c>
      <c r="V287" s="60">
        <v>48988609154.492599</v>
      </c>
      <c r="W287" s="60">
        <v>57633657828.814796</v>
      </c>
      <c r="X287" s="59">
        <v>8.5699244246599998E-2</v>
      </c>
      <c r="Y287" s="54">
        <v>1</v>
      </c>
      <c r="Z287" s="54">
        <v>0</v>
      </c>
      <c r="AA287" s="54">
        <v>0</v>
      </c>
      <c r="AB287" s="54">
        <v>0</v>
      </c>
      <c r="AC287" s="56">
        <v>0.5</v>
      </c>
      <c r="AD287" s="56">
        <v>0.5</v>
      </c>
      <c r="AE287" s="1" t="s">
        <v>1425</v>
      </c>
      <c r="AF287" s="1" t="s">
        <v>1418</v>
      </c>
      <c r="AG287" s="1" t="s">
        <v>1419</v>
      </c>
    </row>
    <row r="288" spans="1:33">
      <c r="A288" s="53">
        <v>45169</v>
      </c>
      <c r="B288" s="53">
        <v>45169</v>
      </c>
      <c r="N288" s="1" t="s">
        <v>1295</v>
      </c>
      <c r="U288" s="59">
        <v>3559774110.6676798</v>
      </c>
      <c r="V288" s="60">
        <v>3559774110.6676798</v>
      </c>
      <c r="W288" s="60">
        <v>6176932316.0942097</v>
      </c>
      <c r="X288" s="59">
        <v>6.2273650189E-3</v>
      </c>
      <c r="Y288" s="54">
        <v>0</v>
      </c>
      <c r="Z288" s="54">
        <v>1</v>
      </c>
      <c r="AA288" s="54">
        <v>0</v>
      </c>
      <c r="AB288" s="54">
        <v>0</v>
      </c>
      <c r="AC288" s="56">
        <v>1</v>
      </c>
      <c r="AD288" s="56">
        <v>0</v>
      </c>
      <c r="AE288" s="1" t="s">
        <v>1437</v>
      </c>
      <c r="AF288" s="1" t="s">
        <v>1418</v>
      </c>
      <c r="AG288" s="1" t="s">
        <v>1438</v>
      </c>
    </row>
    <row r="289" spans="1:33">
      <c r="A289" s="53">
        <v>45169</v>
      </c>
      <c r="B289" s="53">
        <v>45169</v>
      </c>
      <c r="N289" s="1" t="s">
        <v>1348</v>
      </c>
      <c r="U289" s="59">
        <v>47488624846.389999</v>
      </c>
      <c r="V289" s="60">
        <v>47488624846.389999</v>
      </c>
      <c r="W289" s="60">
        <v>47488624846.389999</v>
      </c>
      <c r="X289" s="59">
        <v>8.3075215440599995E-2</v>
      </c>
      <c r="Y289" s="54">
        <v>1</v>
      </c>
      <c r="Z289" s="54">
        <v>0</v>
      </c>
      <c r="AA289" s="54">
        <v>0</v>
      </c>
      <c r="AB289" s="54">
        <v>0</v>
      </c>
      <c r="AC289" s="56">
        <v>0</v>
      </c>
      <c r="AD289" s="56">
        <v>1</v>
      </c>
      <c r="AE289" s="1" t="s">
        <v>1417</v>
      </c>
      <c r="AF289" s="1" t="s">
        <v>1418</v>
      </c>
      <c r="AG289" s="1" t="s">
        <v>1419</v>
      </c>
    </row>
    <row r="290" spans="1:33">
      <c r="A290" s="53">
        <v>45169</v>
      </c>
      <c r="B290" s="53">
        <v>45169</v>
      </c>
      <c r="N290" s="1" t="s">
        <v>1031</v>
      </c>
      <c r="U290" s="59">
        <v>54466593439.336502</v>
      </c>
      <c r="V290" s="60">
        <v>54466593439.336502</v>
      </c>
      <c r="W290" s="60">
        <v>54466593439.336502</v>
      </c>
      <c r="X290" s="59">
        <v>9.5282270205199998E-2</v>
      </c>
      <c r="Y290" s="54">
        <v>1</v>
      </c>
      <c r="Z290" s="54">
        <v>0</v>
      </c>
      <c r="AA290" s="54">
        <v>0</v>
      </c>
      <c r="AB290" s="54">
        <v>0</v>
      </c>
      <c r="AC290" s="56">
        <v>0</v>
      </c>
      <c r="AD290" s="56">
        <v>1</v>
      </c>
      <c r="AE290" s="1" t="s">
        <v>1428</v>
      </c>
      <c r="AF290" s="1" t="s">
        <v>1429</v>
      </c>
      <c r="AG290" s="1" t="s">
        <v>1419</v>
      </c>
    </row>
    <row r="291" spans="1:33">
      <c r="A291" s="53">
        <v>45169</v>
      </c>
      <c r="B291" s="53">
        <v>45169</v>
      </c>
      <c r="N291" s="1" t="s">
        <v>1088</v>
      </c>
      <c r="U291" s="59">
        <v>32295970783.3036</v>
      </c>
      <c r="V291" s="60">
        <v>32295970783.3036</v>
      </c>
      <c r="W291" s="60">
        <v>37995259745.063004</v>
      </c>
      <c r="X291" s="59">
        <v>5.6497629471600003E-2</v>
      </c>
      <c r="Y291" s="54">
        <v>1</v>
      </c>
      <c r="Z291" s="54">
        <v>0</v>
      </c>
      <c r="AA291" s="54">
        <v>0</v>
      </c>
      <c r="AB291" s="54">
        <v>0</v>
      </c>
      <c r="AC291" s="56">
        <v>0</v>
      </c>
      <c r="AD291" s="56">
        <v>1</v>
      </c>
      <c r="AE291" s="1" t="s">
        <v>1425</v>
      </c>
      <c r="AF291" s="1" t="s">
        <v>1418</v>
      </c>
      <c r="AG291" s="1" t="s">
        <v>1419</v>
      </c>
    </row>
    <row r="292" spans="1:33">
      <c r="A292" s="53">
        <v>45169</v>
      </c>
      <c r="B292" s="53">
        <v>45169</v>
      </c>
      <c r="N292" s="1" t="s">
        <v>881</v>
      </c>
      <c r="U292" s="59">
        <v>58868616234.490097</v>
      </c>
      <c r="V292" s="60">
        <v>58868616234.490097</v>
      </c>
      <c r="W292" s="60">
        <v>58868616234.490097</v>
      </c>
      <c r="X292" s="59">
        <v>0.10298304051109999</v>
      </c>
      <c r="Y292" s="54">
        <v>1</v>
      </c>
      <c r="Z292" s="54">
        <v>0</v>
      </c>
      <c r="AA292" s="54">
        <v>0</v>
      </c>
      <c r="AB292" s="54">
        <v>0</v>
      </c>
      <c r="AC292" s="56">
        <v>1</v>
      </c>
      <c r="AD292" s="56">
        <v>0</v>
      </c>
      <c r="AE292" s="1" t="s">
        <v>1433</v>
      </c>
      <c r="AF292" s="1" t="s">
        <v>1418</v>
      </c>
      <c r="AG292" s="1" t="s">
        <v>1419</v>
      </c>
    </row>
    <row r="293" spans="1:33">
      <c r="A293" s="53">
        <v>45169</v>
      </c>
      <c r="B293" s="53">
        <v>45169</v>
      </c>
      <c r="N293" s="1" t="s">
        <v>936</v>
      </c>
      <c r="U293" s="59">
        <v>23500672914.904499</v>
      </c>
      <c r="V293" s="60">
        <v>23500672914.904499</v>
      </c>
      <c r="W293" s="60">
        <v>23500672914.904499</v>
      </c>
      <c r="X293" s="59">
        <v>4.1111391869499997E-2</v>
      </c>
      <c r="Y293" s="54">
        <v>1</v>
      </c>
      <c r="Z293" s="54">
        <v>0</v>
      </c>
      <c r="AA293" s="54">
        <v>0</v>
      </c>
      <c r="AB293" s="54">
        <v>0</v>
      </c>
      <c r="AC293" s="56">
        <v>1</v>
      </c>
      <c r="AD293" s="56">
        <v>0</v>
      </c>
      <c r="AE293" s="1" t="s">
        <v>1427</v>
      </c>
      <c r="AF293" s="1" t="s">
        <v>1418</v>
      </c>
      <c r="AG293" s="1" t="s">
        <v>1419</v>
      </c>
    </row>
    <row r="294" spans="1:33">
      <c r="A294" s="53">
        <v>45169</v>
      </c>
      <c r="B294" s="53">
        <v>45169</v>
      </c>
      <c r="N294" s="1" t="s">
        <v>1172</v>
      </c>
      <c r="U294" s="59">
        <v>51462528847.977402</v>
      </c>
      <c r="V294" s="60">
        <v>51462528847.977402</v>
      </c>
      <c r="W294" s="60">
        <v>51462528847.977402</v>
      </c>
      <c r="X294" s="59">
        <v>9.0027047213800004E-2</v>
      </c>
      <c r="Y294" s="54">
        <v>1</v>
      </c>
      <c r="Z294" s="54">
        <v>0</v>
      </c>
      <c r="AA294" s="54">
        <v>0</v>
      </c>
      <c r="AB294" s="54">
        <v>0</v>
      </c>
      <c r="AC294" s="56">
        <v>0.65</v>
      </c>
      <c r="AD294" s="56">
        <v>0.35</v>
      </c>
      <c r="AE294" s="1" t="s">
        <v>1426</v>
      </c>
      <c r="AF294" s="1" t="s">
        <v>1418</v>
      </c>
      <c r="AG294" s="1" t="s">
        <v>1419</v>
      </c>
    </row>
    <row r="295" spans="1:33">
      <c r="A295" s="53">
        <v>45169</v>
      </c>
      <c r="B295" s="53">
        <v>45169</v>
      </c>
      <c r="N295" s="1" t="s">
        <v>1088</v>
      </c>
      <c r="U295" s="59">
        <v>12964327659.554199</v>
      </c>
      <c r="V295" s="60">
        <v>12964327659.554199</v>
      </c>
      <c r="W295" s="60">
        <v>14404808510.615801</v>
      </c>
      <c r="X295" s="59">
        <v>2.2679416741200002E-2</v>
      </c>
      <c r="Y295" s="54">
        <v>0</v>
      </c>
      <c r="Z295" s="54">
        <v>1</v>
      </c>
      <c r="AA295" s="54">
        <v>0</v>
      </c>
      <c r="AB295" s="54">
        <v>0</v>
      </c>
      <c r="AC295" s="56">
        <v>0</v>
      </c>
      <c r="AD295" s="56">
        <v>1</v>
      </c>
      <c r="AE295" s="1" t="s">
        <v>1425</v>
      </c>
      <c r="AF295" s="1" t="s">
        <v>1418</v>
      </c>
      <c r="AG295" s="1" t="s">
        <v>1419</v>
      </c>
    </row>
    <row r="296" spans="1:33">
      <c r="A296" s="53">
        <v>45169</v>
      </c>
      <c r="B296" s="53">
        <v>45169</v>
      </c>
      <c r="N296" s="1" t="s">
        <v>1297</v>
      </c>
      <c r="U296" s="59">
        <v>331276535522.21899</v>
      </c>
      <c r="V296" s="60">
        <v>331276535522.21899</v>
      </c>
      <c r="W296" s="60">
        <v>331276535522.21899</v>
      </c>
      <c r="X296" s="59">
        <v>0.57952551053949997</v>
      </c>
      <c r="Y296" s="54">
        <v>1</v>
      </c>
      <c r="Z296" s="54">
        <v>0</v>
      </c>
      <c r="AA296" s="54">
        <v>0</v>
      </c>
      <c r="AB296" s="54">
        <v>0</v>
      </c>
      <c r="AC296" s="56">
        <v>0</v>
      </c>
      <c r="AD296" s="56">
        <v>1</v>
      </c>
      <c r="AE296" s="1" t="s">
        <v>1422</v>
      </c>
      <c r="AF296" s="1" t="s">
        <v>1423</v>
      </c>
      <c r="AG296" s="1" t="s">
        <v>1419</v>
      </c>
    </row>
    <row r="297" spans="1:33">
      <c r="A297" s="53">
        <v>45169</v>
      </c>
      <c r="B297" s="53">
        <v>45169</v>
      </c>
      <c r="N297" s="1" t="s">
        <v>1064</v>
      </c>
      <c r="U297" s="59">
        <v>3207991223.55546</v>
      </c>
      <c r="V297" s="60">
        <v>3207991223.55546</v>
      </c>
      <c r="W297" s="60">
        <v>5346652039.2590904</v>
      </c>
      <c r="X297" s="59">
        <v>5.6119662948999997E-3</v>
      </c>
      <c r="Y297" s="54">
        <v>0</v>
      </c>
      <c r="Z297" s="54">
        <v>1</v>
      </c>
      <c r="AA297" s="54">
        <v>0</v>
      </c>
      <c r="AB297" s="54">
        <v>0</v>
      </c>
      <c r="AC297" s="56">
        <v>1</v>
      </c>
      <c r="AD297" s="56">
        <v>0</v>
      </c>
      <c r="AE297" s="1" t="s">
        <v>1431</v>
      </c>
      <c r="AF297" s="1" t="s">
        <v>1418</v>
      </c>
      <c r="AG297" s="1" t="s">
        <v>1419</v>
      </c>
    </row>
    <row r="298" spans="1:33">
      <c r="A298" s="53">
        <v>45169</v>
      </c>
      <c r="B298" s="53">
        <v>45169</v>
      </c>
      <c r="N298" s="1" t="s">
        <v>881</v>
      </c>
      <c r="U298" s="59">
        <v>15075236329.082199</v>
      </c>
      <c r="V298" s="60">
        <v>15075236329.082199</v>
      </c>
      <c r="W298" s="60">
        <v>15075236329.082199</v>
      </c>
      <c r="X298" s="59">
        <v>2.6372178809300002E-2</v>
      </c>
      <c r="Y298" s="54">
        <v>1</v>
      </c>
      <c r="Z298" s="54">
        <v>0</v>
      </c>
      <c r="AA298" s="54">
        <v>0</v>
      </c>
      <c r="AB298" s="54">
        <v>0</v>
      </c>
      <c r="AC298" s="56">
        <v>0.65</v>
      </c>
      <c r="AD298" s="56">
        <v>0.35</v>
      </c>
      <c r="AE298" s="1" t="s">
        <v>1433</v>
      </c>
      <c r="AF298" s="1" t="s">
        <v>1418</v>
      </c>
      <c r="AG298" s="1" t="s">
        <v>1419</v>
      </c>
    </row>
    <row r="299" spans="1:33">
      <c r="A299" s="53">
        <v>45169</v>
      </c>
      <c r="B299" s="53">
        <v>45169</v>
      </c>
      <c r="N299" s="1" t="s">
        <v>1348</v>
      </c>
      <c r="U299" s="59">
        <v>31319525070</v>
      </c>
      <c r="V299" s="60">
        <v>31319525070</v>
      </c>
      <c r="W299" s="60">
        <v>31319525070</v>
      </c>
      <c r="X299" s="59">
        <v>5.4789463815899997E-2</v>
      </c>
      <c r="Y299" s="54">
        <v>1</v>
      </c>
      <c r="Z299" s="54">
        <v>0</v>
      </c>
      <c r="AA299" s="54">
        <v>0</v>
      </c>
      <c r="AB299" s="54">
        <v>0</v>
      </c>
      <c r="AC299" s="56">
        <v>1</v>
      </c>
      <c r="AD299" s="56">
        <v>0</v>
      </c>
      <c r="AE299" s="1" t="s">
        <v>1417</v>
      </c>
      <c r="AF299" s="1" t="s">
        <v>1418</v>
      </c>
      <c r="AG299" s="1" t="s">
        <v>1419</v>
      </c>
    </row>
    <row r="300" spans="1:33">
      <c r="A300" s="53">
        <v>45169</v>
      </c>
      <c r="B300" s="53">
        <v>45169</v>
      </c>
      <c r="N300" s="1" t="s">
        <v>1342</v>
      </c>
      <c r="U300" s="59">
        <v>10811102669.362101</v>
      </c>
      <c r="V300" s="60">
        <v>10811102669.362101</v>
      </c>
      <c r="W300" s="60">
        <v>11380108073.012699</v>
      </c>
      <c r="X300" s="59">
        <v>1.8912627735899998E-2</v>
      </c>
      <c r="Y300" s="54">
        <v>0</v>
      </c>
      <c r="Z300" s="54">
        <v>1</v>
      </c>
      <c r="AA300" s="54">
        <v>0</v>
      </c>
      <c r="AB300" s="54">
        <v>0</v>
      </c>
      <c r="AC300" s="56">
        <v>1</v>
      </c>
      <c r="AD300" s="56">
        <v>0</v>
      </c>
      <c r="AE300" s="1" t="s">
        <v>1441</v>
      </c>
      <c r="AF300" s="1" t="s">
        <v>1418</v>
      </c>
      <c r="AG300" s="1" t="s">
        <v>1419</v>
      </c>
    </row>
    <row r="301" spans="1:33">
      <c r="A301" s="53">
        <v>45169</v>
      </c>
      <c r="B301" s="53">
        <v>45169</v>
      </c>
      <c r="N301" s="1" t="s">
        <v>1088</v>
      </c>
      <c r="U301" s="59">
        <v>3106840740.4471598</v>
      </c>
      <c r="V301" s="60">
        <v>3106840740.4471598</v>
      </c>
      <c r="W301" s="60">
        <v>4142454320.59622</v>
      </c>
      <c r="X301" s="59">
        <v>5.4350165895E-3</v>
      </c>
      <c r="Y301" s="54">
        <v>0</v>
      </c>
      <c r="Z301" s="54">
        <v>1</v>
      </c>
      <c r="AA301" s="54">
        <v>0</v>
      </c>
      <c r="AB301" s="54">
        <v>0</v>
      </c>
      <c r="AC301" s="56">
        <v>1</v>
      </c>
      <c r="AD301" s="56">
        <v>0</v>
      </c>
      <c r="AE301" s="1" t="s">
        <v>1425</v>
      </c>
      <c r="AF301" s="1" t="s">
        <v>1418</v>
      </c>
      <c r="AG301" s="1" t="s">
        <v>1419</v>
      </c>
    </row>
    <row r="302" spans="1:33">
      <c r="A302" s="53">
        <v>45169</v>
      </c>
      <c r="B302" s="53">
        <v>45169</v>
      </c>
      <c r="N302" s="1" t="s">
        <v>1348</v>
      </c>
      <c r="U302" s="59">
        <v>125316032974.44</v>
      </c>
      <c r="V302" s="60">
        <v>125316032974.44</v>
      </c>
      <c r="W302" s="60">
        <v>156327742735.35999</v>
      </c>
      <c r="X302" s="59">
        <v>0.21922421361300001</v>
      </c>
      <c r="Y302" s="54">
        <v>1</v>
      </c>
      <c r="Z302" s="54">
        <v>0</v>
      </c>
      <c r="AA302" s="54">
        <v>0</v>
      </c>
      <c r="AB302" s="54">
        <v>0</v>
      </c>
      <c r="AC302" s="56">
        <v>0</v>
      </c>
      <c r="AD302" s="56">
        <v>1</v>
      </c>
      <c r="AE302" s="1" t="s">
        <v>1417</v>
      </c>
      <c r="AF302" s="1" t="s">
        <v>1418</v>
      </c>
      <c r="AG302" s="1" t="s">
        <v>1438</v>
      </c>
    </row>
    <row r="303" spans="1:33">
      <c r="A303" s="53">
        <v>45169</v>
      </c>
      <c r="B303" s="53">
        <v>45169</v>
      </c>
      <c r="N303" s="1" t="s">
        <v>1088</v>
      </c>
      <c r="U303" s="59">
        <v>44723784620.668404</v>
      </c>
      <c r="V303" s="60">
        <v>44723784620.668404</v>
      </c>
      <c r="W303" s="60">
        <v>55904730775.835403</v>
      </c>
      <c r="X303" s="59">
        <v>7.8238484578099995E-2</v>
      </c>
      <c r="Y303" s="54">
        <v>1</v>
      </c>
      <c r="Z303" s="54">
        <v>0</v>
      </c>
      <c r="AA303" s="54">
        <v>0</v>
      </c>
      <c r="AB303" s="54">
        <v>0</v>
      </c>
      <c r="AC303" s="56">
        <v>0</v>
      </c>
      <c r="AD303" s="56">
        <v>1</v>
      </c>
      <c r="AE303" s="1" t="s">
        <v>1425</v>
      </c>
      <c r="AF303" s="1" t="s">
        <v>1418</v>
      </c>
      <c r="AG303" s="1" t="s">
        <v>1419</v>
      </c>
    </row>
    <row r="304" spans="1:33">
      <c r="A304" s="53">
        <v>45169</v>
      </c>
      <c r="B304" s="53">
        <v>45169</v>
      </c>
      <c r="N304" s="1" t="s">
        <v>1088</v>
      </c>
      <c r="U304" s="59">
        <v>3768220814.0948601</v>
      </c>
      <c r="V304" s="60">
        <v>3768220814.0948601</v>
      </c>
      <c r="W304" s="60">
        <v>4710276017.6185703</v>
      </c>
      <c r="X304" s="59">
        <v>6.5920156031000002E-3</v>
      </c>
      <c r="Y304" s="54">
        <v>0</v>
      </c>
      <c r="Z304" s="54">
        <v>1</v>
      </c>
      <c r="AA304" s="54">
        <v>0</v>
      </c>
      <c r="AB304" s="54">
        <v>0</v>
      </c>
      <c r="AC304" s="56">
        <v>1</v>
      </c>
      <c r="AD304" s="56">
        <v>0</v>
      </c>
      <c r="AE304" s="1" t="s">
        <v>1425</v>
      </c>
      <c r="AF304" s="1" t="s">
        <v>1418</v>
      </c>
      <c r="AG304" s="1" t="s">
        <v>1419</v>
      </c>
    </row>
    <row r="305" spans="1:33">
      <c r="A305" s="53">
        <v>45169</v>
      </c>
      <c r="B305" s="53">
        <v>45169</v>
      </c>
      <c r="N305" s="1" t="s">
        <v>1088</v>
      </c>
      <c r="U305" s="59">
        <v>7333713649.3182697</v>
      </c>
      <c r="V305" s="60">
        <v>7333713649.3182697</v>
      </c>
      <c r="W305" s="60">
        <v>18334284123.2957</v>
      </c>
      <c r="X305" s="59">
        <v>1.2829384792E-2</v>
      </c>
      <c r="Y305" s="54">
        <v>1</v>
      </c>
      <c r="Z305" s="54">
        <v>0</v>
      </c>
      <c r="AA305" s="54">
        <v>0</v>
      </c>
      <c r="AB305" s="54">
        <v>0</v>
      </c>
      <c r="AC305" s="56">
        <v>0</v>
      </c>
      <c r="AD305" s="56">
        <v>1</v>
      </c>
      <c r="AE305" s="1" t="s">
        <v>1425</v>
      </c>
      <c r="AF305" s="1" t="s">
        <v>1418</v>
      </c>
      <c r="AG305" s="1" t="s">
        <v>1419</v>
      </c>
    </row>
    <row r="306" spans="1:33">
      <c r="A306" s="53">
        <v>45169</v>
      </c>
      <c r="B306" s="53">
        <v>45169</v>
      </c>
      <c r="N306" s="1" t="s">
        <v>1088</v>
      </c>
      <c r="U306" s="59">
        <v>19125556834.769402</v>
      </c>
      <c r="V306" s="60">
        <v>19125556834.769402</v>
      </c>
      <c r="W306" s="60">
        <v>22500655099.728699</v>
      </c>
      <c r="X306" s="59">
        <v>3.3457691386299997E-2</v>
      </c>
      <c r="Y306" s="54">
        <v>0</v>
      </c>
      <c r="Z306" s="54">
        <v>1</v>
      </c>
      <c r="AA306" s="54">
        <v>0</v>
      </c>
      <c r="AB306" s="54">
        <v>0</v>
      </c>
      <c r="AC306" s="56">
        <v>1</v>
      </c>
      <c r="AD306" s="56">
        <v>0</v>
      </c>
      <c r="AE306" s="1" t="s">
        <v>1425</v>
      </c>
      <c r="AF306" s="1" t="s">
        <v>1418</v>
      </c>
      <c r="AG306" s="1" t="s">
        <v>1419</v>
      </c>
    </row>
    <row r="307" spans="1:33">
      <c r="A307" s="53">
        <v>45169</v>
      </c>
      <c r="B307" s="53">
        <v>45169</v>
      </c>
      <c r="N307" s="1" t="s">
        <v>1088</v>
      </c>
      <c r="U307" s="59">
        <v>12936615907.785101</v>
      </c>
      <c r="V307" s="60">
        <v>12936615907.785101</v>
      </c>
      <c r="W307" s="60">
        <v>13617490429.247499</v>
      </c>
      <c r="X307" s="59">
        <v>2.2630938610800001E-2</v>
      </c>
      <c r="Y307" s="54">
        <v>0</v>
      </c>
      <c r="Z307" s="54">
        <v>1</v>
      </c>
      <c r="AA307" s="54">
        <v>0</v>
      </c>
      <c r="AB307" s="54">
        <v>0</v>
      </c>
      <c r="AC307" s="56">
        <v>1</v>
      </c>
      <c r="AD307" s="56">
        <v>0</v>
      </c>
      <c r="AE307" s="1" t="s">
        <v>1425</v>
      </c>
      <c r="AF307" s="1" t="s">
        <v>1418</v>
      </c>
      <c r="AG307" s="1" t="s">
        <v>1419</v>
      </c>
    </row>
    <row r="308" spans="1:33">
      <c r="A308" s="53">
        <v>45169</v>
      </c>
      <c r="B308" s="53">
        <v>45169</v>
      </c>
      <c r="N308" s="1" t="s">
        <v>1088</v>
      </c>
      <c r="U308" s="59">
        <v>29645424129.2369</v>
      </c>
      <c r="V308" s="60">
        <v>29645424129.2369</v>
      </c>
      <c r="W308" s="60">
        <v>53900771144.067001</v>
      </c>
      <c r="X308" s="59">
        <v>5.1860840450299997E-2</v>
      </c>
      <c r="Y308" s="54">
        <v>1</v>
      </c>
      <c r="Z308" s="54">
        <v>0</v>
      </c>
      <c r="AA308" s="54">
        <v>0</v>
      </c>
      <c r="AB308" s="54">
        <v>0</v>
      </c>
      <c r="AC308" s="56">
        <v>0</v>
      </c>
      <c r="AD308" s="56">
        <v>1</v>
      </c>
      <c r="AE308" s="1" t="s">
        <v>1425</v>
      </c>
      <c r="AF308" s="1" t="s">
        <v>1418</v>
      </c>
      <c r="AG308" s="1" t="s">
        <v>1419</v>
      </c>
    </row>
    <row r="309" spans="1:33">
      <c r="A309" s="53">
        <v>45169</v>
      </c>
      <c r="B309" s="53">
        <v>45169</v>
      </c>
      <c r="N309" s="1" t="s">
        <v>1088</v>
      </c>
      <c r="U309" s="59">
        <v>5457692482.0551596</v>
      </c>
      <c r="V309" s="60">
        <v>5457692482.0551596</v>
      </c>
      <c r="W309" s="60">
        <v>6064102757.8390598</v>
      </c>
      <c r="X309" s="59">
        <v>9.5475280705999994E-3</v>
      </c>
      <c r="Y309" s="54">
        <v>0</v>
      </c>
      <c r="Z309" s="54">
        <v>1</v>
      </c>
      <c r="AA309" s="54">
        <v>0</v>
      </c>
      <c r="AB309" s="54">
        <v>0</v>
      </c>
      <c r="AC309" s="56">
        <v>0</v>
      </c>
      <c r="AD309" s="56">
        <v>1</v>
      </c>
      <c r="AE309" s="1" t="s">
        <v>1425</v>
      </c>
      <c r="AF309" s="1" t="s">
        <v>1418</v>
      </c>
      <c r="AG309" s="1" t="s">
        <v>1419</v>
      </c>
    </row>
    <row r="310" spans="1:33">
      <c r="A310" s="53">
        <v>45169</v>
      </c>
      <c r="B310" s="53">
        <v>45169</v>
      </c>
      <c r="N310" s="1" t="s">
        <v>1088</v>
      </c>
      <c r="U310" s="59">
        <v>9898828641.9705296</v>
      </c>
      <c r="V310" s="60">
        <v>9898828641.9705296</v>
      </c>
      <c r="W310" s="60">
        <v>17997870258.128201</v>
      </c>
      <c r="X310" s="59">
        <v>1.7316722156100001E-2</v>
      </c>
      <c r="Y310" s="54">
        <v>1</v>
      </c>
      <c r="Z310" s="54">
        <v>0</v>
      </c>
      <c r="AA310" s="54">
        <v>0</v>
      </c>
      <c r="AB310" s="54">
        <v>0</v>
      </c>
      <c r="AC310" s="56">
        <v>1</v>
      </c>
      <c r="AD310" s="56">
        <v>0</v>
      </c>
      <c r="AE310" s="1" t="s">
        <v>1425</v>
      </c>
      <c r="AF310" s="1" t="s">
        <v>1418</v>
      </c>
      <c r="AG310" s="1" t="s">
        <v>1419</v>
      </c>
    </row>
    <row r="311" spans="1:33">
      <c r="A311" s="53">
        <v>45169</v>
      </c>
      <c r="B311" s="53">
        <v>45169</v>
      </c>
      <c r="N311" s="1" t="s">
        <v>1088</v>
      </c>
      <c r="U311" s="59">
        <v>2609730161.28653</v>
      </c>
      <c r="V311" s="60">
        <v>2609730161.28653</v>
      </c>
      <c r="W311" s="60">
        <v>4014969478.90236</v>
      </c>
      <c r="X311" s="59">
        <v>4.5653858391000003E-3</v>
      </c>
      <c r="Y311" s="54">
        <v>0</v>
      </c>
      <c r="Z311" s="54">
        <v>1</v>
      </c>
      <c r="AA311" s="54">
        <v>0</v>
      </c>
      <c r="AB311" s="54">
        <v>0</v>
      </c>
      <c r="AC311" s="56">
        <v>0</v>
      </c>
      <c r="AD311" s="56">
        <v>1</v>
      </c>
      <c r="AE311" s="1" t="s">
        <v>1425</v>
      </c>
      <c r="AF311" s="1" t="s">
        <v>1418</v>
      </c>
      <c r="AG311" s="1" t="s">
        <v>1419</v>
      </c>
    </row>
    <row r="312" spans="1:33">
      <c r="A312" s="53">
        <v>45169</v>
      </c>
      <c r="B312" s="53">
        <v>45169</v>
      </c>
      <c r="N312" s="1" t="s">
        <v>1088</v>
      </c>
      <c r="U312" s="59">
        <v>5392306679.9464197</v>
      </c>
      <c r="V312" s="60">
        <v>5392306679.9464197</v>
      </c>
      <c r="W312" s="60">
        <v>8987177799.9107094</v>
      </c>
      <c r="X312" s="59">
        <v>9.4331440552E-3</v>
      </c>
      <c r="Y312" s="54">
        <v>0</v>
      </c>
      <c r="Z312" s="54">
        <v>1</v>
      </c>
      <c r="AA312" s="54">
        <v>0</v>
      </c>
      <c r="AB312" s="54">
        <v>0</v>
      </c>
      <c r="AC312" s="56">
        <v>0</v>
      </c>
      <c r="AD312" s="56">
        <v>1</v>
      </c>
      <c r="AE312" s="1" t="s">
        <v>1425</v>
      </c>
      <c r="AF312" s="1" t="s">
        <v>1418</v>
      </c>
      <c r="AG312" s="1" t="s">
        <v>1419</v>
      </c>
    </row>
    <row r="313" spans="1:33">
      <c r="A313" s="53">
        <v>45169</v>
      </c>
      <c r="B313" s="53">
        <v>45169</v>
      </c>
      <c r="N313" s="1" t="s">
        <v>1088</v>
      </c>
      <c r="U313" s="59">
        <v>10234204074.403299</v>
      </c>
      <c r="V313" s="60">
        <v>10234204074.403299</v>
      </c>
      <c r="W313" s="60">
        <v>10234204074.403299</v>
      </c>
      <c r="X313" s="59">
        <v>1.79034181574E-2</v>
      </c>
      <c r="Y313" s="54">
        <v>0</v>
      </c>
      <c r="Z313" s="54">
        <v>1</v>
      </c>
      <c r="AA313" s="54">
        <v>0</v>
      </c>
      <c r="AB313" s="54">
        <v>0</v>
      </c>
      <c r="AC313" s="56">
        <v>0</v>
      </c>
      <c r="AD313" s="56">
        <v>1</v>
      </c>
      <c r="AE313" s="1" t="s">
        <v>1425</v>
      </c>
      <c r="AF313" s="1" t="s">
        <v>1418</v>
      </c>
      <c r="AG313" s="1" t="s">
        <v>1419</v>
      </c>
    </row>
    <row r="314" spans="1:33">
      <c r="A314" s="53">
        <v>45169</v>
      </c>
      <c r="B314" s="53">
        <v>45169</v>
      </c>
      <c r="N314" s="1" t="s">
        <v>1013</v>
      </c>
      <c r="U314" s="59">
        <v>21411749096.952</v>
      </c>
      <c r="V314" s="60">
        <v>21411749096.952</v>
      </c>
      <c r="W314" s="60">
        <v>22538683259.949501</v>
      </c>
      <c r="X314" s="59">
        <v>3.7457089459699999E-2</v>
      </c>
      <c r="Y314" s="54">
        <v>1</v>
      </c>
      <c r="Z314" s="54">
        <v>0</v>
      </c>
      <c r="AA314" s="54">
        <v>0</v>
      </c>
      <c r="AB314" s="54">
        <v>0</v>
      </c>
      <c r="AC314" s="56">
        <v>1</v>
      </c>
      <c r="AD314" s="56">
        <v>0</v>
      </c>
      <c r="AE314" s="1" t="s">
        <v>1448</v>
      </c>
      <c r="AF314" s="1" t="s">
        <v>1418</v>
      </c>
      <c r="AG314" s="1" t="s">
        <v>1419</v>
      </c>
    </row>
    <row r="315" spans="1:33">
      <c r="A315" s="53">
        <v>45169</v>
      </c>
      <c r="B315" s="53">
        <v>45169</v>
      </c>
      <c r="N315" s="1" t="s">
        <v>1088</v>
      </c>
      <c r="U315" s="59">
        <v>11278211474.6422</v>
      </c>
      <c r="V315" s="60">
        <v>11278211474.6422</v>
      </c>
      <c r="W315" s="60">
        <v>12531346082.935699</v>
      </c>
      <c r="X315" s="59">
        <v>1.9729774257999998E-2</v>
      </c>
      <c r="Y315" s="54">
        <v>1</v>
      </c>
      <c r="Z315" s="54">
        <v>0</v>
      </c>
      <c r="AA315" s="54">
        <v>0</v>
      </c>
      <c r="AB315" s="54">
        <v>0</v>
      </c>
      <c r="AC315" s="56">
        <v>1</v>
      </c>
      <c r="AD315" s="56">
        <v>0</v>
      </c>
      <c r="AE315" s="1" t="s">
        <v>1425</v>
      </c>
      <c r="AF315" s="1" t="s">
        <v>1418</v>
      </c>
      <c r="AG315" s="1" t="s">
        <v>1419</v>
      </c>
    </row>
    <row r="316" spans="1:33">
      <c r="A316" s="53">
        <v>45169</v>
      </c>
      <c r="B316" s="53">
        <v>45169</v>
      </c>
      <c r="N316" s="1" t="s">
        <v>1348</v>
      </c>
      <c r="U316" s="59">
        <v>46666042931.300003</v>
      </c>
      <c r="V316" s="60">
        <v>46666042931.300003</v>
      </c>
      <c r="W316" s="60">
        <v>46666042931.300003</v>
      </c>
      <c r="X316" s="59">
        <v>8.1636214626500003E-2</v>
      </c>
      <c r="Y316" s="54">
        <v>1</v>
      </c>
      <c r="Z316" s="54">
        <v>0</v>
      </c>
      <c r="AA316" s="54">
        <v>0</v>
      </c>
      <c r="AB316" s="54">
        <v>0</v>
      </c>
      <c r="AC316" s="56">
        <v>1</v>
      </c>
      <c r="AD316" s="56">
        <v>0</v>
      </c>
      <c r="AE316" s="1" t="s">
        <v>1417</v>
      </c>
      <c r="AF316" s="1" t="s">
        <v>1418</v>
      </c>
      <c r="AG316" s="1" t="s">
        <v>1419</v>
      </c>
    </row>
    <row r="317" spans="1:33">
      <c r="A317" s="53">
        <v>45169</v>
      </c>
      <c r="B317" s="53">
        <v>45169</v>
      </c>
      <c r="N317" s="1" t="s">
        <v>1193</v>
      </c>
      <c r="U317" s="59">
        <v>7471979691.2274399</v>
      </c>
      <c r="V317" s="60">
        <v>7471979691.2274399</v>
      </c>
      <c r="W317" s="60">
        <v>11495353371.119101</v>
      </c>
      <c r="X317" s="59">
        <v>1.30712633736E-2</v>
      </c>
      <c r="Y317" s="54">
        <v>0</v>
      </c>
      <c r="Z317" s="54">
        <v>1</v>
      </c>
      <c r="AA317" s="54">
        <v>0</v>
      </c>
      <c r="AB317" s="54">
        <v>0</v>
      </c>
      <c r="AC317" s="56">
        <v>1</v>
      </c>
      <c r="AD317" s="56">
        <v>0</v>
      </c>
      <c r="AE317" s="1" t="s">
        <v>1449</v>
      </c>
      <c r="AF317" s="1" t="s">
        <v>1418</v>
      </c>
      <c r="AG317" s="1" t="s">
        <v>1419</v>
      </c>
    </row>
    <row r="318" spans="1:33">
      <c r="A318" s="53">
        <v>45169</v>
      </c>
      <c r="B318" s="53">
        <v>45169</v>
      </c>
      <c r="N318" s="1" t="s">
        <v>1342</v>
      </c>
      <c r="U318" s="59">
        <v>8182599986.9865904</v>
      </c>
      <c r="V318" s="60">
        <v>8182599986.9865904</v>
      </c>
      <c r="W318" s="60">
        <v>8182599986.9865904</v>
      </c>
      <c r="X318" s="59">
        <v>1.43144017958E-2</v>
      </c>
      <c r="Y318" s="54">
        <v>0</v>
      </c>
      <c r="Z318" s="54">
        <v>1</v>
      </c>
      <c r="AA318" s="54">
        <v>0</v>
      </c>
      <c r="AB318" s="54">
        <v>0</v>
      </c>
      <c r="AC318" s="56">
        <v>0.65</v>
      </c>
      <c r="AD318" s="56">
        <v>0.35</v>
      </c>
      <c r="AE318" s="1" t="s">
        <v>1441</v>
      </c>
      <c r="AF318" s="1" t="s">
        <v>1418</v>
      </c>
      <c r="AG318" s="1" t="s">
        <v>1419</v>
      </c>
    </row>
    <row r="319" spans="1:33">
      <c r="A319" s="53">
        <v>45169</v>
      </c>
      <c r="B319" s="53">
        <v>45169</v>
      </c>
      <c r="N319" s="1" t="s">
        <v>1348</v>
      </c>
      <c r="U319" s="59">
        <v>62573805331.0895</v>
      </c>
      <c r="V319" s="60">
        <v>62573805331.0895</v>
      </c>
      <c r="W319" s="60">
        <v>65867163506.410004</v>
      </c>
      <c r="X319" s="59">
        <v>0.1094647902657</v>
      </c>
      <c r="Y319" s="54">
        <v>1</v>
      </c>
      <c r="Z319" s="54">
        <v>0</v>
      </c>
      <c r="AA319" s="54">
        <v>0</v>
      </c>
      <c r="AB319" s="54">
        <v>0</v>
      </c>
      <c r="AC319" s="56">
        <v>1</v>
      </c>
      <c r="AD319" s="56">
        <v>0</v>
      </c>
      <c r="AE319" s="1" t="s">
        <v>1417</v>
      </c>
      <c r="AF319" s="1" t="s">
        <v>1418</v>
      </c>
      <c r="AG319" s="1" t="s">
        <v>1419</v>
      </c>
    </row>
    <row r="320" spans="1:33">
      <c r="A320" s="53">
        <v>45169</v>
      </c>
      <c r="B320" s="53">
        <v>45169</v>
      </c>
      <c r="N320" s="1" t="s">
        <v>1348</v>
      </c>
      <c r="U320" s="59">
        <v>155382528000</v>
      </c>
      <c r="V320" s="60">
        <v>155382528000</v>
      </c>
      <c r="W320" s="60">
        <v>155382528000</v>
      </c>
      <c r="X320" s="59">
        <v>0.27182166321009998</v>
      </c>
      <c r="Y320" s="54">
        <v>1</v>
      </c>
      <c r="Z320" s="54">
        <v>0</v>
      </c>
      <c r="AA320" s="54">
        <v>0</v>
      </c>
      <c r="AB320" s="54">
        <v>0</v>
      </c>
      <c r="AC320" s="56">
        <v>1</v>
      </c>
      <c r="AD320" s="56">
        <v>0</v>
      </c>
      <c r="AE320" s="1" t="s">
        <v>1417</v>
      </c>
      <c r="AF320" s="1" t="s">
        <v>1418</v>
      </c>
      <c r="AG320" s="1" t="s">
        <v>1419</v>
      </c>
    </row>
    <row r="321" spans="1:33">
      <c r="A321" s="53">
        <v>45169</v>
      </c>
      <c r="B321" s="53">
        <v>45169</v>
      </c>
      <c r="N321" s="1" t="s">
        <v>982</v>
      </c>
      <c r="U321" s="59">
        <v>307126920860.06201</v>
      </c>
      <c r="V321" s="60">
        <v>307126920860.06201</v>
      </c>
      <c r="W321" s="60">
        <v>423000021843.75897</v>
      </c>
      <c r="X321" s="59">
        <v>0.53727887890180004</v>
      </c>
      <c r="Y321" s="54">
        <v>1</v>
      </c>
      <c r="Z321" s="54">
        <v>0</v>
      </c>
      <c r="AA321" s="54">
        <v>0</v>
      </c>
      <c r="AB321" s="54">
        <v>0</v>
      </c>
      <c r="AC321" s="56">
        <v>0</v>
      </c>
      <c r="AD321" s="56">
        <v>1</v>
      </c>
      <c r="AE321" s="1" t="s">
        <v>1443</v>
      </c>
      <c r="AF321" s="1" t="s">
        <v>1418</v>
      </c>
      <c r="AG321" s="1" t="s">
        <v>1438</v>
      </c>
    </row>
    <row r="322" spans="1:33">
      <c r="A322" s="53">
        <v>45169</v>
      </c>
      <c r="B322" s="53">
        <v>45169</v>
      </c>
      <c r="N322" s="1" t="s">
        <v>1088</v>
      </c>
      <c r="U322" s="59">
        <v>34543902342.546303</v>
      </c>
      <c r="V322" s="60">
        <v>34543902342.546303</v>
      </c>
      <c r="W322" s="60">
        <v>104678491947.11</v>
      </c>
      <c r="X322" s="59">
        <v>6.0430095386999998E-2</v>
      </c>
      <c r="Y322" s="54">
        <v>1</v>
      </c>
      <c r="Z322" s="54">
        <v>0</v>
      </c>
      <c r="AA322" s="54">
        <v>0</v>
      </c>
      <c r="AB322" s="54">
        <v>0</v>
      </c>
      <c r="AC322" s="56">
        <v>0</v>
      </c>
      <c r="AD322" s="56">
        <v>1</v>
      </c>
      <c r="AE322" s="1" t="s">
        <v>1425</v>
      </c>
      <c r="AF322" s="1" t="s">
        <v>1418</v>
      </c>
      <c r="AG322" s="1" t="s">
        <v>1419</v>
      </c>
    </row>
    <row r="323" spans="1:33">
      <c r="A323" s="53">
        <v>45169</v>
      </c>
      <c r="B323" s="53">
        <v>45169</v>
      </c>
      <c r="N323" s="1" t="s">
        <v>1088</v>
      </c>
      <c r="U323" s="59">
        <v>5883189207.4499397</v>
      </c>
      <c r="V323" s="60">
        <v>5883189207.4499397</v>
      </c>
      <c r="W323" s="60">
        <v>6536876897.1666002</v>
      </c>
      <c r="X323" s="59">
        <v>1.0291879633700001E-2</v>
      </c>
      <c r="Y323" s="54">
        <v>0</v>
      </c>
      <c r="Z323" s="54">
        <v>1</v>
      </c>
      <c r="AA323" s="54">
        <v>0</v>
      </c>
      <c r="AB323" s="54">
        <v>0</v>
      </c>
      <c r="AC323" s="56">
        <v>1</v>
      </c>
      <c r="AD323" s="56">
        <v>0</v>
      </c>
      <c r="AE323" s="1" t="s">
        <v>1425</v>
      </c>
      <c r="AF323" s="1" t="s">
        <v>1418</v>
      </c>
      <c r="AG323" s="1" t="s">
        <v>1419</v>
      </c>
    </row>
    <row r="324" spans="1:33">
      <c r="A324" s="53">
        <v>45169</v>
      </c>
      <c r="B324" s="53">
        <v>45169</v>
      </c>
      <c r="N324" s="1" t="s">
        <v>1266</v>
      </c>
      <c r="U324" s="59">
        <v>31466687349.5187</v>
      </c>
      <c r="V324" s="60">
        <v>31466687349.5187</v>
      </c>
      <c r="W324" s="60">
        <v>41955583132.691597</v>
      </c>
      <c r="X324" s="59">
        <v>5.5046905216099999E-2</v>
      </c>
      <c r="Y324" s="54">
        <v>1</v>
      </c>
      <c r="Z324" s="54">
        <v>0</v>
      </c>
      <c r="AA324" s="54">
        <v>0</v>
      </c>
      <c r="AB324" s="54">
        <v>0</v>
      </c>
      <c r="AC324" s="56">
        <v>1</v>
      </c>
      <c r="AD324" s="56">
        <v>0</v>
      </c>
      <c r="AE324" s="1" t="s">
        <v>1444</v>
      </c>
      <c r="AF324" s="1" t="s">
        <v>1418</v>
      </c>
      <c r="AG324" s="1" t="s">
        <v>1419</v>
      </c>
    </row>
    <row r="325" spans="1:33">
      <c r="A325" s="53">
        <v>45169</v>
      </c>
      <c r="B325" s="53">
        <v>45169</v>
      </c>
      <c r="N325" s="1" t="s">
        <v>1348</v>
      </c>
      <c r="U325" s="59">
        <v>45114119612.015999</v>
      </c>
      <c r="V325" s="60">
        <v>45114119612.015999</v>
      </c>
      <c r="W325" s="60">
        <v>56392649515.019997</v>
      </c>
      <c r="X325" s="59">
        <v>7.8921325229E-2</v>
      </c>
      <c r="Y325" s="54">
        <v>1</v>
      </c>
      <c r="Z325" s="54">
        <v>0</v>
      </c>
      <c r="AA325" s="54">
        <v>0</v>
      </c>
      <c r="AB325" s="54">
        <v>0</v>
      </c>
      <c r="AC325" s="56">
        <v>1</v>
      </c>
      <c r="AD325" s="56">
        <v>0</v>
      </c>
      <c r="AE325" s="1" t="s">
        <v>1417</v>
      </c>
      <c r="AF325" s="1" t="s">
        <v>1418</v>
      </c>
      <c r="AG325" s="1" t="s">
        <v>1419</v>
      </c>
    </row>
    <row r="326" spans="1:33">
      <c r="A326" s="53">
        <v>45169</v>
      </c>
      <c r="B326" s="53">
        <v>45169</v>
      </c>
      <c r="N326" s="1" t="s">
        <v>1088</v>
      </c>
      <c r="U326" s="59">
        <v>4385979639.0452299</v>
      </c>
      <c r="V326" s="60">
        <v>4385979639.0452299</v>
      </c>
      <c r="W326" s="60">
        <v>5482474548.8065395</v>
      </c>
      <c r="X326" s="59">
        <v>7.6727048764000001E-3</v>
      </c>
      <c r="Y326" s="54">
        <v>0</v>
      </c>
      <c r="Z326" s="54">
        <v>1</v>
      </c>
      <c r="AA326" s="54">
        <v>0</v>
      </c>
      <c r="AB326" s="54">
        <v>0</v>
      </c>
      <c r="AC326" s="56">
        <v>0.5</v>
      </c>
      <c r="AD326" s="56">
        <v>0.5</v>
      </c>
      <c r="AE326" s="1" t="s">
        <v>1425</v>
      </c>
      <c r="AF326" s="1" t="s">
        <v>1418</v>
      </c>
      <c r="AG326" s="1" t="s">
        <v>1419</v>
      </c>
    </row>
    <row r="327" spans="1:33">
      <c r="A327" s="53">
        <v>45169</v>
      </c>
      <c r="B327" s="53">
        <v>45169</v>
      </c>
      <c r="N327" s="1" t="s">
        <v>1088</v>
      </c>
      <c r="U327" s="59">
        <v>3529799282.1526999</v>
      </c>
      <c r="V327" s="60">
        <v>3529799282.1526999</v>
      </c>
      <c r="W327" s="60">
        <v>4152705037.8267002</v>
      </c>
      <c r="X327" s="59">
        <v>6.174927928E-3</v>
      </c>
      <c r="Y327" s="54">
        <v>0</v>
      </c>
      <c r="Z327" s="54">
        <v>1</v>
      </c>
      <c r="AA327" s="54">
        <v>0</v>
      </c>
      <c r="AB327" s="54">
        <v>0</v>
      </c>
      <c r="AC327" s="56">
        <v>1</v>
      </c>
      <c r="AD327" s="56">
        <v>0</v>
      </c>
      <c r="AE327" s="1" t="s">
        <v>1425</v>
      </c>
      <c r="AF327" s="1" t="s">
        <v>1418</v>
      </c>
      <c r="AG327" s="1" t="s">
        <v>1419</v>
      </c>
    </row>
    <row r="328" spans="1:33">
      <c r="A328" s="53">
        <v>45169</v>
      </c>
      <c r="B328" s="53">
        <v>45169</v>
      </c>
      <c r="N328" s="1" t="s">
        <v>1088</v>
      </c>
      <c r="U328" s="59">
        <v>16280900312.0686</v>
      </c>
      <c r="V328" s="60">
        <v>16280900312.0686</v>
      </c>
      <c r="W328" s="60">
        <v>17137789802.177401</v>
      </c>
      <c r="X328" s="59">
        <v>2.84813322215E-2</v>
      </c>
      <c r="Y328" s="54">
        <v>1</v>
      </c>
      <c r="Z328" s="54">
        <v>0</v>
      </c>
      <c r="AA328" s="54">
        <v>0</v>
      </c>
      <c r="AB328" s="54">
        <v>0</v>
      </c>
      <c r="AC328" s="56">
        <v>0</v>
      </c>
      <c r="AD328" s="56">
        <v>1</v>
      </c>
      <c r="AE328" s="1" t="s">
        <v>1425</v>
      </c>
      <c r="AF328" s="1" t="s">
        <v>1418</v>
      </c>
      <c r="AG328" s="1" t="s">
        <v>1419</v>
      </c>
    </row>
    <row r="329" spans="1:33">
      <c r="A329" s="53">
        <v>45169</v>
      </c>
      <c r="B329" s="53">
        <v>45169</v>
      </c>
      <c r="N329" s="1" t="s">
        <v>1348</v>
      </c>
      <c r="U329" s="59">
        <v>16316155322.51</v>
      </c>
      <c r="V329" s="60">
        <v>16316155322.51</v>
      </c>
      <c r="W329" s="60">
        <v>16316155322.51</v>
      </c>
      <c r="X329" s="59">
        <v>2.8543006308699999E-2</v>
      </c>
      <c r="Y329" s="54">
        <v>0</v>
      </c>
      <c r="Z329" s="54">
        <v>1</v>
      </c>
      <c r="AA329" s="54">
        <v>0</v>
      </c>
      <c r="AB329" s="54">
        <v>0</v>
      </c>
      <c r="AC329" s="56">
        <v>1</v>
      </c>
      <c r="AD329" s="56">
        <v>0</v>
      </c>
      <c r="AE329" s="1" t="s">
        <v>1417</v>
      </c>
      <c r="AF329" s="1" t="s">
        <v>1418</v>
      </c>
      <c r="AG329" s="1" t="s">
        <v>1419</v>
      </c>
    </row>
    <row r="330" spans="1:33">
      <c r="A330" s="53">
        <v>45169</v>
      </c>
      <c r="B330" s="53">
        <v>45169</v>
      </c>
      <c r="N330" s="1" t="s">
        <v>1088</v>
      </c>
      <c r="U330" s="59">
        <v>8474902618.8522196</v>
      </c>
      <c r="V330" s="60">
        <v>8474902618.8522196</v>
      </c>
      <c r="W330" s="60">
        <v>9970473669.2378998</v>
      </c>
      <c r="X330" s="59">
        <v>1.48257474959E-2</v>
      </c>
      <c r="Y330" s="54">
        <v>1</v>
      </c>
      <c r="Z330" s="54">
        <v>0</v>
      </c>
      <c r="AA330" s="54">
        <v>0</v>
      </c>
      <c r="AB330" s="54">
        <v>0</v>
      </c>
      <c r="AC330" s="56">
        <v>0.35</v>
      </c>
      <c r="AD330" s="56">
        <v>0.65</v>
      </c>
      <c r="AE330" s="1" t="s">
        <v>1425</v>
      </c>
      <c r="AF330" s="1" t="s">
        <v>1418</v>
      </c>
      <c r="AG330" s="1" t="s">
        <v>1419</v>
      </c>
    </row>
    <row r="331" spans="1:33">
      <c r="A331" s="53">
        <v>45169</v>
      </c>
      <c r="B331" s="53">
        <v>45169</v>
      </c>
      <c r="N331" s="1" t="s">
        <v>883</v>
      </c>
      <c r="U331" s="59">
        <v>6836461775.2120399</v>
      </c>
      <c r="V331" s="60">
        <v>6836461775.2120399</v>
      </c>
      <c r="W331" s="60">
        <v>15192137278.249001</v>
      </c>
      <c r="X331" s="59">
        <v>1.19595068643E-2</v>
      </c>
      <c r="Y331" s="54">
        <v>0</v>
      </c>
      <c r="Z331" s="54">
        <v>1</v>
      </c>
      <c r="AA331" s="54">
        <v>0</v>
      </c>
      <c r="AB331" s="54">
        <v>0</v>
      </c>
      <c r="AC331" s="56">
        <v>1</v>
      </c>
      <c r="AD331" s="56">
        <v>0</v>
      </c>
      <c r="AE331" s="1" t="s">
        <v>1450</v>
      </c>
      <c r="AF331" s="1" t="s">
        <v>1418</v>
      </c>
      <c r="AG331" s="1" t="s">
        <v>1419</v>
      </c>
    </row>
    <row r="332" spans="1:33">
      <c r="A332" s="53">
        <v>45169</v>
      </c>
      <c r="B332" s="53">
        <v>45169</v>
      </c>
      <c r="N332" s="1" t="s">
        <v>1088</v>
      </c>
      <c r="U332" s="59">
        <v>7361007434.4884501</v>
      </c>
      <c r="V332" s="60">
        <v>7361007434.4884501</v>
      </c>
      <c r="W332" s="60">
        <v>9814676579.3179302</v>
      </c>
      <c r="X332" s="59">
        <v>1.2877131743800001E-2</v>
      </c>
      <c r="Y332" s="54">
        <v>0</v>
      </c>
      <c r="Z332" s="54">
        <v>1</v>
      </c>
      <c r="AA332" s="54">
        <v>0</v>
      </c>
      <c r="AB332" s="54">
        <v>0</v>
      </c>
      <c r="AC332" s="56">
        <v>0</v>
      </c>
      <c r="AD332" s="56">
        <v>1</v>
      </c>
      <c r="AE332" s="1" t="s">
        <v>1425</v>
      </c>
      <c r="AF332" s="1" t="s">
        <v>1418</v>
      </c>
      <c r="AG332" s="1" t="s">
        <v>1419</v>
      </c>
    </row>
    <row r="333" spans="1:33">
      <c r="A333" s="53">
        <v>45169</v>
      </c>
      <c r="B333" s="53">
        <v>45169</v>
      </c>
      <c r="N333" s="1" t="s">
        <v>1348</v>
      </c>
      <c r="U333" s="59">
        <v>195017497668</v>
      </c>
      <c r="V333" s="60">
        <v>195017497668</v>
      </c>
      <c r="W333" s="60">
        <v>325029162780</v>
      </c>
      <c r="X333" s="59">
        <v>0.34115792331029998</v>
      </c>
      <c r="Y333" s="54">
        <v>1</v>
      </c>
      <c r="Z333" s="54">
        <v>0</v>
      </c>
      <c r="AA333" s="54">
        <v>0</v>
      </c>
      <c r="AB333" s="54">
        <v>0</v>
      </c>
      <c r="AC333" s="56">
        <v>0.65</v>
      </c>
      <c r="AD333" s="56">
        <v>0.35</v>
      </c>
      <c r="AE333" s="1" t="s">
        <v>1417</v>
      </c>
      <c r="AF333" s="1" t="s">
        <v>1418</v>
      </c>
      <c r="AG333" s="1" t="s">
        <v>1419</v>
      </c>
    </row>
    <row r="334" spans="1:33">
      <c r="A334" s="53">
        <v>45169</v>
      </c>
      <c r="B334" s="53">
        <v>45169</v>
      </c>
      <c r="N334" s="1" t="s">
        <v>1088</v>
      </c>
      <c r="U334" s="59">
        <v>21917441355.414398</v>
      </c>
      <c r="V334" s="60">
        <v>21917441355.414398</v>
      </c>
      <c r="W334" s="60">
        <v>23070990900.436199</v>
      </c>
      <c r="X334" s="59">
        <v>3.8341732749599997E-2</v>
      </c>
      <c r="Y334" s="54">
        <v>1</v>
      </c>
      <c r="Z334" s="54">
        <v>0</v>
      </c>
      <c r="AA334" s="54">
        <v>0</v>
      </c>
      <c r="AB334" s="54">
        <v>0</v>
      </c>
      <c r="AC334" s="56">
        <v>1</v>
      </c>
      <c r="AD334" s="56">
        <v>0</v>
      </c>
      <c r="AE334" s="1" t="s">
        <v>1425</v>
      </c>
      <c r="AF334" s="1" t="s">
        <v>1418</v>
      </c>
      <c r="AG334" s="1" t="s">
        <v>1419</v>
      </c>
    </row>
    <row r="335" spans="1:33">
      <c r="A335" s="53">
        <v>45169</v>
      </c>
      <c r="B335" s="53">
        <v>45169</v>
      </c>
      <c r="N335" s="1" t="s">
        <v>1193</v>
      </c>
      <c r="U335" s="59">
        <v>5739059046.0038605</v>
      </c>
      <c r="V335" s="60">
        <v>5739059046.0038605</v>
      </c>
      <c r="W335" s="60">
        <v>7652078728.0051498</v>
      </c>
      <c r="X335" s="59">
        <v>1.00397425323E-2</v>
      </c>
      <c r="Y335" s="54">
        <v>0</v>
      </c>
      <c r="Z335" s="54">
        <v>1</v>
      </c>
      <c r="AA335" s="54">
        <v>0</v>
      </c>
      <c r="AB335" s="54">
        <v>0</v>
      </c>
      <c r="AC335" s="56">
        <v>1</v>
      </c>
      <c r="AD335" s="56">
        <v>0</v>
      </c>
      <c r="AE335" s="1" t="s">
        <v>1449</v>
      </c>
      <c r="AF335" s="1" t="s">
        <v>1418</v>
      </c>
      <c r="AG335" s="1" t="s">
        <v>1419</v>
      </c>
    </row>
    <row r="336" spans="1:33">
      <c r="A336" s="53">
        <v>45169</v>
      </c>
      <c r="B336" s="53">
        <v>45169</v>
      </c>
      <c r="N336" s="1" t="s">
        <v>1088</v>
      </c>
      <c r="U336" s="59">
        <v>6001840574.2349796</v>
      </c>
      <c r="V336" s="60">
        <v>6001840574.2349796</v>
      </c>
      <c r="W336" s="60">
        <v>6668711749.1499796</v>
      </c>
      <c r="X336" s="59">
        <v>1.04994448746E-2</v>
      </c>
      <c r="Y336" s="54">
        <v>0</v>
      </c>
      <c r="Z336" s="54">
        <v>1</v>
      </c>
      <c r="AA336" s="54">
        <v>0</v>
      </c>
      <c r="AB336" s="54">
        <v>0</v>
      </c>
      <c r="AC336" s="56">
        <v>0.35</v>
      </c>
      <c r="AD336" s="56">
        <v>0.65</v>
      </c>
      <c r="AE336" s="1" t="s">
        <v>1425</v>
      </c>
      <c r="AF336" s="1" t="s">
        <v>1418</v>
      </c>
      <c r="AG336" s="1" t="s">
        <v>1419</v>
      </c>
    </row>
    <row r="337" spans="1:33">
      <c r="A337" s="53">
        <v>45169</v>
      </c>
      <c r="B337" s="53">
        <v>45169</v>
      </c>
      <c r="N337" s="1" t="s">
        <v>1348</v>
      </c>
      <c r="U337" s="59">
        <v>43001049057.330002</v>
      </c>
      <c r="V337" s="60">
        <v>43001049057.330002</v>
      </c>
      <c r="W337" s="60">
        <v>43001049057.330002</v>
      </c>
      <c r="X337" s="59">
        <v>7.5224781222099996E-2</v>
      </c>
      <c r="Y337" s="54">
        <v>1</v>
      </c>
      <c r="Z337" s="54">
        <v>0</v>
      </c>
      <c r="AA337" s="54">
        <v>0</v>
      </c>
      <c r="AB337" s="54">
        <v>0</v>
      </c>
      <c r="AC337" s="56">
        <v>1</v>
      </c>
      <c r="AD337" s="56">
        <v>0</v>
      </c>
      <c r="AE337" s="1" t="s">
        <v>1424</v>
      </c>
      <c r="AF337" s="1" t="s">
        <v>1418</v>
      </c>
      <c r="AG337" s="1" t="s">
        <v>1419</v>
      </c>
    </row>
    <row r="338" spans="1:33">
      <c r="A338" s="53">
        <v>45169</v>
      </c>
      <c r="B338" s="53">
        <v>45169</v>
      </c>
      <c r="N338" s="1" t="s">
        <v>1348</v>
      </c>
      <c r="U338" s="59">
        <v>29277808720.830002</v>
      </c>
      <c r="V338" s="60">
        <v>29277808720.830002</v>
      </c>
      <c r="W338" s="60">
        <v>32530898578.700001</v>
      </c>
      <c r="X338" s="59">
        <v>5.12177447753E-2</v>
      </c>
      <c r="Y338" s="54">
        <v>0</v>
      </c>
      <c r="Z338" s="54">
        <v>1</v>
      </c>
      <c r="AA338" s="54">
        <v>0</v>
      </c>
      <c r="AB338" s="54">
        <v>0</v>
      </c>
      <c r="AC338" s="56">
        <v>1</v>
      </c>
      <c r="AD338" s="56">
        <v>0</v>
      </c>
      <c r="AE338" s="1" t="s">
        <v>1417</v>
      </c>
      <c r="AF338" s="1" t="s">
        <v>1418</v>
      </c>
      <c r="AG338" s="1" t="s">
        <v>1419</v>
      </c>
    </row>
    <row r="339" spans="1:33">
      <c r="A339" s="53">
        <v>45169</v>
      </c>
      <c r="B339" s="53">
        <v>45169</v>
      </c>
      <c r="N339" s="1" t="s">
        <v>1348</v>
      </c>
      <c r="U339" s="59">
        <v>53474107907</v>
      </c>
      <c r="V339" s="60">
        <v>53474107907</v>
      </c>
      <c r="W339" s="60">
        <v>53474107907</v>
      </c>
      <c r="X339" s="59">
        <v>9.3546044957900004E-2</v>
      </c>
      <c r="Y339" s="54">
        <v>1</v>
      </c>
      <c r="Z339" s="54">
        <v>0</v>
      </c>
      <c r="AA339" s="54">
        <v>0</v>
      </c>
      <c r="AB339" s="54">
        <v>0</v>
      </c>
      <c r="AC339" s="56">
        <v>1</v>
      </c>
      <c r="AD339" s="56">
        <v>0</v>
      </c>
      <c r="AE339" s="1" t="s">
        <v>1417</v>
      </c>
      <c r="AF339" s="1" t="s">
        <v>1418</v>
      </c>
      <c r="AG339" s="1" t="s">
        <v>1419</v>
      </c>
    </row>
    <row r="340" spans="1:33">
      <c r="A340" s="53">
        <v>45169</v>
      </c>
      <c r="B340" s="53">
        <v>45169</v>
      </c>
      <c r="N340" s="1" t="s">
        <v>1342</v>
      </c>
      <c r="U340" s="59">
        <v>6852129767.9220505</v>
      </c>
      <c r="V340" s="60">
        <v>6852129767.9220505</v>
      </c>
      <c r="W340" s="60">
        <v>7613477519.9133902</v>
      </c>
      <c r="X340" s="59">
        <v>1.19869159938E-2</v>
      </c>
      <c r="Y340" s="54">
        <v>0</v>
      </c>
      <c r="Z340" s="54">
        <v>1</v>
      </c>
      <c r="AA340" s="54">
        <v>0</v>
      </c>
      <c r="AB340" s="54">
        <v>0</v>
      </c>
      <c r="AC340" s="56">
        <v>1</v>
      </c>
      <c r="AD340" s="56">
        <v>0</v>
      </c>
      <c r="AE340" s="1" t="s">
        <v>1441</v>
      </c>
      <c r="AF340" s="1" t="s">
        <v>1418</v>
      </c>
      <c r="AG340" s="1" t="s">
        <v>1419</v>
      </c>
    </row>
    <row r="341" spans="1:33">
      <c r="A341" s="53">
        <v>45169</v>
      </c>
      <c r="B341" s="53">
        <v>45169</v>
      </c>
      <c r="N341" s="1" t="s">
        <v>1348</v>
      </c>
      <c r="U341" s="59">
        <v>18367428093.84</v>
      </c>
      <c r="V341" s="60">
        <v>18367428093.84</v>
      </c>
      <c r="W341" s="60">
        <v>18367428093.84</v>
      </c>
      <c r="X341" s="59">
        <v>3.2131443075499998E-2</v>
      </c>
      <c r="Y341" s="54">
        <v>0</v>
      </c>
      <c r="Z341" s="54">
        <v>1</v>
      </c>
      <c r="AA341" s="54">
        <v>0</v>
      </c>
      <c r="AB341" s="54">
        <v>0</v>
      </c>
      <c r="AC341" s="56">
        <v>1</v>
      </c>
      <c r="AD341" s="56">
        <v>0</v>
      </c>
      <c r="AE341" s="1" t="s">
        <v>1417</v>
      </c>
      <c r="AF341" s="1" t="s">
        <v>1418</v>
      </c>
      <c r="AG341" s="1" t="s">
        <v>1419</v>
      </c>
    </row>
    <row r="342" spans="1:33">
      <c r="A342" s="53">
        <v>45169</v>
      </c>
      <c r="B342" s="53">
        <v>45169</v>
      </c>
      <c r="N342" s="1" t="s">
        <v>1348</v>
      </c>
      <c r="U342" s="59">
        <v>245051823417.60001</v>
      </c>
      <c r="V342" s="60">
        <v>245051823417.60001</v>
      </c>
      <c r="W342" s="60">
        <v>245051823417.60001</v>
      </c>
      <c r="X342" s="59">
        <v>0.42868651367310001</v>
      </c>
      <c r="Y342" s="54">
        <v>1</v>
      </c>
      <c r="Z342" s="54">
        <v>0</v>
      </c>
      <c r="AA342" s="54">
        <v>0</v>
      </c>
      <c r="AB342" s="54">
        <v>0</v>
      </c>
      <c r="AC342" s="56">
        <v>1</v>
      </c>
      <c r="AD342" s="56">
        <v>0</v>
      </c>
      <c r="AE342" s="1" t="s">
        <v>1424</v>
      </c>
      <c r="AF342" s="1" t="s">
        <v>1418</v>
      </c>
      <c r="AG342" s="1" t="s">
        <v>1419</v>
      </c>
    </row>
    <row r="343" spans="1:33">
      <c r="A343" s="53">
        <v>45169</v>
      </c>
      <c r="B343" s="53">
        <v>45169</v>
      </c>
      <c r="N343" s="1" t="s">
        <v>1015</v>
      </c>
      <c r="U343" s="59">
        <v>40583459927.171303</v>
      </c>
      <c r="V343" s="60">
        <v>40583459927.171303</v>
      </c>
      <c r="W343" s="60">
        <v>50729324908.964104</v>
      </c>
      <c r="X343" s="59">
        <v>7.0995521299700007E-2</v>
      </c>
      <c r="Y343" s="54">
        <v>1</v>
      </c>
      <c r="Z343" s="54">
        <v>0</v>
      </c>
      <c r="AA343" s="54">
        <v>0</v>
      </c>
      <c r="AB343" s="54">
        <v>0</v>
      </c>
      <c r="AC343" s="56">
        <v>0</v>
      </c>
      <c r="AD343" s="56">
        <v>1</v>
      </c>
      <c r="AE343" s="1" t="s">
        <v>1420</v>
      </c>
      <c r="AF343" s="1" t="s">
        <v>1418</v>
      </c>
      <c r="AG343" s="1" t="s">
        <v>1419</v>
      </c>
    </row>
    <row r="344" spans="1:33">
      <c r="A344" s="53">
        <v>45169</v>
      </c>
      <c r="B344" s="53">
        <v>45169</v>
      </c>
      <c r="N344" s="1" t="s">
        <v>1348</v>
      </c>
      <c r="U344" s="59">
        <v>199698955744.45999</v>
      </c>
      <c r="V344" s="60">
        <v>199698955744.45999</v>
      </c>
      <c r="W344" s="60">
        <v>199698955744.45999</v>
      </c>
      <c r="X344" s="59">
        <v>0.34934752954830001</v>
      </c>
      <c r="Y344" s="54">
        <v>1</v>
      </c>
      <c r="Z344" s="54">
        <v>0</v>
      </c>
      <c r="AA344" s="54">
        <v>0</v>
      </c>
      <c r="AB344" s="54">
        <v>0</v>
      </c>
      <c r="AC344" s="56">
        <v>1</v>
      </c>
      <c r="AD344" s="56">
        <v>0</v>
      </c>
      <c r="AE344" s="1" t="s">
        <v>1417</v>
      </c>
      <c r="AF344" s="1" t="s">
        <v>1418</v>
      </c>
      <c r="AG344" s="1" t="s">
        <v>1419</v>
      </c>
    </row>
    <row r="345" spans="1:33">
      <c r="A345" s="53">
        <v>45169</v>
      </c>
      <c r="B345" s="53">
        <v>45169</v>
      </c>
      <c r="N345" s="1" t="s">
        <v>1348</v>
      </c>
      <c r="U345" s="59">
        <v>78983361085.199997</v>
      </c>
      <c r="V345" s="60">
        <v>78983361085.199997</v>
      </c>
      <c r="W345" s="60">
        <v>78983361085.199997</v>
      </c>
      <c r="X345" s="59">
        <v>0.13817118856569999</v>
      </c>
      <c r="Y345" s="54">
        <v>1</v>
      </c>
      <c r="Z345" s="54">
        <v>0</v>
      </c>
      <c r="AA345" s="54">
        <v>0</v>
      </c>
      <c r="AB345" s="54">
        <v>0</v>
      </c>
      <c r="AC345" s="56">
        <v>1</v>
      </c>
      <c r="AD345" s="56">
        <v>0</v>
      </c>
      <c r="AE345" s="1" t="s">
        <v>1417</v>
      </c>
      <c r="AF345" s="1" t="s">
        <v>1418</v>
      </c>
      <c r="AG345" s="1" t="s">
        <v>1419</v>
      </c>
    </row>
    <row r="346" spans="1:33">
      <c r="A346" s="53">
        <v>45169</v>
      </c>
      <c r="B346" s="53">
        <v>45169</v>
      </c>
      <c r="N346" s="1" t="s">
        <v>1172</v>
      </c>
      <c r="U346" s="59">
        <v>21014589692.0159</v>
      </c>
      <c r="V346" s="60">
        <v>21014589692.0159</v>
      </c>
      <c r="W346" s="60">
        <v>21014589692.0159</v>
      </c>
      <c r="X346" s="59">
        <v>3.6762310378700001E-2</v>
      </c>
      <c r="Y346" s="54">
        <v>1</v>
      </c>
      <c r="Z346" s="54">
        <v>0</v>
      </c>
      <c r="AA346" s="54">
        <v>0</v>
      </c>
      <c r="AB346" s="54">
        <v>0</v>
      </c>
      <c r="AC346" s="56">
        <v>1</v>
      </c>
      <c r="AD346" s="56">
        <v>0</v>
      </c>
      <c r="AE346" s="1" t="s">
        <v>1426</v>
      </c>
      <c r="AF346" s="1" t="s">
        <v>1418</v>
      </c>
      <c r="AG346" s="1" t="s">
        <v>1419</v>
      </c>
    </row>
    <row r="347" spans="1:33">
      <c r="A347" s="53">
        <v>45169</v>
      </c>
      <c r="B347" s="53">
        <v>45169</v>
      </c>
      <c r="N347" s="1" t="s">
        <v>1348</v>
      </c>
      <c r="U347" s="59">
        <v>18406965829.779999</v>
      </c>
      <c r="V347" s="60">
        <v>18406965829.779999</v>
      </c>
      <c r="W347" s="60">
        <v>18406965829.779999</v>
      </c>
      <c r="X347" s="59">
        <v>3.2200609237699997E-2</v>
      </c>
      <c r="Y347" s="54">
        <v>0</v>
      </c>
      <c r="Z347" s="54">
        <v>1</v>
      </c>
      <c r="AA347" s="54">
        <v>0</v>
      </c>
      <c r="AB347" s="54">
        <v>0</v>
      </c>
      <c r="AC347" s="56">
        <v>1</v>
      </c>
      <c r="AD347" s="56">
        <v>0</v>
      </c>
      <c r="AE347" s="1" t="s">
        <v>1417</v>
      </c>
      <c r="AF347" s="1" t="s">
        <v>1418</v>
      </c>
      <c r="AG347" s="1" t="s">
        <v>1419</v>
      </c>
    </row>
    <row r="348" spans="1:33">
      <c r="A348" s="53">
        <v>45169</v>
      </c>
      <c r="B348" s="53">
        <v>45169</v>
      </c>
      <c r="N348" s="1" t="s">
        <v>1348</v>
      </c>
      <c r="U348" s="59">
        <v>48171270000</v>
      </c>
      <c r="V348" s="60">
        <v>48171270000</v>
      </c>
      <c r="W348" s="60">
        <v>48171270000</v>
      </c>
      <c r="X348" s="59">
        <v>8.4269414964999997E-2</v>
      </c>
      <c r="Y348" s="54">
        <v>1</v>
      </c>
      <c r="Z348" s="54">
        <v>0</v>
      </c>
      <c r="AA348" s="54">
        <v>0</v>
      </c>
      <c r="AB348" s="54">
        <v>0</v>
      </c>
      <c r="AC348" s="56">
        <v>1</v>
      </c>
      <c r="AD348" s="56">
        <v>0</v>
      </c>
      <c r="AE348" s="1" t="s">
        <v>1417</v>
      </c>
      <c r="AF348" s="1" t="s">
        <v>1418</v>
      </c>
      <c r="AG348" s="1" t="s">
        <v>1419</v>
      </c>
    </row>
    <row r="349" spans="1:33">
      <c r="A349" s="53">
        <v>45169</v>
      </c>
      <c r="B349" s="53">
        <v>45169</v>
      </c>
      <c r="N349" s="1" t="s">
        <v>1031</v>
      </c>
      <c r="U349" s="59">
        <v>8238247423.4375</v>
      </c>
      <c r="V349" s="60">
        <v>8238247423.4375</v>
      </c>
      <c r="W349" s="60">
        <v>16476494846.875</v>
      </c>
      <c r="X349" s="59">
        <v>1.44117497984E-2</v>
      </c>
      <c r="Y349" s="54">
        <v>1</v>
      </c>
      <c r="Z349" s="54">
        <v>0</v>
      </c>
      <c r="AA349" s="54">
        <v>0</v>
      </c>
      <c r="AB349" s="54">
        <v>0</v>
      </c>
      <c r="AC349" s="56">
        <v>1</v>
      </c>
      <c r="AD349" s="56">
        <v>0</v>
      </c>
      <c r="AE349" s="1" t="s">
        <v>1428</v>
      </c>
      <c r="AF349" s="1" t="s">
        <v>1442</v>
      </c>
      <c r="AG349" s="1" t="s">
        <v>1419</v>
      </c>
    </row>
    <row r="350" spans="1:33">
      <c r="A350" s="53">
        <v>45169</v>
      </c>
      <c r="B350" s="53">
        <v>45169</v>
      </c>
      <c r="N350" s="1" t="s">
        <v>936</v>
      </c>
      <c r="U350" s="59">
        <v>15843378800.2624</v>
      </c>
      <c r="V350" s="60">
        <v>15843378800.2624</v>
      </c>
      <c r="W350" s="60">
        <v>16677240842.3815</v>
      </c>
      <c r="X350" s="59">
        <v>2.77159448478E-2</v>
      </c>
      <c r="Y350" s="54">
        <v>1</v>
      </c>
      <c r="Z350" s="54">
        <v>0</v>
      </c>
      <c r="AA350" s="54">
        <v>0</v>
      </c>
      <c r="AB350" s="54">
        <v>0</v>
      </c>
      <c r="AC350" s="56">
        <v>1</v>
      </c>
      <c r="AD350" s="56">
        <v>0</v>
      </c>
      <c r="AE350" s="1" t="s">
        <v>1427</v>
      </c>
      <c r="AF350" s="1" t="s">
        <v>1418</v>
      </c>
      <c r="AG350" s="1" t="s">
        <v>1419</v>
      </c>
    </row>
    <row r="351" spans="1:33">
      <c r="A351" s="53">
        <v>45169</v>
      </c>
      <c r="B351" s="53">
        <v>45169</v>
      </c>
      <c r="N351" s="1" t="s">
        <v>1348</v>
      </c>
      <c r="U351" s="59">
        <v>33364347670.080002</v>
      </c>
      <c r="V351" s="60">
        <v>33364347670.080002</v>
      </c>
      <c r="W351" s="60">
        <v>33364347670.080002</v>
      </c>
      <c r="X351" s="59">
        <v>5.8366616841200002E-2</v>
      </c>
      <c r="Y351" s="54">
        <v>1</v>
      </c>
      <c r="Z351" s="54">
        <v>0</v>
      </c>
      <c r="AA351" s="54">
        <v>0</v>
      </c>
      <c r="AB351" s="54">
        <v>0</v>
      </c>
      <c r="AC351" s="56">
        <v>1</v>
      </c>
      <c r="AD351" s="56">
        <v>0</v>
      </c>
      <c r="AE351" s="1" t="s">
        <v>1417</v>
      </c>
      <c r="AF351" s="1" t="s">
        <v>1418</v>
      </c>
      <c r="AG351" s="1" t="s">
        <v>1419</v>
      </c>
    </row>
    <row r="352" spans="1:33">
      <c r="A352" s="53">
        <v>45169</v>
      </c>
      <c r="B352" s="53">
        <v>45169</v>
      </c>
      <c r="N352" s="1" t="s">
        <v>1348</v>
      </c>
      <c r="U352" s="59">
        <v>364110299776.64001</v>
      </c>
      <c r="V352" s="60">
        <v>364110299776.64001</v>
      </c>
      <c r="W352" s="60">
        <v>364110299776.64001</v>
      </c>
      <c r="X352" s="59">
        <v>0.63696394022629998</v>
      </c>
      <c r="Y352" s="54">
        <v>1</v>
      </c>
      <c r="Z352" s="54">
        <v>0</v>
      </c>
      <c r="AA352" s="54">
        <v>0</v>
      </c>
      <c r="AB352" s="54">
        <v>0</v>
      </c>
      <c r="AC352" s="56">
        <v>1</v>
      </c>
      <c r="AD352" s="56">
        <v>0</v>
      </c>
      <c r="AE352" s="1" t="s">
        <v>1417</v>
      </c>
      <c r="AF352" s="1" t="s">
        <v>1418</v>
      </c>
      <c r="AG352" s="1" t="s">
        <v>1419</v>
      </c>
    </row>
    <row r="353" spans="1:33">
      <c r="A353" s="53">
        <v>45169</v>
      </c>
      <c r="B353" s="53">
        <v>45169</v>
      </c>
      <c r="N353" s="1" t="s">
        <v>1342</v>
      </c>
      <c r="U353" s="59">
        <v>33708062278.4506</v>
      </c>
      <c r="V353" s="60">
        <v>33708062278.4506</v>
      </c>
      <c r="W353" s="60">
        <v>33708062278.4506</v>
      </c>
      <c r="X353" s="59">
        <v>5.89679011537E-2</v>
      </c>
      <c r="Y353" s="54">
        <v>1</v>
      </c>
      <c r="Z353" s="54">
        <v>0</v>
      </c>
      <c r="AA353" s="54">
        <v>0</v>
      </c>
      <c r="AB353" s="54">
        <v>0</v>
      </c>
      <c r="AC353" s="56">
        <v>0</v>
      </c>
      <c r="AD353" s="56">
        <v>1</v>
      </c>
      <c r="AE353" s="1" t="s">
        <v>1441</v>
      </c>
      <c r="AF353" s="1" t="s">
        <v>1418</v>
      </c>
      <c r="AG353" s="1" t="s">
        <v>1419</v>
      </c>
    </row>
    <row r="354" spans="1:33">
      <c r="A354" s="53">
        <v>45169</v>
      </c>
      <c r="B354" s="53">
        <v>45169</v>
      </c>
      <c r="N354" s="1" t="s">
        <v>1348</v>
      </c>
      <c r="U354" s="59">
        <v>30464866102.799999</v>
      </c>
      <c r="V354" s="60">
        <v>30464866102.799999</v>
      </c>
      <c r="W354" s="60">
        <v>30464866102.799999</v>
      </c>
      <c r="X354" s="59">
        <v>5.3294348342299999E-2</v>
      </c>
      <c r="Y354" s="54">
        <v>1</v>
      </c>
      <c r="Z354" s="54">
        <v>0</v>
      </c>
      <c r="AA354" s="54">
        <v>0</v>
      </c>
      <c r="AB354" s="54">
        <v>0</v>
      </c>
      <c r="AC354" s="56">
        <v>1</v>
      </c>
      <c r="AD354" s="56">
        <v>0</v>
      </c>
      <c r="AE354" s="1" t="s">
        <v>1417</v>
      </c>
      <c r="AF354" s="1" t="s">
        <v>1418</v>
      </c>
      <c r="AG354" s="1" t="s">
        <v>1419</v>
      </c>
    </row>
    <row r="355" spans="1:33">
      <c r="A355" s="53">
        <v>45169</v>
      </c>
      <c r="B355" s="53">
        <v>45169</v>
      </c>
      <c r="N355" s="1" t="s">
        <v>881</v>
      </c>
      <c r="U355" s="59">
        <v>14440225768.972</v>
      </c>
      <c r="V355" s="60">
        <v>14440225768.972</v>
      </c>
      <c r="W355" s="60">
        <v>14440225768.972</v>
      </c>
      <c r="X355" s="59">
        <v>2.5261309853599999E-2</v>
      </c>
      <c r="Y355" s="54">
        <v>0</v>
      </c>
      <c r="Z355" s="54">
        <v>1</v>
      </c>
      <c r="AA355" s="54">
        <v>0</v>
      </c>
      <c r="AB355" s="54">
        <v>0</v>
      </c>
      <c r="AC355" s="56">
        <v>0</v>
      </c>
      <c r="AD355" s="56">
        <v>1</v>
      </c>
      <c r="AE355" s="1" t="s">
        <v>1433</v>
      </c>
      <c r="AF355" s="1" t="s">
        <v>1418</v>
      </c>
      <c r="AG355" s="1" t="s">
        <v>1419</v>
      </c>
    </row>
    <row r="356" spans="1:33">
      <c r="A356" s="53">
        <v>45169</v>
      </c>
      <c r="B356" s="53">
        <v>45169</v>
      </c>
      <c r="N356" s="1" t="s">
        <v>936</v>
      </c>
      <c r="U356" s="59">
        <v>3515254419.4390001</v>
      </c>
      <c r="V356" s="60">
        <v>3515254419.4390001</v>
      </c>
      <c r="W356" s="60">
        <v>5305066429.1067696</v>
      </c>
      <c r="X356" s="59">
        <v>6.1494835693000002E-3</v>
      </c>
      <c r="Y356" s="54">
        <v>0</v>
      </c>
      <c r="Z356" s="54">
        <v>1</v>
      </c>
      <c r="AA356" s="54">
        <v>0</v>
      </c>
      <c r="AB356" s="54">
        <v>0</v>
      </c>
      <c r="AC356" s="56">
        <v>0</v>
      </c>
      <c r="AD356" s="56">
        <v>1</v>
      </c>
      <c r="AE356" s="1" t="s">
        <v>1427</v>
      </c>
      <c r="AF356" s="1" t="s">
        <v>1418</v>
      </c>
      <c r="AG356" s="1" t="s">
        <v>1438</v>
      </c>
    </row>
    <row r="357" spans="1:33">
      <c r="A357" s="53">
        <v>45169</v>
      </c>
      <c r="B357" s="53">
        <v>45169</v>
      </c>
      <c r="N357" s="1" t="s">
        <v>1342</v>
      </c>
      <c r="U357" s="59">
        <v>51745301057.175003</v>
      </c>
      <c r="V357" s="60">
        <v>51745301057.175003</v>
      </c>
      <c r="W357" s="60">
        <v>51745301057.175003</v>
      </c>
      <c r="X357" s="59">
        <v>9.0521720670299996E-2</v>
      </c>
      <c r="Y357" s="54">
        <v>1</v>
      </c>
      <c r="Z357" s="54">
        <v>0</v>
      </c>
      <c r="AA357" s="54">
        <v>0</v>
      </c>
      <c r="AB357" s="54">
        <v>0</v>
      </c>
      <c r="AC357" s="56">
        <v>0.5</v>
      </c>
      <c r="AD357" s="56">
        <v>0.5</v>
      </c>
      <c r="AE357" s="1" t="s">
        <v>1441</v>
      </c>
      <c r="AF357" s="1" t="s">
        <v>1418</v>
      </c>
      <c r="AG357" s="1" t="s">
        <v>1419</v>
      </c>
    </row>
    <row r="358" spans="1:33">
      <c r="A358" s="53">
        <v>45169</v>
      </c>
      <c r="B358" s="53">
        <v>45169</v>
      </c>
      <c r="N358" s="1" t="s">
        <v>1342</v>
      </c>
      <c r="U358" s="59">
        <v>62161503946.087601</v>
      </c>
      <c r="V358" s="60">
        <v>62161503946.087601</v>
      </c>
      <c r="W358" s="60">
        <v>62161503946.087601</v>
      </c>
      <c r="X358" s="59">
        <v>0.10874352224640001</v>
      </c>
      <c r="Y358" s="54">
        <v>1</v>
      </c>
      <c r="Z358" s="54">
        <v>0</v>
      </c>
      <c r="AA358" s="54">
        <v>0</v>
      </c>
      <c r="AB358" s="54">
        <v>0</v>
      </c>
      <c r="AC358" s="56">
        <v>0</v>
      </c>
      <c r="AD358" s="56">
        <v>1</v>
      </c>
      <c r="AE358" s="1" t="s">
        <v>1441</v>
      </c>
      <c r="AF358" s="1" t="s">
        <v>1418</v>
      </c>
      <c r="AG358" s="1" t="s">
        <v>1419</v>
      </c>
    </row>
    <row r="359" spans="1:33">
      <c r="A359" s="53">
        <v>45169</v>
      </c>
      <c r="B359" s="53">
        <v>45169</v>
      </c>
      <c r="N359" s="1" t="s">
        <v>1015</v>
      </c>
      <c r="U359" s="59">
        <v>3545748213.3931999</v>
      </c>
      <c r="V359" s="60">
        <v>3545748213.3931999</v>
      </c>
      <c r="W359" s="60">
        <v>7879440474.2071199</v>
      </c>
      <c r="X359" s="59">
        <v>6.2028285232000003E-3</v>
      </c>
      <c r="Y359" s="54">
        <v>0</v>
      </c>
      <c r="Z359" s="54">
        <v>1</v>
      </c>
      <c r="AA359" s="54">
        <v>0</v>
      </c>
      <c r="AB359" s="54">
        <v>0</v>
      </c>
      <c r="AC359" s="56">
        <v>0</v>
      </c>
      <c r="AD359" s="56">
        <v>1</v>
      </c>
      <c r="AE359" s="1" t="s">
        <v>1420</v>
      </c>
      <c r="AF359" s="1" t="s">
        <v>1418</v>
      </c>
      <c r="AG359" s="1" t="s">
        <v>1419</v>
      </c>
    </row>
    <row r="360" spans="1:33">
      <c r="A360" s="53">
        <v>45169</v>
      </c>
      <c r="B360" s="53">
        <v>45169</v>
      </c>
      <c r="N360" s="1" t="s">
        <v>1297</v>
      </c>
      <c r="U360" s="59">
        <v>19355830093.6315</v>
      </c>
      <c r="V360" s="60">
        <v>19355830093.6315</v>
      </c>
      <c r="W360" s="60">
        <v>19355830093.6315</v>
      </c>
      <c r="X360" s="59">
        <v>3.3860524710100003E-2</v>
      </c>
      <c r="Y360" s="54">
        <v>0</v>
      </c>
      <c r="Z360" s="54">
        <v>1</v>
      </c>
      <c r="AA360" s="54">
        <v>0</v>
      </c>
      <c r="AB360" s="54">
        <v>0</v>
      </c>
      <c r="AC360" s="56">
        <v>1</v>
      </c>
      <c r="AD360" s="56">
        <v>0</v>
      </c>
      <c r="AE360" s="1" t="s">
        <v>1422</v>
      </c>
      <c r="AF360" s="1" t="s">
        <v>1423</v>
      </c>
      <c r="AG360" s="1" t="s">
        <v>1419</v>
      </c>
    </row>
    <row r="361" spans="1:33">
      <c r="A361" s="53">
        <v>45169</v>
      </c>
      <c r="B361" s="53">
        <v>45169</v>
      </c>
      <c r="N361" s="1" t="s">
        <v>1342</v>
      </c>
      <c r="U361" s="59">
        <v>19217090075.391499</v>
      </c>
      <c r="V361" s="60">
        <v>19217090075.391499</v>
      </c>
      <c r="W361" s="60">
        <v>19217090075.391499</v>
      </c>
      <c r="X361" s="59">
        <v>3.3617816968099998E-2</v>
      </c>
      <c r="Y361" s="54">
        <v>0</v>
      </c>
      <c r="Z361" s="54">
        <v>1</v>
      </c>
      <c r="AA361" s="54">
        <v>0</v>
      </c>
      <c r="AB361" s="54">
        <v>0</v>
      </c>
      <c r="AC361" s="56">
        <v>0</v>
      </c>
      <c r="AD361" s="56">
        <v>1</v>
      </c>
      <c r="AE361" s="1" t="s">
        <v>1441</v>
      </c>
      <c r="AF361" s="1" t="s">
        <v>1418</v>
      </c>
      <c r="AG361" s="1" t="s">
        <v>1419</v>
      </c>
    </row>
    <row r="362" spans="1:33">
      <c r="A362" s="53">
        <v>45169</v>
      </c>
      <c r="B362" s="53">
        <v>45169</v>
      </c>
      <c r="N362" s="1" t="s">
        <v>1284</v>
      </c>
      <c r="U362" s="59">
        <v>20486601933.0769</v>
      </c>
      <c r="V362" s="60">
        <v>20486601933.0769</v>
      </c>
      <c r="W362" s="60">
        <v>20486601933.0769</v>
      </c>
      <c r="X362" s="59">
        <v>3.5838663990399998E-2</v>
      </c>
      <c r="Y362" s="54">
        <v>0</v>
      </c>
      <c r="Z362" s="54">
        <v>1</v>
      </c>
      <c r="AA362" s="54">
        <v>0</v>
      </c>
      <c r="AB362" s="54">
        <v>0</v>
      </c>
      <c r="AC362" s="56">
        <v>1</v>
      </c>
      <c r="AD362" s="56">
        <v>0</v>
      </c>
      <c r="AE362" s="1" t="s">
        <v>1439</v>
      </c>
      <c r="AF362" s="1" t="s">
        <v>1418</v>
      </c>
      <c r="AG362" s="1" t="s">
        <v>1419</v>
      </c>
    </row>
    <row r="363" spans="1:33">
      <c r="A363" s="53">
        <v>45169</v>
      </c>
      <c r="B363" s="53">
        <v>45169</v>
      </c>
      <c r="N363" s="1" t="s">
        <v>1031</v>
      </c>
      <c r="U363" s="59">
        <v>11880609039.076799</v>
      </c>
      <c r="V363" s="60">
        <v>11880609039.076799</v>
      </c>
      <c r="W363" s="60">
        <v>11880609039.076799</v>
      </c>
      <c r="X363" s="59">
        <v>2.078359099E-2</v>
      </c>
      <c r="Y363" s="54">
        <v>0</v>
      </c>
      <c r="Z363" s="54">
        <v>1</v>
      </c>
      <c r="AA363" s="54">
        <v>0</v>
      </c>
      <c r="AB363" s="54">
        <v>0</v>
      </c>
      <c r="AC363" s="56">
        <v>0</v>
      </c>
      <c r="AD363" s="56">
        <v>1</v>
      </c>
      <c r="AE363" s="1" t="s">
        <v>1428</v>
      </c>
      <c r="AF363" s="1" t="s">
        <v>1429</v>
      </c>
      <c r="AG363" s="1" t="s">
        <v>1419</v>
      </c>
    </row>
    <row r="364" spans="1:33">
      <c r="A364" s="53">
        <v>45169</v>
      </c>
      <c r="B364" s="53">
        <v>45169</v>
      </c>
      <c r="N364" s="1" t="s">
        <v>1088</v>
      </c>
      <c r="U364" s="59">
        <v>4476428882.6293898</v>
      </c>
      <c r="V364" s="60">
        <v>4476428882.6293898</v>
      </c>
      <c r="W364" s="60">
        <v>4973809869.5882101</v>
      </c>
      <c r="X364" s="59">
        <v>7.8309341454000005E-3</v>
      </c>
      <c r="Y364" s="54">
        <v>0</v>
      </c>
      <c r="Z364" s="54">
        <v>1</v>
      </c>
      <c r="AA364" s="54">
        <v>0</v>
      </c>
      <c r="AB364" s="54">
        <v>0</v>
      </c>
      <c r="AC364" s="56">
        <v>1</v>
      </c>
      <c r="AD364" s="56">
        <v>0</v>
      </c>
      <c r="AE364" s="1" t="s">
        <v>1425</v>
      </c>
      <c r="AF364" s="1" t="s">
        <v>1418</v>
      </c>
      <c r="AG364" s="1" t="s">
        <v>1419</v>
      </c>
    </row>
    <row r="365" spans="1:33">
      <c r="A365" s="53">
        <v>45169</v>
      </c>
      <c r="B365" s="53">
        <v>45169</v>
      </c>
      <c r="N365" s="1" t="s">
        <v>1297</v>
      </c>
      <c r="U365" s="59">
        <v>207050179235.77701</v>
      </c>
      <c r="V365" s="60">
        <v>207050179235.77701</v>
      </c>
      <c r="W365" s="60">
        <v>240413388066.79901</v>
      </c>
      <c r="X365" s="59">
        <v>0.3622075455473</v>
      </c>
      <c r="Y365" s="54">
        <v>1</v>
      </c>
      <c r="Z365" s="54">
        <v>0</v>
      </c>
      <c r="AA365" s="54">
        <v>0</v>
      </c>
      <c r="AB365" s="54">
        <v>0</v>
      </c>
      <c r="AC365" s="56">
        <v>0</v>
      </c>
      <c r="AD365" s="56">
        <v>1</v>
      </c>
      <c r="AE365" s="1" t="s">
        <v>1422</v>
      </c>
      <c r="AF365" s="1" t="s">
        <v>1451</v>
      </c>
      <c r="AG365" s="1" t="s">
        <v>1419</v>
      </c>
    </row>
    <row r="366" spans="1:33">
      <c r="A366" s="53">
        <v>45169</v>
      </c>
      <c r="B366" s="53">
        <v>45169</v>
      </c>
      <c r="N366" s="1" t="s">
        <v>1297</v>
      </c>
      <c r="U366" s="59">
        <v>10008962649.306499</v>
      </c>
      <c r="V366" s="60">
        <v>10008962649.306499</v>
      </c>
      <c r="W366" s="60">
        <v>240413388066.79901</v>
      </c>
      <c r="X366" s="59">
        <v>1.7509387376799999E-2</v>
      </c>
      <c r="Y366" s="54">
        <v>1</v>
      </c>
      <c r="Z366" s="54">
        <v>0</v>
      </c>
      <c r="AA366" s="54">
        <v>0</v>
      </c>
      <c r="AB366" s="54">
        <v>0</v>
      </c>
      <c r="AC366" s="56">
        <v>0</v>
      </c>
      <c r="AD366" s="56">
        <v>1</v>
      </c>
      <c r="AE366" s="1" t="s">
        <v>1422</v>
      </c>
      <c r="AF366" s="1" t="s">
        <v>1452</v>
      </c>
      <c r="AG366" s="1" t="s">
        <v>1419</v>
      </c>
    </row>
    <row r="367" spans="1:33">
      <c r="A367" s="53">
        <v>45169</v>
      </c>
      <c r="B367" s="53">
        <v>45169</v>
      </c>
      <c r="N367" s="1" t="s">
        <v>936</v>
      </c>
      <c r="U367" s="59">
        <v>14415532980.673</v>
      </c>
      <c r="V367" s="60">
        <v>14415532980.673</v>
      </c>
      <c r="W367" s="60">
        <v>21584793866.6544</v>
      </c>
      <c r="X367" s="59">
        <v>2.5218113009900001E-2</v>
      </c>
      <c r="Y367" s="54">
        <v>1</v>
      </c>
      <c r="Z367" s="54">
        <v>0</v>
      </c>
      <c r="AA367" s="54">
        <v>0</v>
      </c>
      <c r="AB367" s="54">
        <v>0</v>
      </c>
      <c r="AC367" s="56">
        <v>0</v>
      </c>
      <c r="AD367" s="56">
        <v>1</v>
      </c>
      <c r="AE367" s="1" t="s">
        <v>1427</v>
      </c>
      <c r="AF367" s="1" t="s">
        <v>1418</v>
      </c>
      <c r="AG367" s="1" t="s">
        <v>1438</v>
      </c>
    </row>
    <row r="368" spans="1:33">
      <c r="A368" s="53">
        <v>45169</v>
      </c>
      <c r="B368" s="53">
        <v>45169</v>
      </c>
      <c r="N368" s="1" t="s">
        <v>1342</v>
      </c>
      <c r="U368" s="59">
        <v>23570470166.210999</v>
      </c>
      <c r="V368" s="60">
        <v>23570470166.210999</v>
      </c>
      <c r="W368" s="60">
        <v>23570470166.210999</v>
      </c>
      <c r="X368" s="59">
        <v>4.1233493145499997E-2</v>
      </c>
      <c r="Y368" s="54">
        <v>0</v>
      </c>
      <c r="Z368" s="54">
        <v>1</v>
      </c>
      <c r="AA368" s="54">
        <v>0</v>
      </c>
      <c r="AB368" s="54">
        <v>0</v>
      </c>
      <c r="AC368" s="56">
        <v>0</v>
      </c>
      <c r="AD368" s="56">
        <v>1</v>
      </c>
      <c r="AE368" s="1" t="s">
        <v>1441</v>
      </c>
      <c r="AF368" s="1" t="s">
        <v>1418</v>
      </c>
      <c r="AG368" s="1" t="s">
        <v>1419</v>
      </c>
    </row>
    <row r="369" spans="1:33">
      <c r="A369" s="53">
        <v>45169</v>
      </c>
      <c r="B369" s="53">
        <v>45169</v>
      </c>
      <c r="N369" s="1" t="s">
        <v>936</v>
      </c>
      <c r="U369" s="59">
        <v>124706594908.755</v>
      </c>
      <c r="V369" s="60">
        <v>124706594908.755</v>
      </c>
      <c r="W369" s="60">
        <v>124706594908.755</v>
      </c>
      <c r="X369" s="59">
        <v>0.21815808043330001</v>
      </c>
      <c r="Y369" s="54">
        <v>1</v>
      </c>
      <c r="Z369" s="54">
        <v>0</v>
      </c>
      <c r="AA369" s="54">
        <v>0</v>
      </c>
      <c r="AB369" s="54">
        <v>0</v>
      </c>
      <c r="AC369" s="56">
        <v>0.35</v>
      </c>
      <c r="AD369" s="56">
        <v>0.65</v>
      </c>
      <c r="AE369" s="1" t="s">
        <v>1427</v>
      </c>
      <c r="AF369" s="1" t="s">
        <v>1418</v>
      </c>
      <c r="AG369" s="1" t="s">
        <v>1419</v>
      </c>
    </row>
    <row r="370" spans="1:33">
      <c r="A370" s="53">
        <v>45169</v>
      </c>
      <c r="B370" s="53">
        <v>45169</v>
      </c>
      <c r="N370" s="1" t="s">
        <v>1342</v>
      </c>
      <c r="U370" s="59">
        <v>16741788185.937901</v>
      </c>
      <c r="V370" s="60">
        <v>16741788185.937901</v>
      </c>
      <c r="W370" s="60">
        <v>27902980309.8965</v>
      </c>
      <c r="X370" s="59">
        <v>2.9287596027600001E-2</v>
      </c>
      <c r="Y370" s="54">
        <v>1</v>
      </c>
      <c r="Z370" s="54">
        <v>0</v>
      </c>
      <c r="AA370" s="54">
        <v>0</v>
      </c>
      <c r="AB370" s="54">
        <v>0</v>
      </c>
      <c r="AC370" s="56">
        <v>1</v>
      </c>
      <c r="AD370" s="56">
        <v>0</v>
      </c>
      <c r="AE370" s="1" t="s">
        <v>1441</v>
      </c>
      <c r="AF370" s="1" t="s">
        <v>1418</v>
      </c>
      <c r="AG370" s="1" t="s">
        <v>1419</v>
      </c>
    </row>
    <row r="371" spans="1:33">
      <c r="A371" s="53">
        <v>45169</v>
      </c>
      <c r="B371" s="53">
        <v>45169</v>
      </c>
      <c r="N371" s="1" t="s">
        <v>1342</v>
      </c>
      <c r="U371" s="59">
        <v>69505860987.810196</v>
      </c>
      <c r="V371" s="60">
        <v>69505860987.810196</v>
      </c>
      <c r="W371" s="60">
        <v>77228734430.900299</v>
      </c>
      <c r="X371" s="59">
        <v>0.1215915262786</v>
      </c>
      <c r="Y371" s="54">
        <v>1</v>
      </c>
      <c r="Z371" s="54">
        <v>0</v>
      </c>
      <c r="AA371" s="54">
        <v>0</v>
      </c>
      <c r="AB371" s="54">
        <v>0</v>
      </c>
      <c r="AC371" s="56">
        <v>1</v>
      </c>
      <c r="AD371" s="56">
        <v>0</v>
      </c>
      <c r="AE371" s="1" t="s">
        <v>1441</v>
      </c>
      <c r="AF371" s="1" t="s">
        <v>1418</v>
      </c>
      <c r="AG371" s="1" t="s">
        <v>1419</v>
      </c>
    </row>
    <row r="372" spans="1:33">
      <c r="A372" s="53">
        <v>45169</v>
      </c>
      <c r="B372" s="53">
        <v>45169</v>
      </c>
      <c r="N372" s="1" t="s">
        <v>1031</v>
      </c>
      <c r="U372" s="59">
        <v>26117870226.640099</v>
      </c>
      <c r="V372" s="60">
        <v>26117870226.640099</v>
      </c>
      <c r="W372" s="60">
        <v>30726906148.9884</v>
      </c>
      <c r="X372" s="59">
        <v>4.5689840523799999E-2</v>
      </c>
      <c r="Y372" s="54">
        <v>1</v>
      </c>
      <c r="Z372" s="54">
        <v>0</v>
      </c>
      <c r="AA372" s="54">
        <v>0</v>
      </c>
      <c r="AB372" s="54">
        <v>0</v>
      </c>
      <c r="AC372" s="56">
        <v>0.65</v>
      </c>
      <c r="AD372" s="56">
        <v>0.35</v>
      </c>
      <c r="AE372" s="1" t="s">
        <v>1428</v>
      </c>
      <c r="AF372" s="1" t="s">
        <v>1429</v>
      </c>
      <c r="AG372" s="1" t="s">
        <v>1419</v>
      </c>
    </row>
    <row r="373" spans="1:33">
      <c r="A373" s="53">
        <v>45169</v>
      </c>
      <c r="B373" s="53">
        <v>45169</v>
      </c>
      <c r="N373" s="1" t="s">
        <v>1015</v>
      </c>
      <c r="U373" s="59">
        <v>55016598350.604897</v>
      </c>
      <c r="V373" s="60">
        <v>55016598350.604897</v>
      </c>
      <c r="W373" s="60">
        <v>68770747938.256104</v>
      </c>
      <c r="X373" s="59">
        <v>9.6244432757700005E-2</v>
      </c>
      <c r="Y373" s="54">
        <v>1</v>
      </c>
      <c r="Z373" s="54">
        <v>0</v>
      </c>
      <c r="AA373" s="54">
        <v>0</v>
      </c>
      <c r="AB373" s="54">
        <v>0</v>
      </c>
      <c r="AC373" s="56">
        <v>0</v>
      </c>
      <c r="AD373" s="56">
        <v>1</v>
      </c>
      <c r="AE373" s="1" t="s">
        <v>1420</v>
      </c>
      <c r="AF373" s="1" t="s">
        <v>1418</v>
      </c>
      <c r="AG373" s="1" t="s">
        <v>1419</v>
      </c>
    </row>
    <row r="374" spans="1:33">
      <c r="A374" s="53">
        <v>45169</v>
      </c>
      <c r="B374" s="53">
        <v>45169</v>
      </c>
      <c r="N374" s="1" t="s">
        <v>1342</v>
      </c>
      <c r="U374" s="59">
        <v>5644680392.0777597</v>
      </c>
      <c r="V374" s="60">
        <v>5644680392.0777597</v>
      </c>
      <c r="W374" s="60">
        <v>8063829131.5396605</v>
      </c>
      <c r="X374" s="59">
        <v>9.8746392674000007E-3</v>
      </c>
      <c r="Y374" s="54">
        <v>0</v>
      </c>
      <c r="Z374" s="54">
        <v>1</v>
      </c>
      <c r="AA374" s="54">
        <v>0</v>
      </c>
      <c r="AB374" s="54">
        <v>0</v>
      </c>
      <c r="AC374" s="56">
        <v>1</v>
      </c>
      <c r="AD374" s="56">
        <v>0</v>
      </c>
      <c r="AE374" s="1" t="s">
        <v>1441</v>
      </c>
      <c r="AF374" s="1" t="s">
        <v>1418</v>
      </c>
      <c r="AG374" s="1" t="s">
        <v>1419</v>
      </c>
    </row>
    <row r="375" spans="1:33">
      <c r="A375" s="53">
        <v>45169</v>
      </c>
      <c r="B375" s="53">
        <v>45169</v>
      </c>
      <c r="N375" s="1" t="s">
        <v>1015</v>
      </c>
      <c r="U375" s="59">
        <v>31994477109.73</v>
      </c>
      <c r="V375" s="60">
        <v>31994477109.73</v>
      </c>
      <c r="W375" s="60">
        <v>33678396957.6105</v>
      </c>
      <c r="X375" s="59">
        <v>5.5970205231199999E-2</v>
      </c>
      <c r="Y375" s="54">
        <v>1</v>
      </c>
      <c r="Z375" s="54">
        <v>0</v>
      </c>
      <c r="AA375" s="54">
        <v>0</v>
      </c>
      <c r="AB375" s="54">
        <v>0</v>
      </c>
      <c r="AC375" s="56">
        <v>1</v>
      </c>
      <c r="AD375" s="56">
        <v>0</v>
      </c>
      <c r="AE375" s="1" t="s">
        <v>1420</v>
      </c>
      <c r="AF375" s="1" t="s">
        <v>1418</v>
      </c>
      <c r="AG375" s="1" t="s">
        <v>1419</v>
      </c>
    </row>
    <row r="376" spans="1:33">
      <c r="A376" s="53">
        <v>45169</v>
      </c>
      <c r="B376" s="53">
        <v>45169</v>
      </c>
      <c r="N376" s="1" t="s">
        <v>1013</v>
      </c>
      <c r="U376" s="59">
        <v>20229769274.224998</v>
      </c>
      <c r="V376" s="60">
        <v>20229769274.224998</v>
      </c>
      <c r="W376" s="60">
        <v>22486319262.905602</v>
      </c>
      <c r="X376" s="59">
        <v>3.5389368426800002E-2</v>
      </c>
      <c r="Y376" s="54">
        <v>1</v>
      </c>
      <c r="Z376" s="54">
        <v>0</v>
      </c>
      <c r="AA376" s="54">
        <v>0</v>
      </c>
      <c r="AB376" s="54">
        <v>0</v>
      </c>
      <c r="AC376" s="56">
        <v>1</v>
      </c>
      <c r="AD376" s="56">
        <v>0</v>
      </c>
      <c r="AE376" s="1" t="s">
        <v>1448</v>
      </c>
      <c r="AF376" s="1" t="s">
        <v>1418</v>
      </c>
      <c r="AG376" s="1" t="s">
        <v>1434</v>
      </c>
    </row>
    <row r="377" spans="1:33">
      <c r="A377" s="53">
        <v>45169</v>
      </c>
      <c r="B377" s="53">
        <v>45169</v>
      </c>
      <c r="N377" s="1" t="s">
        <v>1295</v>
      </c>
      <c r="U377" s="59">
        <v>20195225012.618401</v>
      </c>
      <c r="V377" s="60">
        <v>20195225012.618401</v>
      </c>
      <c r="W377" s="60">
        <v>23759088250.139301</v>
      </c>
      <c r="X377" s="59">
        <v>3.53289377029E-2</v>
      </c>
      <c r="Y377" s="54">
        <v>1</v>
      </c>
      <c r="Z377" s="54">
        <v>0</v>
      </c>
      <c r="AA377" s="54">
        <v>0</v>
      </c>
      <c r="AB377" s="54">
        <v>0</v>
      </c>
      <c r="AC377" s="56">
        <v>0.5</v>
      </c>
      <c r="AD377" s="56">
        <v>0.5</v>
      </c>
      <c r="AE377" s="1" t="s">
        <v>1437</v>
      </c>
      <c r="AF377" s="1" t="s">
        <v>1418</v>
      </c>
      <c r="AG377" s="1" t="s">
        <v>1419</v>
      </c>
    </row>
    <row r="378" spans="1:33">
      <c r="A378" s="53">
        <v>45169</v>
      </c>
      <c r="B378" s="53">
        <v>45169</v>
      </c>
      <c r="N378" s="1" t="s">
        <v>881</v>
      </c>
      <c r="U378" s="59">
        <v>16400078999.081499</v>
      </c>
      <c r="V378" s="60">
        <v>16400078999.081499</v>
      </c>
      <c r="W378" s="60">
        <v>16400078999.081499</v>
      </c>
      <c r="X378" s="59">
        <v>2.8689819941099998E-2</v>
      </c>
      <c r="Y378" s="54">
        <v>1</v>
      </c>
      <c r="Z378" s="54">
        <v>0</v>
      </c>
      <c r="AA378" s="54">
        <v>0</v>
      </c>
      <c r="AB378" s="54">
        <v>0</v>
      </c>
      <c r="AC378" s="56">
        <v>1</v>
      </c>
      <c r="AD378" s="56">
        <v>0</v>
      </c>
      <c r="AE378" s="1" t="s">
        <v>1433</v>
      </c>
      <c r="AF378" s="1" t="s">
        <v>1418</v>
      </c>
      <c r="AG378" s="1" t="s">
        <v>1419</v>
      </c>
    </row>
    <row r="379" spans="1:33">
      <c r="A379" s="53">
        <v>45169</v>
      </c>
      <c r="B379" s="53">
        <v>45169</v>
      </c>
      <c r="N379" s="1" t="s">
        <v>1031</v>
      </c>
      <c r="U379" s="59">
        <v>145998598896.827</v>
      </c>
      <c r="V379" s="60">
        <v>145998598896.827</v>
      </c>
      <c r="W379" s="60">
        <v>171763057525.67899</v>
      </c>
      <c r="X379" s="59">
        <v>0.25540569129160001</v>
      </c>
      <c r="Y379" s="54">
        <v>1</v>
      </c>
      <c r="Z379" s="54">
        <v>0</v>
      </c>
      <c r="AA379" s="54">
        <v>0</v>
      </c>
      <c r="AB379" s="54">
        <v>0</v>
      </c>
      <c r="AC379" s="56">
        <v>0</v>
      </c>
      <c r="AD379" s="56">
        <v>1</v>
      </c>
      <c r="AE379" s="1" t="s">
        <v>1428</v>
      </c>
      <c r="AF379" s="1" t="s">
        <v>1429</v>
      </c>
      <c r="AG379" s="1" t="s">
        <v>1419</v>
      </c>
    </row>
    <row r="380" spans="1:33">
      <c r="A380" s="53">
        <v>45169</v>
      </c>
      <c r="B380" s="53">
        <v>45169</v>
      </c>
      <c r="N380" s="1" t="s">
        <v>1295</v>
      </c>
      <c r="U380" s="59">
        <v>14224158039.902201</v>
      </c>
      <c r="V380" s="60">
        <v>14224158039.902201</v>
      </c>
      <c r="W380" s="60">
        <v>16402644965.8444</v>
      </c>
      <c r="X380" s="59">
        <v>2.4883327269399999E-2</v>
      </c>
      <c r="Y380" s="54">
        <v>1</v>
      </c>
      <c r="Z380" s="54">
        <v>0</v>
      </c>
      <c r="AA380" s="54">
        <v>0</v>
      </c>
      <c r="AB380" s="54">
        <v>0</v>
      </c>
      <c r="AC380" s="56">
        <v>0</v>
      </c>
      <c r="AD380" s="56">
        <v>1</v>
      </c>
      <c r="AE380" s="1" t="s">
        <v>1437</v>
      </c>
      <c r="AF380" s="1" t="s">
        <v>1418</v>
      </c>
      <c r="AG380" s="1" t="s">
        <v>1438</v>
      </c>
    </row>
    <row r="381" spans="1:33">
      <c r="A381" s="53">
        <v>45169</v>
      </c>
      <c r="B381" s="53">
        <v>45169</v>
      </c>
      <c r="N381" s="1" t="s">
        <v>1348</v>
      </c>
      <c r="U381" s="59">
        <v>26343901653.75</v>
      </c>
      <c r="V381" s="60">
        <v>26343901653.75</v>
      </c>
      <c r="W381" s="60">
        <v>26343901653.75</v>
      </c>
      <c r="X381" s="59">
        <v>4.60852533109E-2</v>
      </c>
      <c r="Y381" s="54">
        <v>0</v>
      </c>
      <c r="Z381" s="54">
        <v>1</v>
      </c>
      <c r="AA381" s="54">
        <v>0</v>
      </c>
      <c r="AB381" s="54">
        <v>0</v>
      </c>
      <c r="AC381" s="56">
        <v>1</v>
      </c>
      <c r="AD381" s="56">
        <v>0</v>
      </c>
      <c r="AE381" s="1" t="s">
        <v>1417</v>
      </c>
      <c r="AF381" s="1" t="s">
        <v>1418</v>
      </c>
      <c r="AG381" s="1" t="s">
        <v>1419</v>
      </c>
    </row>
    <row r="382" spans="1:33">
      <c r="A382" s="53">
        <v>45169</v>
      </c>
      <c r="B382" s="53">
        <v>45169</v>
      </c>
      <c r="N382" s="1" t="s">
        <v>1297</v>
      </c>
      <c r="U382" s="59">
        <v>4941290024.77215</v>
      </c>
      <c r="V382" s="60">
        <v>4941290024.77215</v>
      </c>
      <c r="W382" s="60">
        <v>23206364628.870701</v>
      </c>
      <c r="X382" s="59">
        <v>8.6441486711999992E-3</v>
      </c>
      <c r="Y382" s="54">
        <v>1</v>
      </c>
      <c r="Z382" s="54">
        <v>0</v>
      </c>
      <c r="AA382" s="54">
        <v>0</v>
      </c>
      <c r="AB382" s="54">
        <v>0</v>
      </c>
      <c r="AC382" s="56">
        <v>0.35</v>
      </c>
      <c r="AD382" s="56">
        <v>0.65</v>
      </c>
      <c r="AE382" s="1" t="s">
        <v>1422</v>
      </c>
      <c r="AF382" s="1" t="s">
        <v>1423</v>
      </c>
      <c r="AG382" s="1" t="s">
        <v>1419</v>
      </c>
    </row>
    <row r="383" spans="1:33">
      <c r="A383" s="53">
        <v>45169</v>
      </c>
      <c r="B383" s="53">
        <v>45169</v>
      </c>
      <c r="N383" s="1" t="s">
        <v>1297</v>
      </c>
      <c r="U383" s="59">
        <v>9088393129.5216503</v>
      </c>
      <c r="V383" s="60">
        <v>9088393129.5216503</v>
      </c>
      <c r="W383" s="60">
        <v>23206364628.870701</v>
      </c>
      <c r="X383" s="59">
        <v>1.5898969904600001E-2</v>
      </c>
      <c r="Y383" s="54">
        <v>1</v>
      </c>
      <c r="Z383" s="54">
        <v>0</v>
      </c>
      <c r="AA383" s="54">
        <v>0</v>
      </c>
      <c r="AB383" s="54">
        <v>0</v>
      </c>
      <c r="AC383" s="56">
        <v>0.35</v>
      </c>
      <c r="AD383" s="56">
        <v>0.65</v>
      </c>
      <c r="AE383" s="1" t="s">
        <v>1422</v>
      </c>
      <c r="AF383" s="1" t="s">
        <v>1453</v>
      </c>
      <c r="AG383" s="1" t="s">
        <v>1419</v>
      </c>
    </row>
    <row r="384" spans="1:33">
      <c r="A384" s="53">
        <v>45169</v>
      </c>
      <c r="B384" s="53">
        <v>45169</v>
      </c>
      <c r="N384" s="1" t="s">
        <v>1348</v>
      </c>
      <c r="U384" s="59">
        <v>83734313488.320007</v>
      </c>
      <c r="V384" s="60">
        <v>83734313488.320007</v>
      </c>
      <c r="W384" s="60">
        <v>83734313488.320007</v>
      </c>
      <c r="X384" s="59">
        <v>0.14648236615220001</v>
      </c>
      <c r="Y384" s="54">
        <v>1</v>
      </c>
      <c r="Z384" s="54">
        <v>0</v>
      </c>
      <c r="AA384" s="54">
        <v>0</v>
      </c>
      <c r="AB384" s="54">
        <v>0</v>
      </c>
      <c r="AC384" s="56">
        <v>0</v>
      </c>
      <c r="AD384" s="56">
        <v>1</v>
      </c>
      <c r="AE384" s="1" t="s">
        <v>1417</v>
      </c>
      <c r="AF384" s="1" t="s">
        <v>1418</v>
      </c>
      <c r="AG384" s="1" t="s">
        <v>1419</v>
      </c>
    </row>
    <row r="385" spans="1:33">
      <c r="A385" s="53">
        <v>45169</v>
      </c>
      <c r="B385" s="53">
        <v>45169</v>
      </c>
      <c r="N385" s="1" t="s">
        <v>1342</v>
      </c>
      <c r="U385" s="59">
        <v>4205994315.3488202</v>
      </c>
      <c r="V385" s="60">
        <v>4205994315.3488202</v>
      </c>
      <c r="W385" s="60">
        <v>8411988630.6976404</v>
      </c>
      <c r="X385" s="59">
        <v>7.3578437998999997E-3</v>
      </c>
      <c r="Y385" s="54">
        <v>0</v>
      </c>
      <c r="Z385" s="54">
        <v>1</v>
      </c>
      <c r="AA385" s="54">
        <v>0</v>
      </c>
      <c r="AB385" s="54">
        <v>0</v>
      </c>
      <c r="AC385" s="56">
        <v>1</v>
      </c>
      <c r="AD385" s="56">
        <v>0</v>
      </c>
      <c r="AE385" s="1" t="s">
        <v>1441</v>
      </c>
      <c r="AF385" s="1" t="s">
        <v>1418</v>
      </c>
      <c r="AG385" s="1" t="s">
        <v>1419</v>
      </c>
    </row>
    <row r="386" spans="1:33">
      <c r="A386" s="53">
        <v>45169</v>
      </c>
      <c r="B386" s="53">
        <v>45169</v>
      </c>
      <c r="N386" s="1" t="s">
        <v>1297</v>
      </c>
      <c r="U386" s="59">
        <v>29334126981.183102</v>
      </c>
      <c r="V386" s="60">
        <v>29334126981.183102</v>
      </c>
      <c r="W386" s="60">
        <v>30878028401.245399</v>
      </c>
      <c r="X386" s="59">
        <v>5.1316266297599999E-2</v>
      </c>
      <c r="Y386" s="54">
        <v>1</v>
      </c>
      <c r="Z386" s="54">
        <v>0</v>
      </c>
      <c r="AA386" s="54">
        <v>0</v>
      </c>
      <c r="AB386" s="54">
        <v>0</v>
      </c>
      <c r="AC386" s="56">
        <v>0.35</v>
      </c>
      <c r="AD386" s="56">
        <v>0.65</v>
      </c>
      <c r="AE386" s="1" t="s">
        <v>1422</v>
      </c>
      <c r="AF386" s="1" t="s">
        <v>1423</v>
      </c>
      <c r="AG386" s="1" t="s">
        <v>1419</v>
      </c>
    </row>
    <row r="387" spans="1:33">
      <c r="A387" s="53">
        <v>45169</v>
      </c>
      <c r="B387" s="53">
        <v>45169</v>
      </c>
      <c r="N387" s="1" t="s">
        <v>1015</v>
      </c>
      <c r="U387" s="59">
        <v>2743279262.9794102</v>
      </c>
      <c r="V387" s="60">
        <v>2743279262.9794102</v>
      </c>
      <c r="W387" s="60">
        <v>6096176139.9542503</v>
      </c>
      <c r="X387" s="59">
        <v>4.7990127430000001E-3</v>
      </c>
      <c r="Y387" s="54">
        <v>0</v>
      </c>
      <c r="Z387" s="54">
        <v>1</v>
      </c>
      <c r="AA387" s="54">
        <v>0</v>
      </c>
      <c r="AB387" s="54">
        <v>0</v>
      </c>
      <c r="AC387" s="56">
        <v>1</v>
      </c>
      <c r="AD387" s="56">
        <v>0</v>
      </c>
      <c r="AE387" s="1" t="s">
        <v>1420</v>
      </c>
      <c r="AF387" s="1" t="s">
        <v>1418</v>
      </c>
      <c r="AG387" s="1" t="s">
        <v>1419</v>
      </c>
    </row>
    <row r="388" spans="1:33">
      <c r="A388" s="53">
        <v>45169</v>
      </c>
      <c r="B388" s="53">
        <v>45169</v>
      </c>
      <c r="N388" s="1" t="s">
        <v>1088</v>
      </c>
      <c r="U388" s="59">
        <v>14703734684.885099</v>
      </c>
      <c r="V388" s="60">
        <v>14703734684.885099</v>
      </c>
      <c r="W388" s="60">
        <v>16337482983.2057</v>
      </c>
      <c r="X388" s="59">
        <v>2.5722284666699999E-2</v>
      </c>
      <c r="Y388" s="54">
        <v>1</v>
      </c>
      <c r="Z388" s="54">
        <v>0</v>
      </c>
      <c r="AA388" s="54">
        <v>0</v>
      </c>
      <c r="AB388" s="54">
        <v>0</v>
      </c>
      <c r="AC388" s="56">
        <v>0.5</v>
      </c>
      <c r="AD388" s="56">
        <v>0.5</v>
      </c>
      <c r="AE388" s="1" t="s">
        <v>1425</v>
      </c>
      <c r="AF388" s="1" t="s">
        <v>1418</v>
      </c>
      <c r="AG388" s="1" t="s">
        <v>1419</v>
      </c>
    </row>
    <row r="389" spans="1:33">
      <c r="A389" s="53">
        <v>45169</v>
      </c>
      <c r="B389" s="53">
        <v>45169</v>
      </c>
      <c r="N389" s="1" t="s">
        <v>1088</v>
      </c>
      <c r="U389" s="59">
        <v>5609095933.0150805</v>
      </c>
      <c r="V389" s="60">
        <v>5609095933.0150805</v>
      </c>
      <c r="W389" s="60">
        <v>7011369916.2688503</v>
      </c>
      <c r="X389" s="59">
        <v>9.8123888524999994E-3</v>
      </c>
      <c r="Y389" s="54">
        <v>0</v>
      </c>
      <c r="Z389" s="54">
        <v>1</v>
      </c>
      <c r="AA389" s="54">
        <v>0</v>
      </c>
      <c r="AB389" s="54">
        <v>0</v>
      </c>
      <c r="AC389" s="56">
        <v>0.35</v>
      </c>
      <c r="AD389" s="56">
        <v>0.65</v>
      </c>
      <c r="AE389" s="1" t="s">
        <v>1425</v>
      </c>
      <c r="AF389" s="1" t="s">
        <v>1418</v>
      </c>
      <c r="AG389" s="1" t="s">
        <v>1419</v>
      </c>
    </row>
    <row r="390" spans="1:33">
      <c r="A390" s="53">
        <v>45169</v>
      </c>
      <c r="B390" s="53">
        <v>45169</v>
      </c>
      <c r="N390" s="1" t="s">
        <v>1088</v>
      </c>
      <c r="U390" s="59">
        <v>12573184134.2013</v>
      </c>
      <c r="V390" s="60">
        <v>12573184134.2013</v>
      </c>
      <c r="W390" s="60">
        <v>13970204593.556999</v>
      </c>
      <c r="X390" s="59">
        <v>2.1995161664499999E-2</v>
      </c>
      <c r="Y390" s="54">
        <v>1</v>
      </c>
      <c r="Z390" s="54">
        <v>0</v>
      </c>
      <c r="AA390" s="54">
        <v>0</v>
      </c>
      <c r="AB390" s="54">
        <v>0</v>
      </c>
      <c r="AC390" s="56">
        <v>1</v>
      </c>
      <c r="AD390" s="56">
        <v>0</v>
      </c>
      <c r="AE390" s="1" t="s">
        <v>1425</v>
      </c>
      <c r="AF390" s="1" t="s">
        <v>1418</v>
      </c>
      <c r="AG390" s="1" t="s">
        <v>1419</v>
      </c>
    </row>
    <row r="391" spans="1:33">
      <c r="A391" s="53">
        <v>45169</v>
      </c>
      <c r="B391" s="53">
        <v>45169</v>
      </c>
      <c r="N391" s="1" t="s">
        <v>1342</v>
      </c>
      <c r="U391" s="59">
        <v>7650400638.3299999</v>
      </c>
      <c r="V391" s="60">
        <v>7650400638.3299999</v>
      </c>
      <c r="W391" s="60">
        <v>7650400638.3299999</v>
      </c>
      <c r="X391" s="59">
        <v>1.33833877753E-2</v>
      </c>
      <c r="Y391" s="54">
        <v>0</v>
      </c>
      <c r="Z391" s="54">
        <v>1</v>
      </c>
      <c r="AA391" s="54">
        <v>0</v>
      </c>
      <c r="AB391" s="54">
        <v>0</v>
      </c>
      <c r="AC391" s="56">
        <v>0.35</v>
      </c>
      <c r="AD391" s="56">
        <v>0.65</v>
      </c>
      <c r="AE391" s="1" t="s">
        <v>1441</v>
      </c>
      <c r="AF391" s="1" t="s">
        <v>1418</v>
      </c>
      <c r="AG391" s="1" t="s">
        <v>1419</v>
      </c>
    </row>
    <row r="392" spans="1:33">
      <c r="A392" s="53">
        <v>45169</v>
      </c>
      <c r="B392" s="53">
        <v>45169</v>
      </c>
      <c r="N392" s="1" t="s">
        <v>1015</v>
      </c>
      <c r="U392" s="59">
        <v>59390394992.8321</v>
      </c>
      <c r="V392" s="60">
        <v>59390394992.8321</v>
      </c>
      <c r="W392" s="60">
        <v>65989327769.8134</v>
      </c>
      <c r="X392" s="59">
        <v>0.1038958250548</v>
      </c>
      <c r="Y392" s="54">
        <v>1</v>
      </c>
      <c r="Z392" s="54">
        <v>0</v>
      </c>
      <c r="AA392" s="54">
        <v>0</v>
      </c>
      <c r="AB392" s="54">
        <v>0</v>
      </c>
      <c r="AC392" s="56">
        <v>1</v>
      </c>
      <c r="AD392" s="56">
        <v>0</v>
      </c>
      <c r="AE392" s="1" t="s">
        <v>1420</v>
      </c>
      <c r="AF392" s="1" t="s">
        <v>1418</v>
      </c>
      <c r="AG392" s="1" t="s">
        <v>1419</v>
      </c>
    </row>
    <row r="393" spans="1:33">
      <c r="A393" s="53">
        <v>45169</v>
      </c>
      <c r="B393" s="53">
        <v>45169</v>
      </c>
      <c r="N393" s="1" t="s">
        <v>1088</v>
      </c>
      <c r="U393" s="59">
        <v>1402427230.66435</v>
      </c>
      <c r="V393" s="60">
        <v>1402427230.66435</v>
      </c>
      <c r="W393" s="60">
        <v>4006934944.7553</v>
      </c>
      <c r="X393" s="59">
        <v>2.4533652996999999E-3</v>
      </c>
      <c r="Y393" s="54">
        <v>0</v>
      </c>
      <c r="Z393" s="54">
        <v>1</v>
      </c>
      <c r="AA393" s="54">
        <v>0</v>
      </c>
      <c r="AB393" s="54">
        <v>0</v>
      </c>
      <c r="AC393" s="56">
        <v>1</v>
      </c>
      <c r="AD393" s="56">
        <v>0</v>
      </c>
      <c r="AE393" s="1" t="s">
        <v>1425</v>
      </c>
      <c r="AF393" s="1" t="s">
        <v>1418</v>
      </c>
      <c r="AG393" s="1" t="s">
        <v>1419</v>
      </c>
    </row>
    <row r="394" spans="1:33">
      <c r="A394" s="53">
        <v>45169</v>
      </c>
      <c r="B394" s="53">
        <v>45169</v>
      </c>
      <c r="N394" s="1" t="s">
        <v>1342</v>
      </c>
      <c r="U394" s="59">
        <v>209248074631.186</v>
      </c>
      <c r="V394" s="60">
        <v>209248074631.186</v>
      </c>
      <c r="W394" s="60">
        <v>209248074631.186</v>
      </c>
      <c r="X394" s="59">
        <v>0.36605247965690002</v>
      </c>
      <c r="Y394" s="54">
        <v>1</v>
      </c>
      <c r="Z394" s="54">
        <v>0</v>
      </c>
      <c r="AA394" s="54">
        <v>0</v>
      </c>
      <c r="AB394" s="54">
        <v>0</v>
      </c>
      <c r="AC394" s="56">
        <v>1</v>
      </c>
      <c r="AD394" s="56">
        <v>0</v>
      </c>
      <c r="AE394" s="1" t="s">
        <v>1441</v>
      </c>
      <c r="AF394" s="1" t="s">
        <v>1418</v>
      </c>
      <c r="AG394" s="1" t="s">
        <v>1419</v>
      </c>
    </row>
    <row r="395" spans="1:33">
      <c r="A395" s="53">
        <v>45169</v>
      </c>
      <c r="B395" s="53">
        <v>45169</v>
      </c>
      <c r="N395" s="1" t="s">
        <v>1348</v>
      </c>
      <c r="U395" s="59">
        <v>66712739763.653999</v>
      </c>
      <c r="V395" s="60">
        <v>66712739763.653999</v>
      </c>
      <c r="W395" s="60">
        <v>70223936593.320007</v>
      </c>
      <c r="X395" s="59">
        <v>0.1167053214622</v>
      </c>
      <c r="Y395" s="54">
        <v>1</v>
      </c>
      <c r="Z395" s="54">
        <v>0</v>
      </c>
      <c r="AA395" s="54">
        <v>0</v>
      </c>
      <c r="AB395" s="54">
        <v>0</v>
      </c>
      <c r="AC395" s="56">
        <v>0</v>
      </c>
      <c r="AD395" s="56">
        <v>1</v>
      </c>
      <c r="AE395" s="1" t="s">
        <v>1417</v>
      </c>
      <c r="AF395" s="1" t="s">
        <v>1418</v>
      </c>
      <c r="AG395" s="1" t="s">
        <v>1419</v>
      </c>
    </row>
    <row r="396" spans="1:33">
      <c r="A396" s="53">
        <v>45169</v>
      </c>
      <c r="B396" s="53">
        <v>45169</v>
      </c>
      <c r="N396" s="1" t="s">
        <v>1088</v>
      </c>
      <c r="U396" s="59">
        <v>6973009543.1370001</v>
      </c>
      <c r="V396" s="60">
        <v>6973009543.1370001</v>
      </c>
      <c r="W396" s="60">
        <v>8716261928.9212494</v>
      </c>
      <c r="X396" s="59">
        <v>1.2198379547500001E-2</v>
      </c>
      <c r="Y396" s="54">
        <v>0</v>
      </c>
      <c r="Z396" s="54">
        <v>1</v>
      </c>
      <c r="AA396" s="54">
        <v>0</v>
      </c>
      <c r="AB396" s="54">
        <v>0</v>
      </c>
      <c r="AC396" s="56">
        <v>0</v>
      </c>
      <c r="AD396" s="56">
        <v>1</v>
      </c>
      <c r="AE396" s="1" t="s">
        <v>1425</v>
      </c>
      <c r="AF396" s="1" t="s">
        <v>1418</v>
      </c>
      <c r="AG396" s="1" t="s">
        <v>1419</v>
      </c>
    </row>
    <row r="397" spans="1:33">
      <c r="A397" s="53">
        <v>45169</v>
      </c>
      <c r="B397" s="53">
        <v>45169</v>
      </c>
      <c r="N397" s="1" t="s">
        <v>1088</v>
      </c>
      <c r="U397" s="59">
        <v>3714364129.88976</v>
      </c>
      <c r="V397" s="60">
        <v>3714364129.88976</v>
      </c>
      <c r="W397" s="60">
        <v>5306234471.27108</v>
      </c>
      <c r="X397" s="59">
        <v>6.4978002903999998E-3</v>
      </c>
      <c r="Y397" s="54">
        <v>0</v>
      </c>
      <c r="Z397" s="54">
        <v>1</v>
      </c>
      <c r="AA397" s="54">
        <v>0</v>
      </c>
      <c r="AB397" s="54">
        <v>0</v>
      </c>
      <c r="AC397" s="56">
        <v>1</v>
      </c>
      <c r="AD397" s="56">
        <v>0</v>
      </c>
      <c r="AE397" s="1" t="s">
        <v>1425</v>
      </c>
      <c r="AF397" s="1" t="s">
        <v>1418</v>
      </c>
      <c r="AG397" s="1" t="s">
        <v>1419</v>
      </c>
    </row>
    <row r="398" spans="1:33">
      <c r="A398" s="53">
        <v>45169</v>
      </c>
      <c r="B398" s="53">
        <v>45169</v>
      </c>
      <c r="N398" s="1" t="s">
        <v>1088</v>
      </c>
      <c r="U398" s="59">
        <v>58298245042.700104</v>
      </c>
      <c r="V398" s="60">
        <v>58298245042.700104</v>
      </c>
      <c r="W398" s="60">
        <v>64775827825.222397</v>
      </c>
      <c r="X398" s="59">
        <v>0.1019852497813</v>
      </c>
      <c r="Y398" s="54">
        <v>1</v>
      </c>
      <c r="Z398" s="54">
        <v>0</v>
      </c>
      <c r="AA398" s="54">
        <v>0</v>
      </c>
      <c r="AB398" s="54">
        <v>0</v>
      </c>
      <c r="AC398" s="56">
        <v>0</v>
      </c>
      <c r="AD398" s="56">
        <v>1</v>
      </c>
      <c r="AE398" s="1" t="s">
        <v>1425</v>
      </c>
      <c r="AF398" s="1" t="s">
        <v>1418</v>
      </c>
      <c r="AG398" s="1" t="s">
        <v>1419</v>
      </c>
    </row>
    <row r="399" spans="1:33">
      <c r="A399" s="53">
        <v>45169</v>
      </c>
      <c r="B399" s="53">
        <v>45169</v>
      </c>
      <c r="N399" s="1" t="s">
        <v>1088</v>
      </c>
      <c r="U399" s="59">
        <v>11516450648.6537</v>
      </c>
      <c r="V399" s="60">
        <v>11516450648.6537</v>
      </c>
      <c r="W399" s="60">
        <v>13548765469.0044</v>
      </c>
      <c r="X399" s="59">
        <v>2.0146542921400001E-2</v>
      </c>
      <c r="Y399" s="54">
        <v>1</v>
      </c>
      <c r="Z399" s="54">
        <v>0</v>
      </c>
      <c r="AA399" s="54">
        <v>0</v>
      </c>
      <c r="AB399" s="54">
        <v>0</v>
      </c>
      <c r="AC399" s="56">
        <v>0</v>
      </c>
      <c r="AD399" s="56">
        <v>1</v>
      </c>
      <c r="AE399" s="1" t="s">
        <v>1425</v>
      </c>
      <c r="AF399" s="1" t="s">
        <v>1418</v>
      </c>
      <c r="AG399" s="1" t="s">
        <v>1419</v>
      </c>
    </row>
    <row r="400" spans="1:33">
      <c r="A400" s="53">
        <v>45169</v>
      </c>
      <c r="B400" s="53">
        <v>45169</v>
      </c>
      <c r="N400" s="1" t="s">
        <v>1088</v>
      </c>
      <c r="U400" s="59">
        <v>16254421815.434299</v>
      </c>
      <c r="V400" s="60">
        <v>16254421815.434299</v>
      </c>
      <c r="W400" s="60">
        <v>16254421815.434299</v>
      </c>
      <c r="X400" s="59">
        <v>2.8435011511600002E-2</v>
      </c>
      <c r="Y400" s="54">
        <v>1</v>
      </c>
      <c r="Z400" s="54">
        <v>0</v>
      </c>
      <c r="AA400" s="54">
        <v>0</v>
      </c>
      <c r="AB400" s="54">
        <v>0</v>
      </c>
      <c r="AC400" s="56">
        <v>0</v>
      </c>
      <c r="AD400" s="56">
        <v>1</v>
      </c>
      <c r="AE400" s="1" t="s">
        <v>1425</v>
      </c>
      <c r="AF400" s="1" t="s">
        <v>1418</v>
      </c>
      <c r="AG400" s="1" t="s">
        <v>1419</v>
      </c>
    </row>
    <row r="401" spans="1:33">
      <c r="A401" s="53">
        <v>45169</v>
      </c>
      <c r="B401" s="53">
        <v>45169</v>
      </c>
      <c r="N401" s="1" t="s">
        <v>1088</v>
      </c>
      <c r="U401" s="59">
        <v>3633073187.99155</v>
      </c>
      <c r="V401" s="60">
        <v>3633073187.99155</v>
      </c>
      <c r="W401" s="60">
        <v>4844097583.98874</v>
      </c>
      <c r="X401" s="59">
        <v>6.3555922872000001E-3</v>
      </c>
      <c r="Y401" s="54">
        <v>0</v>
      </c>
      <c r="Z401" s="54">
        <v>1</v>
      </c>
      <c r="AA401" s="54">
        <v>0</v>
      </c>
      <c r="AB401" s="54">
        <v>0</v>
      </c>
      <c r="AC401" s="56">
        <v>1</v>
      </c>
      <c r="AD401" s="56">
        <v>0</v>
      </c>
      <c r="AE401" s="1" t="s">
        <v>1425</v>
      </c>
      <c r="AF401" s="1" t="s">
        <v>1418</v>
      </c>
      <c r="AG401" s="1" t="s">
        <v>1419</v>
      </c>
    </row>
    <row r="402" spans="1:33">
      <c r="A402" s="53">
        <v>45169</v>
      </c>
      <c r="B402" s="53">
        <v>45169</v>
      </c>
      <c r="N402" s="1" t="s">
        <v>1031</v>
      </c>
      <c r="U402" s="59">
        <v>114557390080</v>
      </c>
      <c r="V402" s="60">
        <v>114557390080</v>
      </c>
      <c r="W402" s="60">
        <v>120586726400</v>
      </c>
      <c r="X402" s="59">
        <v>0.20040335747749999</v>
      </c>
      <c r="Y402" s="54">
        <v>1</v>
      </c>
      <c r="Z402" s="54">
        <v>0</v>
      </c>
      <c r="AA402" s="54">
        <v>0</v>
      </c>
      <c r="AB402" s="54">
        <v>0</v>
      </c>
      <c r="AC402" s="56">
        <v>0.65</v>
      </c>
      <c r="AD402" s="56">
        <v>0.35</v>
      </c>
      <c r="AE402" s="1" t="s">
        <v>1428</v>
      </c>
      <c r="AF402" s="1" t="s">
        <v>1429</v>
      </c>
      <c r="AG402" s="1" t="s">
        <v>1419</v>
      </c>
    </row>
    <row r="403" spans="1:33">
      <c r="A403" s="53">
        <v>45169</v>
      </c>
      <c r="B403" s="53">
        <v>45169</v>
      </c>
      <c r="N403" s="1" t="s">
        <v>1297</v>
      </c>
      <c r="U403" s="59">
        <v>41404379874.237198</v>
      </c>
      <c r="V403" s="60">
        <v>41404379874.237198</v>
      </c>
      <c r="W403" s="60">
        <v>43583557762.354897</v>
      </c>
      <c r="X403" s="59">
        <v>7.2431614715399995E-2</v>
      </c>
      <c r="Y403" s="54">
        <v>1</v>
      </c>
      <c r="Z403" s="54">
        <v>0</v>
      </c>
      <c r="AA403" s="54">
        <v>0</v>
      </c>
      <c r="AB403" s="54">
        <v>0</v>
      </c>
      <c r="AC403" s="56">
        <v>0</v>
      </c>
      <c r="AD403" s="56">
        <v>1</v>
      </c>
      <c r="AE403" s="1" t="s">
        <v>1422</v>
      </c>
      <c r="AF403" s="1" t="s">
        <v>1423</v>
      </c>
      <c r="AG403" s="1" t="s">
        <v>1419</v>
      </c>
    </row>
    <row r="404" spans="1:33">
      <c r="A404" s="53">
        <v>45169</v>
      </c>
      <c r="B404" s="53">
        <v>45169</v>
      </c>
      <c r="N404" s="1" t="s">
        <v>1266</v>
      </c>
      <c r="U404" s="59">
        <v>6816050161.1373596</v>
      </c>
      <c r="V404" s="60">
        <v>6816050161.1373596</v>
      </c>
      <c r="W404" s="60">
        <v>15146778135.8608</v>
      </c>
      <c r="X404" s="59">
        <v>1.19237993819E-2</v>
      </c>
      <c r="Y404" s="54">
        <v>0</v>
      </c>
      <c r="Z404" s="54">
        <v>1</v>
      </c>
      <c r="AA404" s="54">
        <v>0</v>
      </c>
      <c r="AB404" s="54">
        <v>0</v>
      </c>
      <c r="AC404" s="56">
        <v>1</v>
      </c>
      <c r="AD404" s="56">
        <v>0</v>
      </c>
      <c r="AE404" s="1" t="s">
        <v>1444</v>
      </c>
      <c r="AF404" s="1" t="s">
        <v>1418</v>
      </c>
      <c r="AG404" s="1" t="s">
        <v>1419</v>
      </c>
    </row>
    <row r="405" spans="1:33">
      <c r="A405" s="53">
        <v>45169</v>
      </c>
      <c r="B405" s="53">
        <v>45169</v>
      </c>
      <c r="N405" s="1" t="s">
        <v>1064</v>
      </c>
      <c r="U405" s="59">
        <v>4215813036.5717502</v>
      </c>
      <c r="V405" s="60">
        <v>4215813036.5717502</v>
      </c>
      <c r="W405" s="60">
        <v>9368473414.6038799</v>
      </c>
      <c r="X405" s="59">
        <v>7.3750203844E-3</v>
      </c>
      <c r="Y405" s="54">
        <v>0</v>
      </c>
      <c r="Z405" s="54">
        <v>1</v>
      </c>
      <c r="AA405" s="54">
        <v>0</v>
      </c>
      <c r="AB405" s="54">
        <v>0</v>
      </c>
      <c r="AC405" s="56">
        <v>1</v>
      </c>
      <c r="AD405" s="56">
        <v>0</v>
      </c>
      <c r="AE405" s="1" t="s">
        <v>1431</v>
      </c>
      <c r="AF405" s="1" t="s">
        <v>1418</v>
      </c>
      <c r="AG405" s="1" t="s">
        <v>1419</v>
      </c>
    </row>
    <row r="406" spans="1:33">
      <c r="A406" s="53">
        <v>45169</v>
      </c>
      <c r="B406" s="53">
        <v>45169</v>
      </c>
      <c r="N406" s="1" t="s">
        <v>1295</v>
      </c>
      <c r="U406" s="59">
        <v>18764109890.220501</v>
      </c>
      <c r="V406" s="60">
        <v>18764109890.220501</v>
      </c>
      <c r="W406" s="60">
        <v>25303793326.834</v>
      </c>
      <c r="X406" s="59">
        <v>3.2825386642E-2</v>
      </c>
      <c r="Y406" s="54">
        <v>1</v>
      </c>
      <c r="Z406" s="54">
        <v>0</v>
      </c>
      <c r="AA406" s="54">
        <v>0</v>
      </c>
      <c r="AB406" s="54">
        <v>0</v>
      </c>
      <c r="AC406" s="56">
        <v>1</v>
      </c>
      <c r="AD406" s="56">
        <v>0</v>
      </c>
      <c r="AE406" s="1" t="s">
        <v>1437</v>
      </c>
      <c r="AF406" s="1" t="s">
        <v>1418</v>
      </c>
      <c r="AG406" s="1" t="s">
        <v>1434</v>
      </c>
    </row>
    <row r="407" spans="1:33">
      <c r="A407" s="53">
        <v>45169</v>
      </c>
      <c r="B407" s="53">
        <v>45169</v>
      </c>
      <c r="N407" s="1" t="s">
        <v>1295</v>
      </c>
      <c r="U407" s="59">
        <v>4990069399.2100401</v>
      </c>
      <c r="V407" s="60">
        <v>4990069399.2100401</v>
      </c>
      <c r="W407" s="60">
        <v>6159043117.6357803</v>
      </c>
      <c r="X407" s="59">
        <v>8.7294818862999994E-3</v>
      </c>
      <c r="Y407" s="54">
        <v>0</v>
      </c>
      <c r="Z407" s="54">
        <v>1</v>
      </c>
      <c r="AA407" s="54">
        <v>0</v>
      </c>
      <c r="AB407" s="54">
        <v>0</v>
      </c>
      <c r="AC407" s="56">
        <v>1</v>
      </c>
      <c r="AD407" s="56">
        <v>0</v>
      </c>
      <c r="AE407" s="1" t="s">
        <v>1437</v>
      </c>
      <c r="AF407" s="1" t="s">
        <v>1418</v>
      </c>
      <c r="AG407" s="1" t="s">
        <v>1438</v>
      </c>
    </row>
    <row r="408" spans="1:33">
      <c r="A408" s="53">
        <v>45169</v>
      </c>
      <c r="B408" s="53">
        <v>45169</v>
      </c>
      <c r="N408" s="1" t="s">
        <v>1295</v>
      </c>
      <c r="U408" s="59">
        <v>5531528378.9806299</v>
      </c>
      <c r="V408" s="60">
        <v>5531528378.9806299</v>
      </c>
      <c r="W408" s="60">
        <v>7390248328.6468401</v>
      </c>
      <c r="X408" s="59">
        <v>9.6766944355000002E-3</v>
      </c>
      <c r="Y408" s="54">
        <v>0</v>
      </c>
      <c r="Z408" s="54">
        <v>1</v>
      </c>
      <c r="AA408" s="54">
        <v>0</v>
      </c>
      <c r="AB408" s="54">
        <v>0</v>
      </c>
      <c r="AC408" s="56">
        <v>1</v>
      </c>
      <c r="AD408" s="56">
        <v>0</v>
      </c>
      <c r="AE408" s="1" t="s">
        <v>1437</v>
      </c>
      <c r="AF408" s="1" t="s">
        <v>1418</v>
      </c>
      <c r="AG408" s="1" t="s">
        <v>1438</v>
      </c>
    </row>
    <row r="409" spans="1:33">
      <c r="A409" s="53">
        <v>45169</v>
      </c>
      <c r="B409" s="53">
        <v>45169</v>
      </c>
      <c r="N409" s="1" t="s">
        <v>1342</v>
      </c>
      <c r="U409" s="59">
        <v>11300257135.6276</v>
      </c>
      <c r="V409" s="60">
        <v>11300257135.6276</v>
      </c>
      <c r="W409" s="60">
        <v>11300257135.6276</v>
      </c>
      <c r="X409" s="59">
        <v>1.97683402944E-2</v>
      </c>
      <c r="Y409" s="54">
        <v>0</v>
      </c>
      <c r="Z409" s="54">
        <v>1</v>
      </c>
      <c r="AA409" s="54">
        <v>0</v>
      </c>
      <c r="AB409" s="54">
        <v>0</v>
      </c>
      <c r="AC409" s="56">
        <v>1</v>
      </c>
      <c r="AD409" s="56">
        <v>0</v>
      </c>
      <c r="AE409" s="1" t="s">
        <v>1441</v>
      </c>
      <c r="AF409" s="1" t="s">
        <v>1418</v>
      </c>
      <c r="AG409" s="1" t="s">
        <v>1419</v>
      </c>
    </row>
    <row r="410" spans="1:33">
      <c r="A410" s="53">
        <v>45169</v>
      </c>
      <c r="B410" s="53">
        <v>45169</v>
      </c>
      <c r="N410" s="1" t="s">
        <v>1297</v>
      </c>
      <c r="U410" s="59">
        <v>2808649296.6317601</v>
      </c>
      <c r="V410" s="60">
        <v>2808649296.6317601</v>
      </c>
      <c r="W410" s="60">
        <v>14389060430.2293</v>
      </c>
      <c r="X410" s="59">
        <v>4.9133691735999997E-3</v>
      </c>
      <c r="Y410" s="54">
        <v>0</v>
      </c>
      <c r="Z410" s="54">
        <v>1</v>
      </c>
      <c r="AA410" s="54">
        <v>0</v>
      </c>
      <c r="AB410" s="54">
        <v>0</v>
      </c>
      <c r="AC410" s="56">
        <v>1</v>
      </c>
      <c r="AD410" s="56">
        <v>0</v>
      </c>
      <c r="AE410" s="1" t="s">
        <v>1422</v>
      </c>
      <c r="AF410" s="1" t="s">
        <v>1423</v>
      </c>
      <c r="AG410" s="1" t="s">
        <v>1419</v>
      </c>
    </row>
    <row r="411" spans="1:33">
      <c r="A411" s="53">
        <v>45169</v>
      </c>
      <c r="B411" s="53">
        <v>45169</v>
      </c>
      <c r="N411" s="1" t="s">
        <v>1297</v>
      </c>
      <c r="U411" s="59">
        <v>8147617548.8253603</v>
      </c>
      <c r="V411" s="60">
        <v>8147617548.8253603</v>
      </c>
      <c r="W411" s="60">
        <v>14389060430.2293</v>
      </c>
      <c r="X411" s="59">
        <v>1.42532045387E-2</v>
      </c>
      <c r="Y411" s="54">
        <v>0</v>
      </c>
      <c r="Z411" s="54">
        <v>1</v>
      </c>
      <c r="AA411" s="54">
        <v>0</v>
      </c>
      <c r="AB411" s="54">
        <v>0</v>
      </c>
      <c r="AC411" s="56">
        <v>1</v>
      </c>
      <c r="AD411" s="56">
        <v>0</v>
      </c>
      <c r="AE411" s="1" t="s">
        <v>1422</v>
      </c>
      <c r="AF411" s="1" t="s">
        <v>1452</v>
      </c>
      <c r="AG411" s="1" t="s">
        <v>1419</v>
      </c>
    </row>
    <row r="412" spans="1:33">
      <c r="A412" s="53">
        <v>45169</v>
      </c>
      <c r="B412" s="53">
        <v>45169</v>
      </c>
      <c r="N412" s="1" t="s">
        <v>1342</v>
      </c>
      <c r="U412" s="59">
        <v>11841613002.0804</v>
      </c>
      <c r="V412" s="60">
        <v>11841613002.0804</v>
      </c>
      <c r="W412" s="60">
        <v>11841613002.0804</v>
      </c>
      <c r="X412" s="59">
        <v>2.0715372460099999E-2</v>
      </c>
      <c r="Y412" s="54">
        <v>0</v>
      </c>
      <c r="Z412" s="54">
        <v>1</v>
      </c>
      <c r="AA412" s="54">
        <v>0</v>
      </c>
      <c r="AB412" s="54">
        <v>0</v>
      </c>
      <c r="AC412" s="56">
        <v>0.5</v>
      </c>
      <c r="AD412" s="56">
        <v>0.5</v>
      </c>
      <c r="AE412" s="1" t="s">
        <v>1441</v>
      </c>
      <c r="AF412" s="1" t="s">
        <v>1418</v>
      </c>
      <c r="AG412" s="1" t="s">
        <v>1419</v>
      </c>
    </row>
    <row r="413" spans="1:33">
      <c r="A413" s="53">
        <v>45169</v>
      </c>
      <c r="B413" s="53">
        <v>45169</v>
      </c>
      <c r="N413" s="1" t="s">
        <v>1342</v>
      </c>
      <c r="U413" s="59">
        <v>7319856359.8352003</v>
      </c>
      <c r="V413" s="60">
        <v>7319856359.8352003</v>
      </c>
      <c r="W413" s="60">
        <v>7319856359.8352003</v>
      </c>
      <c r="X413" s="59">
        <v>1.28051432539E-2</v>
      </c>
      <c r="Y413" s="54">
        <v>0</v>
      </c>
      <c r="Z413" s="54">
        <v>1</v>
      </c>
      <c r="AA413" s="54">
        <v>0</v>
      </c>
      <c r="AB413" s="54">
        <v>0</v>
      </c>
      <c r="AC413" s="56">
        <v>1</v>
      </c>
      <c r="AD413" s="56">
        <v>0</v>
      </c>
      <c r="AE413" s="1" t="s">
        <v>1441</v>
      </c>
      <c r="AF413" s="1" t="s">
        <v>1418</v>
      </c>
      <c r="AG413" s="1" t="s">
        <v>1419</v>
      </c>
    </row>
    <row r="414" spans="1:33">
      <c r="A414" s="53">
        <v>45169</v>
      </c>
      <c r="B414" s="53">
        <v>45169</v>
      </c>
      <c r="N414" s="1" t="s">
        <v>1348</v>
      </c>
      <c r="U414" s="59">
        <v>14270401589.200001</v>
      </c>
      <c r="V414" s="60">
        <v>14270401589.200001</v>
      </c>
      <c r="W414" s="60">
        <v>14270401589.200001</v>
      </c>
      <c r="X414" s="59">
        <v>2.4964224385999999E-2</v>
      </c>
      <c r="Y414" s="54">
        <v>0</v>
      </c>
      <c r="Z414" s="54">
        <v>1</v>
      </c>
      <c r="AA414" s="54">
        <v>0</v>
      </c>
      <c r="AB414" s="54">
        <v>0</v>
      </c>
      <c r="AC414" s="56">
        <v>1</v>
      </c>
      <c r="AD414" s="56">
        <v>0</v>
      </c>
      <c r="AE414" s="1" t="s">
        <v>1417</v>
      </c>
      <c r="AF414" s="1" t="s">
        <v>1418</v>
      </c>
      <c r="AG414" s="1" t="s">
        <v>1419</v>
      </c>
    </row>
    <row r="415" spans="1:33">
      <c r="A415" s="53">
        <v>45169</v>
      </c>
      <c r="B415" s="53">
        <v>45169</v>
      </c>
      <c r="N415" s="1" t="s">
        <v>1015</v>
      </c>
      <c r="U415" s="59">
        <v>20695972831.4398</v>
      </c>
      <c r="V415" s="60">
        <v>20695972831.4398</v>
      </c>
      <c r="W415" s="60">
        <v>22995525368.266499</v>
      </c>
      <c r="X415" s="59">
        <v>3.62049313343E-2</v>
      </c>
      <c r="Y415" s="54">
        <v>1</v>
      </c>
      <c r="Z415" s="54">
        <v>0</v>
      </c>
      <c r="AA415" s="54">
        <v>0</v>
      </c>
      <c r="AB415" s="54">
        <v>0</v>
      </c>
      <c r="AC415" s="56">
        <v>0.65</v>
      </c>
      <c r="AD415" s="56">
        <v>0.35</v>
      </c>
      <c r="AE415" s="1" t="s">
        <v>1420</v>
      </c>
      <c r="AF415" s="1" t="s">
        <v>1418</v>
      </c>
      <c r="AG415" s="1" t="s">
        <v>1419</v>
      </c>
    </row>
    <row r="416" spans="1:33">
      <c r="A416" s="53">
        <v>45169</v>
      </c>
      <c r="B416" s="53">
        <v>45169</v>
      </c>
      <c r="N416" s="1" t="s">
        <v>1015</v>
      </c>
      <c r="U416" s="59">
        <v>9508306081.3029995</v>
      </c>
      <c r="V416" s="60">
        <v>9508306081.3029995</v>
      </c>
      <c r="W416" s="60">
        <v>15847176802.1717</v>
      </c>
      <c r="X416" s="59">
        <v>1.66335533769E-2</v>
      </c>
      <c r="Y416" s="54">
        <v>0</v>
      </c>
      <c r="Z416" s="54">
        <v>1</v>
      </c>
      <c r="AA416" s="54">
        <v>0</v>
      </c>
      <c r="AB416" s="54">
        <v>0</v>
      </c>
      <c r="AC416" s="56">
        <v>0.35</v>
      </c>
      <c r="AD416" s="56">
        <v>0.65</v>
      </c>
      <c r="AE416" s="1" t="s">
        <v>1420</v>
      </c>
      <c r="AF416" s="1" t="s">
        <v>1418</v>
      </c>
      <c r="AG416" s="1" t="s">
        <v>1419</v>
      </c>
    </row>
    <row r="417" spans="1:33">
      <c r="A417" s="53">
        <v>45169</v>
      </c>
      <c r="B417" s="53">
        <v>45169</v>
      </c>
      <c r="N417" s="1" t="s">
        <v>898</v>
      </c>
      <c r="U417" s="59">
        <v>3472723847.25</v>
      </c>
      <c r="V417" s="60">
        <v>3472723847.25</v>
      </c>
      <c r="W417" s="60">
        <v>7717164105</v>
      </c>
      <c r="X417" s="59">
        <v>6.0750818265999998E-3</v>
      </c>
      <c r="Y417" s="54">
        <v>0</v>
      </c>
      <c r="Z417" s="54">
        <v>1</v>
      </c>
      <c r="AA417" s="54">
        <v>0</v>
      </c>
      <c r="AB417" s="54">
        <v>0</v>
      </c>
      <c r="AC417" s="56">
        <v>1</v>
      </c>
      <c r="AD417" s="56">
        <v>0</v>
      </c>
      <c r="AE417" s="1" t="s">
        <v>1421</v>
      </c>
      <c r="AF417" s="1" t="s">
        <v>1418</v>
      </c>
      <c r="AG417" s="1" t="s">
        <v>1419</v>
      </c>
    </row>
    <row r="418" spans="1:33">
      <c r="A418" s="53">
        <v>45169</v>
      </c>
      <c r="B418" s="53">
        <v>45169</v>
      </c>
      <c r="N418" s="1" t="s">
        <v>898</v>
      </c>
      <c r="U418" s="59">
        <v>8598937403.3420506</v>
      </c>
      <c r="V418" s="60">
        <v>8598937403.3420506</v>
      </c>
      <c r="W418" s="60">
        <v>12284196290.4886</v>
      </c>
      <c r="X418" s="59">
        <v>1.5042730330799999E-2</v>
      </c>
      <c r="Y418" s="54">
        <v>0</v>
      </c>
      <c r="Z418" s="54">
        <v>1</v>
      </c>
      <c r="AA418" s="54">
        <v>0</v>
      </c>
      <c r="AB418" s="54">
        <v>0</v>
      </c>
      <c r="AC418" s="56">
        <v>1</v>
      </c>
      <c r="AD418" s="56">
        <v>0</v>
      </c>
      <c r="AE418" s="1" t="s">
        <v>1421</v>
      </c>
      <c r="AF418" s="1" t="s">
        <v>1418</v>
      </c>
      <c r="AG418" s="1" t="s">
        <v>1419</v>
      </c>
    </row>
    <row r="419" spans="1:33">
      <c r="A419" s="53">
        <v>45169</v>
      </c>
      <c r="B419" s="53">
        <v>45169</v>
      </c>
      <c r="N419" s="1" t="s">
        <v>1088</v>
      </c>
      <c r="U419" s="59">
        <v>105202034758.011</v>
      </c>
      <c r="V419" s="60">
        <v>105202034758.011</v>
      </c>
      <c r="W419" s="60">
        <v>105202034758.011</v>
      </c>
      <c r="X419" s="59">
        <v>0.18403737169859999</v>
      </c>
      <c r="Y419" s="54">
        <v>1</v>
      </c>
      <c r="Z419" s="54">
        <v>0</v>
      </c>
      <c r="AA419" s="54">
        <v>0</v>
      </c>
      <c r="AB419" s="54">
        <v>0</v>
      </c>
      <c r="AC419" s="56">
        <v>0</v>
      </c>
      <c r="AD419" s="56">
        <v>1</v>
      </c>
      <c r="AE419" s="1" t="s">
        <v>1425</v>
      </c>
      <c r="AF419" s="1" t="s">
        <v>1418</v>
      </c>
      <c r="AG419" s="1" t="s">
        <v>1419</v>
      </c>
    </row>
    <row r="420" spans="1:33">
      <c r="A420" s="53">
        <v>45169</v>
      </c>
      <c r="B420" s="53">
        <v>45169</v>
      </c>
      <c r="N420" s="1" t="s">
        <v>1348</v>
      </c>
      <c r="U420" s="59">
        <v>73928282638.860001</v>
      </c>
      <c r="V420" s="60">
        <v>73928282638.860001</v>
      </c>
      <c r="W420" s="60">
        <v>73928282638.860001</v>
      </c>
      <c r="X420" s="59">
        <v>0.12932798174810001</v>
      </c>
      <c r="Y420" s="54">
        <v>1</v>
      </c>
      <c r="Z420" s="54">
        <v>0</v>
      </c>
      <c r="AA420" s="54">
        <v>0</v>
      </c>
      <c r="AB420" s="54">
        <v>0</v>
      </c>
      <c r="AC420" s="56">
        <v>1</v>
      </c>
      <c r="AD420" s="56">
        <v>0</v>
      </c>
      <c r="AE420" s="1" t="s">
        <v>1417</v>
      </c>
      <c r="AF420" s="1" t="s">
        <v>1418</v>
      </c>
      <c r="AG420" s="1" t="s">
        <v>1419</v>
      </c>
    </row>
    <row r="421" spans="1:33">
      <c r="A421" s="53">
        <v>45169</v>
      </c>
      <c r="B421" s="53">
        <v>45169</v>
      </c>
      <c r="N421" s="1" t="s">
        <v>1348</v>
      </c>
      <c r="U421" s="59">
        <v>4699757115.6000004</v>
      </c>
      <c r="V421" s="60">
        <v>4699757115.6000004</v>
      </c>
      <c r="W421" s="60">
        <v>18799028462.400002</v>
      </c>
      <c r="X421" s="59">
        <v>8.2216180435000005E-3</v>
      </c>
      <c r="Y421" s="54">
        <v>0</v>
      </c>
      <c r="Z421" s="54">
        <v>1</v>
      </c>
      <c r="AA421" s="54">
        <v>0</v>
      </c>
      <c r="AB421" s="54">
        <v>0</v>
      </c>
      <c r="AC421" s="56">
        <v>1</v>
      </c>
      <c r="AD421" s="56">
        <v>0</v>
      </c>
      <c r="AE421" s="1" t="s">
        <v>1417</v>
      </c>
      <c r="AF421" s="1" t="s">
        <v>1418</v>
      </c>
      <c r="AG421" s="1" t="s">
        <v>1419</v>
      </c>
    </row>
    <row r="422" spans="1:33">
      <c r="A422" s="53">
        <v>45169</v>
      </c>
      <c r="B422" s="53">
        <v>45169</v>
      </c>
      <c r="N422" s="1" t="s">
        <v>1348</v>
      </c>
      <c r="U422" s="59">
        <v>105450782077.17</v>
      </c>
      <c r="V422" s="60">
        <v>105450782077.17</v>
      </c>
      <c r="W422" s="60">
        <v>105450782077.17</v>
      </c>
      <c r="X422" s="59">
        <v>0.18447252300479999</v>
      </c>
      <c r="Y422" s="54">
        <v>1</v>
      </c>
      <c r="Z422" s="54">
        <v>0</v>
      </c>
      <c r="AA422" s="54">
        <v>0</v>
      </c>
      <c r="AB422" s="54">
        <v>0</v>
      </c>
      <c r="AC422" s="56">
        <v>1</v>
      </c>
      <c r="AD422" s="56">
        <v>0</v>
      </c>
      <c r="AE422" s="1" t="s">
        <v>1417</v>
      </c>
      <c r="AF422" s="1" t="s">
        <v>1418</v>
      </c>
      <c r="AG422" s="1" t="s">
        <v>1419</v>
      </c>
    </row>
    <row r="423" spans="1:33">
      <c r="A423" s="53">
        <v>45169</v>
      </c>
      <c r="B423" s="53">
        <v>45169</v>
      </c>
      <c r="N423" s="1" t="s">
        <v>1015</v>
      </c>
      <c r="U423" s="59">
        <v>93378868312.979095</v>
      </c>
      <c r="V423" s="60">
        <v>93378868312.979095</v>
      </c>
      <c r="W423" s="60">
        <v>98293545592.609604</v>
      </c>
      <c r="X423" s="59">
        <v>0.1633542691074</v>
      </c>
      <c r="Y423" s="54">
        <v>1</v>
      </c>
      <c r="Z423" s="54">
        <v>0</v>
      </c>
      <c r="AA423" s="54">
        <v>0</v>
      </c>
      <c r="AB423" s="54">
        <v>0</v>
      </c>
      <c r="AC423" s="56">
        <v>0</v>
      </c>
      <c r="AD423" s="56">
        <v>1</v>
      </c>
      <c r="AE423" s="1" t="s">
        <v>1420</v>
      </c>
      <c r="AF423" s="1" t="s">
        <v>1418</v>
      </c>
      <c r="AG423" s="1" t="s">
        <v>1419</v>
      </c>
    </row>
    <row r="424" spans="1:33">
      <c r="A424" s="53">
        <v>45169</v>
      </c>
      <c r="B424" s="53">
        <v>45169</v>
      </c>
      <c r="N424" s="1" t="s">
        <v>1348</v>
      </c>
      <c r="U424" s="59">
        <v>37239845635.209999</v>
      </c>
      <c r="V424" s="60">
        <v>37239845635.209999</v>
      </c>
      <c r="W424" s="60">
        <v>37239845635.209999</v>
      </c>
      <c r="X424" s="59">
        <v>6.5146299963999996E-2</v>
      </c>
      <c r="Y424" s="54">
        <v>1</v>
      </c>
      <c r="Z424" s="54">
        <v>0</v>
      </c>
      <c r="AA424" s="54">
        <v>0</v>
      </c>
      <c r="AB424" s="54">
        <v>0</v>
      </c>
      <c r="AC424" s="56">
        <v>1</v>
      </c>
      <c r="AD424" s="56">
        <v>0</v>
      </c>
      <c r="AE424" s="1" t="s">
        <v>1417</v>
      </c>
      <c r="AF424" s="1" t="s">
        <v>1418</v>
      </c>
      <c r="AG424" s="1" t="s">
        <v>1419</v>
      </c>
    </row>
    <row r="425" spans="1:33">
      <c r="A425" s="53">
        <v>45169</v>
      </c>
      <c r="B425" s="53">
        <v>45169</v>
      </c>
      <c r="N425" s="1" t="s">
        <v>1342</v>
      </c>
      <c r="U425" s="59">
        <v>21703525969.334099</v>
      </c>
      <c r="V425" s="60">
        <v>21703525969.334099</v>
      </c>
      <c r="W425" s="60">
        <v>25533559963.922501</v>
      </c>
      <c r="X425" s="59">
        <v>3.7967515411399998E-2</v>
      </c>
      <c r="Y425" s="54">
        <v>1</v>
      </c>
      <c r="Z425" s="54">
        <v>0</v>
      </c>
      <c r="AA425" s="54">
        <v>0</v>
      </c>
      <c r="AB425" s="54">
        <v>0</v>
      </c>
      <c r="AC425" s="56">
        <v>1</v>
      </c>
      <c r="AD425" s="56">
        <v>0</v>
      </c>
      <c r="AE425" s="1" t="s">
        <v>1441</v>
      </c>
      <c r="AF425" s="1" t="s">
        <v>1418</v>
      </c>
      <c r="AG425" s="1" t="s">
        <v>1419</v>
      </c>
    </row>
    <row r="426" spans="1:33">
      <c r="A426" s="53">
        <v>45169</v>
      </c>
      <c r="B426" s="53">
        <v>45169</v>
      </c>
      <c r="N426" s="1" t="s">
        <v>1348</v>
      </c>
      <c r="U426" s="59">
        <v>14445352796.16</v>
      </c>
      <c r="V426" s="60">
        <v>14445352796.16</v>
      </c>
      <c r="W426" s="60">
        <v>14445352796.16</v>
      </c>
      <c r="X426" s="59">
        <v>2.52702789255E-2</v>
      </c>
      <c r="Y426" s="54">
        <v>0</v>
      </c>
      <c r="Z426" s="54">
        <v>1</v>
      </c>
      <c r="AA426" s="54">
        <v>0</v>
      </c>
      <c r="AB426" s="54">
        <v>0</v>
      </c>
      <c r="AC426" s="56">
        <v>1</v>
      </c>
      <c r="AD426" s="56">
        <v>0</v>
      </c>
      <c r="AE426" s="1" t="s">
        <v>1417</v>
      </c>
      <c r="AF426" s="1" t="s">
        <v>1418</v>
      </c>
      <c r="AG426" s="1" t="s">
        <v>1419</v>
      </c>
    </row>
    <row r="427" spans="1:33">
      <c r="A427" s="53">
        <v>45169</v>
      </c>
      <c r="B427" s="53">
        <v>45169</v>
      </c>
      <c r="N427" s="1" t="s">
        <v>881</v>
      </c>
      <c r="U427" s="59">
        <v>6555259322.0318298</v>
      </c>
      <c r="V427" s="60">
        <v>6555259322.0318298</v>
      </c>
      <c r="W427" s="60">
        <v>6555259322.0318298</v>
      </c>
      <c r="X427" s="59">
        <v>1.14675794932E-2</v>
      </c>
      <c r="Y427" s="54">
        <v>0</v>
      </c>
      <c r="Z427" s="54">
        <v>1</v>
      </c>
      <c r="AA427" s="54">
        <v>0</v>
      </c>
      <c r="AB427" s="54">
        <v>0</v>
      </c>
      <c r="AC427" s="56">
        <v>1</v>
      </c>
      <c r="AD427" s="56">
        <v>0</v>
      </c>
      <c r="AE427" s="1" t="s">
        <v>1433</v>
      </c>
      <c r="AF427" s="1" t="s">
        <v>1445</v>
      </c>
      <c r="AG427" s="1" t="s">
        <v>1419</v>
      </c>
    </row>
    <row r="428" spans="1:33">
      <c r="A428" s="53">
        <v>45169</v>
      </c>
      <c r="B428" s="53">
        <v>45169</v>
      </c>
      <c r="N428" s="1" t="s">
        <v>1088</v>
      </c>
      <c r="U428" s="59">
        <v>59931286009.948097</v>
      </c>
      <c r="V428" s="60">
        <v>59931286009.948097</v>
      </c>
      <c r="W428" s="60">
        <v>63085564220.998001</v>
      </c>
      <c r="X428" s="59">
        <v>0.1048420440266</v>
      </c>
      <c r="Y428" s="54">
        <v>1</v>
      </c>
      <c r="Z428" s="54">
        <v>0</v>
      </c>
      <c r="AA428" s="54">
        <v>0</v>
      </c>
      <c r="AB428" s="54">
        <v>0</v>
      </c>
      <c r="AC428" s="56">
        <v>1</v>
      </c>
      <c r="AD428" s="56">
        <v>0</v>
      </c>
      <c r="AE428" s="1" t="s">
        <v>1425</v>
      </c>
      <c r="AF428" s="1" t="s">
        <v>1418</v>
      </c>
      <c r="AG428" s="1" t="s">
        <v>1419</v>
      </c>
    </row>
    <row r="429" spans="1:33">
      <c r="A429" s="53">
        <v>45169</v>
      </c>
      <c r="B429" s="53">
        <v>45169</v>
      </c>
      <c r="N429" s="1" t="s">
        <v>1088</v>
      </c>
      <c r="U429" s="59">
        <v>3899975315.9888</v>
      </c>
      <c r="V429" s="60">
        <v>3899975315.9888</v>
      </c>
      <c r="W429" s="60">
        <v>4588206254.1044798</v>
      </c>
      <c r="X429" s="59">
        <v>6.8225030864999996E-3</v>
      </c>
      <c r="Y429" s="54">
        <v>0</v>
      </c>
      <c r="Z429" s="54">
        <v>1</v>
      </c>
      <c r="AA429" s="54">
        <v>0</v>
      </c>
      <c r="AB429" s="54">
        <v>0</v>
      </c>
      <c r="AC429" s="56">
        <v>0.65</v>
      </c>
      <c r="AD429" s="56">
        <v>0.35</v>
      </c>
      <c r="AE429" s="1" t="s">
        <v>1425</v>
      </c>
      <c r="AF429" s="1" t="s">
        <v>1418</v>
      </c>
      <c r="AG429" s="1" t="s">
        <v>1419</v>
      </c>
    </row>
    <row r="430" spans="1:33">
      <c r="A430" s="53">
        <v>45169</v>
      </c>
      <c r="B430" s="53">
        <v>45169</v>
      </c>
      <c r="N430" s="1" t="s">
        <v>1088</v>
      </c>
      <c r="U430" s="59">
        <v>23203747818.935299</v>
      </c>
      <c r="V430" s="60">
        <v>23203747818.935299</v>
      </c>
      <c r="W430" s="60">
        <v>25781942021.039299</v>
      </c>
      <c r="X430" s="59">
        <v>4.0591959765599997E-2</v>
      </c>
      <c r="Y430" s="54">
        <v>1</v>
      </c>
      <c r="Z430" s="54">
        <v>0</v>
      </c>
      <c r="AA430" s="54">
        <v>0</v>
      </c>
      <c r="AB430" s="54">
        <v>0</v>
      </c>
      <c r="AC430" s="56">
        <v>1</v>
      </c>
      <c r="AD430" s="56">
        <v>0</v>
      </c>
      <c r="AE430" s="1" t="s">
        <v>1425</v>
      </c>
      <c r="AF430" s="1" t="s">
        <v>1418</v>
      </c>
      <c r="AG430" s="1" t="s">
        <v>1419</v>
      </c>
    </row>
    <row r="431" spans="1:33">
      <c r="A431" s="53">
        <v>45169</v>
      </c>
      <c r="B431" s="53">
        <v>45169</v>
      </c>
      <c r="N431" s="1" t="s">
        <v>1088</v>
      </c>
      <c r="U431" s="59">
        <v>8763422059.7482605</v>
      </c>
      <c r="V431" s="60">
        <v>8763422059.7482605</v>
      </c>
      <c r="W431" s="60">
        <v>9737135621.9425106</v>
      </c>
      <c r="X431" s="59">
        <v>1.5330474992E-2</v>
      </c>
      <c r="Y431" s="54">
        <v>0</v>
      </c>
      <c r="Z431" s="54">
        <v>1</v>
      </c>
      <c r="AA431" s="54">
        <v>0</v>
      </c>
      <c r="AB431" s="54">
        <v>0</v>
      </c>
      <c r="AC431" s="56">
        <v>1</v>
      </c>
      <c r="AD431" s="56">
        <v>0</v>
      </c>
      <c r="AE431" s="1" t="s">
        <v>1425</v>
      </c>
      <c r="AF431" s="1" t="s">
        <v>1418</v>
      </c>
      <c r="AG431" s="1" t="s">
        <v>1419</v>
      </c>
    </row>
    <row r="432" spans="1:33">
      <c r="A432" s="53">
        <v>45169</v>
      </c>
      <c r="B432" s="53">
        <v>45169</v>
      </c>
      <c r="N432" s="1" t="s">
        <v>1088</v>
      </c>
      <c r="U432" s="59">
        <v>7674605553.2644196</v>
      </c>
      <c r="V432" s="60">
        <v>7674605553.2644196</v>
      </c>
      <c r="W432" s="60">
        <v>9028947709.7228394</v>
      </c>
      <c r="X432" s="59">
        <v>1.34257311476E-2</v>
      </c>
      <c r="Y432" s="54">
        <v>0</v>
      </c>
      <c r="Z432" s="54">
        <v>1</v>
      </c>
      <c r="AA432" s="54">
        <v>0</v>
      </c>
      <c r="AB432" s="54">
        <v>0</v>
      </c>
      <c r="AC432" s="56">
        <v>1</v>
      </c>
      <c r="AD432" s="56">
        <v>0</v>
      </c>
      <c r="AE432" s="1" t="s">
        <v>1425</v>
      </c>
      <c r="AF432" s="1" t="s">
        <v>1418</v>
      </c>
      <c r="AG432" s="1" t="s">
        <v>1419</v>
      </c>
    </row>
    <row r="433" spans="1:33">
      <c r="A433" s="53">
        <v>45169</v>
      </c>
      <c r="B433" s="53">
        <v>45169</v>
      </c>
      <c r="N433" s="1" t="s">
        <v>1088</v>
      </c>
      <c r="U433" s="59">
        <v>7316652240.2720098</v>
      </c>
      <c r="V433" s="60">
        <v>7316652240.2720098</v>
      </c>
      <c r="W433" s="60">
        <v>12194420400.4533</v>
      </c>
      <c r="X433" s="59">
        <v>1.27995380605E-2</v>
      </c>
      <c r="Y433" s="54">
        <v>1</v>
      </c>
      <c r="Z433" s="54">
        <v>0</v>
      </c>
      <c r="AA433" s="54">
        <v>0</v>
      </c>
      <c r="AB433" s="54">
        <v>0</v>
      </c>
      <c r="AC433" s="56">
        <v>1</v>
      </c>
      <c r="AD433" s="56">
        <v>0</v>
      </c>
      <c r="AE433" s="1" t="s">
        <v>1425</v>
      </c>
      <c r="AF433" s="1" t="s">
        <v>1418</v>
      </c>
      <c r="AG433" s="1" t="s">
        <v>1419</v>
      </c>
    </row>
    <row r="434" spans="1:33">
      <c r="A434" s="53">
        <v>45169</v>
      </c>
      <c r="B434" s="53">
        <v>45169</v>
      </c>
      <c r="N434" s="1" t="s">
        <v>1064</v>
      </c>
      <c r="U434" s="59">
        <v>16314853074.517799</v>
      </c>
      <c r="V434" s="60">
        <v>16314853074.517799</v>
      </c>
      <c r="W434" s="60">
        <v>32629706149.035599</v>
      </c>
      <c r="X434" s="59">
        <v>2.8540728194000001E-2</v>
      </c>
      <c r="Y434" s="54">
        <v>1</v>
      </c>
      <c r="Z434" s="54">
        <v>0</v>
      </c>
      <c r="AA434" s="54">
        <v>0</v>
      </c>
      <c r="AB434" s="54">
        <v>0</v>
      </c>
      <c r="AC434" s="56">
        <v>1</v>
      </c>
      <c r="AD434" s="56">
        <v>0</v>
      </c>
      <c r="AE434" s="1" t="s">
        <v>1431</v>
      </c>
      <c r="AF434" s="1" t="s">
        <v>1418</v>
      </c>
      <c r="AG434" s="1" t="s">
        <v>1419</v>
      </c>
    </row>
    <row r="435" spans="1:33">
      <c r="A435" s="53">
        <v>45169</v>
      </c>
      <c r="B435" s="53">
        <v>45169</v>
      </c>
      <c r="N435" s="1" t="s">
        <v>1297</v>
      </c>
      <c r="U435" s="59">
        <v>13641679528.1064</v>
      </c>
      <c r="V435" s="60">
        <v>13641679528.1064</v>
      </c>
      <c r="W435" s="60">
        <v>17052099410.132999</v>
      </c>
      <c r="X435" s="59">
        <v>2.3864356347100001E-2</v>
      </c>
      <c r="Y435" s="54">
        <v>1</v>
      </c>
      <c r="Z435" s="54">
        <v>0</v>
      </c>
      <c r="AA435" s="54">
        <v>0</v>
      </c>
      <c r="AB435" s="54">
        <v>0</v>
      </c>
      <c r="AC435" s="56">
        <v>0.5</v>
      </c>
      <c r="AD435" s="56">
        <v>0.5</v>
      </c>
      <c r="AE435" s="1" t="s">
        <v>1422</v>
      </c>
      <c r="AF435" s="1" t="s">
        <v>1423</v>
      </c>
      <c r="AG435" s="1" t="s">
        <v>1419</v>
      </c>
    </row>
    <row r="436" spans="1:33">
      <c r="A436" s="53">
        <v>45169</v>
      </c>
      <c r="B436" s="53">
        <v>45169</v>
      </c>
      <c r="N436" s="1" t="s">
        <v>1088</v>
      </c>
      <c r="U436" s="59">
        <v>14510727844.558201</v>
      </c>
      <c r="V436" s="60">
        <v>14510727844.558201</v>
      </c>
      <c r="W436" s="60">
        <v>19347637126.077599</v>
      </c>
      <c r="X436" s="59">
        <v>2.53846441287E-2</v>
      </c>
      <c r="Y436" s="54">
        <v>1</v>
      </c>
      <c r="Z436" s="54">
        <v>0</v>
      </c>
      <c r="AA436" s="54">
        <v>0</v>
      </c>
      <c r="AB436" s="54">
        <v>0</v>
      </c>
      <c r="AC436" s="56">
        <v>1</v>
      </c>
      <c r="AD436" s="56">
        <v>0</v>
      </c>
      <c r="AE436" s="1" t="s">
        <v>1425</v>
      </c>
      <c r="AF436" s="1" t="s">
        <v>1418</v>
      </c>
      <c r="AG436" s="1" t="s">
        <v>1419</v>
      </c>
    </row>
    <row r="437" spans="1:33">
      <c r="A437" s="53">
        <v>45169</v>
      </c>
      <c r="B437" s="53">
        <v>45169</v>
      </c>
      <c r="N437" s="1" t="s">
        <v>1295</v>
      </c>
      <c r="U437" s="59">
        <v>12169620850.0352</v>
      </c>
      <c r="V437" s="60">
        <v>12169620850.0352</v>
      </c>
      <c r="W437" s="60">
        <v>16581575038.676201</v>
      </c>
      <c r="X437" s="59">
        <v>2.1289179823999999E-2</v>
      </c>
      <c r="Y437" s="54">
        <v>1</v>
      </c>
      <c r="Z437" s="54">
        <v>0</v>
      </c>
      <c r="AA437" s="54">
        <v>0</v>
      </c>
      <c r="AB437" s="54">
        <v>0</v>
      </c>
      <c r="AC437" s="56">
        <v>1</v>
      </c>
      <c r="AD437" s="56">
        <v>0</v>
      </c>
      <c r="AE437" s="1" t="s">
        <v>1437</v>
      </c>
      <c r="AF437" s="1" t="s">
        <v>1418</v>
      </c>
      <c r="AG437" s="1" t="s">
        <v>1434</v>
      </c>
    </row>
    <row r="438" spans="1:33">
      <c r="A438" s="53">
        <v>45169</v>
      </c>
      <c r="B438" s="53">
        <v>45169</v>
      </c>
      <c r="N438" s="1" t="s">
        <v>1064</v>
      </c>
      <c r="U438" s="59">
        <v>3571826958.26824</v>
      </c>
      <c r="V438" s="60">
        <v>3571826958.26824</v>
      </c>
      <c r="W438" s="60">
        <v>11015868046.035601</v>
      </c>
      <c r="X438" s="59">
        <v>6.2484499189999999E-3</v>
      </c>
      <c r="Y438" s="54">
        <v>0</v>
      </c>
      <c r="Z438" s="54">
        <v>1</v>
      </c>
      <c r="AA438" s="54">
        <v>0</v>
      </c>
      <c r="AB438" s="54">
        <v>0</v>
      </c>
      <c r="AC438" s="56">
        <v>1</v>
      </c>
      <c r="AD438" s="56">
        <v>0</v>
      </c>
      <c r="AE438" s="1" t="s">
        <v>1431</v>
      </c>
      <c r="AF438" s="1" t="s">
        <v>1418</v>
      </c>
      <c r="AG438" s="1" t="s">
        <v>1434</v>
      </c>
    </row>
    <row r="439" spans="1:33">
      <c r="A439" s="53">
        <v>45169</v>
      </c>
      <c r="B439" s="53">
        <v>45169</v>
      </c>
      <c r="N439" s="1" t="s">
        <v>1348</v>
      </c>
      <c r="U439" s="59">
        <v>35354619923.349998</v>
      </c>
      <c r="V439" s="60">
        <v>35354619923.349998</v>
      </c>
      <c r="W439" s="60">
        <v>35354619923.349998</v>
      </c>
      <c r="X439" s="59">
        <v>6.1848341080700003E-2</v>
      </c>
      <c r="Y439" s="54">
        <v>1</v>
      </c>
      <c r="Z439" s="54">
        <v>0</v>
      </c>
      <c r="AA439" s="54">
        <v>0</v>
      </c>
      <c r="AB439" s="54">
        <v>0</v>
      </c>
      <c r="AC439" s="56">
        <v>0</v>
      </c>
      <c r="AD439" s="56">
        <v>1</v>
      </c>
      <c r="AE439" s="1" t="s">
        <v>1417</v>
      </c>
      <c r="AF439" s="1" t="s">
        <v>1418</v>
      </c>
      <c r="AG439" s="1" t="s">
        <v>1419</v>
      </c>
    </row>
    <row r="440" spans="1:33">
      <c r="A440" s="53">
        <v>45169</v>
      </c>
      <c r="B440" s="53">
        <v>45169</v>
      </c>
      <c r="N440" s="1" t="s">
        <v>1088</v>
      </c>
      <c r="U440" s="59">
        <v>5721690529.6864405</v>
      </c>
      <c r="V440" s="60">
        <v>5721690529.6864405</v>
      </c>
      <c r="W440" s="60">
        <v>6357433921.8738203</v>
      </c>
      <c r="X440" s="59">
        <v>1.00093585564E-2</v>
      </c>
      <c r="Y440" s="54">
        <v>0</v>
      </c>
      <c r="Z440" s="54">
        <v>1</v>
      </c>
      <c r="AA440" s="54">
        <v>0</v>
      </c>
      <c r="AB440" s="54">
        <v>0</v>
      </c>
      <c r="AC440" s="56">
        <v>1</v>
      </c>
      <c r="AD440" s="56">
        <v>0</v>
      </c>
      <c r="AE440" s="1" t="s">
        <v>1425</v>
      </c>
      <c r="AF440" s="1" t="s">
        <v>1418</v>
      </c>
      <c r="AG440" s="1" t="s">
        <v>1419</v>
      </c>
    </row>
    <row r="441" spans="1:33">
      <c r="A441" s="53">
        <v>45169</v>
      </c>
      <c r="B441" s="53">
        <v>45169</v>
      </c>
      <c r="N441" s="1" t="s">
        <v>1088</v>
      </c>
      <c r="U441" s="59">
        <v>15432737703.9118</v>
      </c>
      <c r="V441" s="60">
        <v>15432737703.9118</v>
      </c>
      <c r="W441" s="60">
        <v>19290922129.889801</v>
      </c>
      <c r="X441" s="59">
        <v>2.6997581288900001E-2</v>
      </c>
      <c r="Y441" s="54">
        <v>1</v>
      </c>
      <c r="Z441" s="54">
        <v>0</v>
      </c>
      <c r="AA441" s="54">
        <v>0</v>
      </c>
      <c r="AB441" s="54">
        <v>0</v>
      </c>
      <c r="AC441" s="56">
        <v>1</v>
      </c>
      <c r="AD441" s="56">
        <v>0</v>
      </c>
      <c r="AE441" s="1" t="s">
        <v>1425</v>
      </c>
      <c r="AF441" s="1" t="s">
        <v>1418</v>
      </c>
      <c r="AG441" s="1" t="s">
        <v>1419</v>
      </c>
    </row>
    <row r="442" spans="1:33">
      <c r="A442" s="53">
        <v>45169</v>
      </c>
      <c r="B442" s="53">
        <v>45169</v>
      </c>
      <c r="N442" s="1" t="s">
        <v>1088</v>
      </c>
      <c r="U442" s="59">
        <v>48995354449.290802</v>
      </c>
      <c r="V442" s="60">
        <v>48995354449.290802</v>
      </c>
      <c r="W442" s="60">
        <v>48995354449.290802</v>
      </c>
      <c r="X442" s="59">
        <v>8.5711044268600003E-2</v>
      </c>
      <c r="Y442" s="54">
        <v>1</v>
      </c>
      <c r="Z442" s="54">
        <v>0</v>
      </c>
      <c r="AA442" s="54">
        <v>0</v>
      </c>
      <c r="AB442" s="54">
        <v>0</v>
      </c>
      <c r="AC442" s="56">
        <v>1</v>
      </c>
      <c r="AD442" s="56">
        <v>0</v>
      </c>
      <c r="AE442" s="1" t="s">
        <v>1425</v>
      </c>
      <c r="AF442" s="1" t="s">
        <v>1418</v>
      </c>
      <c r="AG442" s="1" t="s">
        <v>1419</v>
      </c>
    </row>
    <row r="443" spans="1:33">
      <c r="A443" s="53">
        <v>45169</v>
      </c>
      <c r="B443" s="53">
        <v>45169</v>
      </c>
      <c r="N443" s="1" t="s">
        <v>1342</v>
      </c>
      <c r="U443" s="59">
        <v>5115559277.2935495</v>
      </c>
      <c r="V443" s="60">
        <v>5115559277.2935495</v>
      </c>
      <c r="W443" s="60">
        <v>5115559277.2935495</v>
      </c>
      <c r="X443" s="59">
        <v>8.9490102195000001E-3</v>
      </c>
      <c r="Y443" s="54">
        <v>0</v>
      </c>
      <c r="Z443" s="54">
        <v>1</v>
      </c>
      <c r="AA443" s="54">
        <v>0</v>
      </c>
      <c r="AB443" s="54">
        <v>0</v>
      </c>
      <c r="AC443" s="56">
        <v>1</v>
      </c>
      <c r="AD443" s="56">
        <v>0</v>
      </c>
      <c r="AE443" s="1" t="s">
        <v>1441</v>
      </c>
      <c r="AF443" s="1" t="s">
        <v>1418</v>
      </c>
      <c r="AG443" s="1" t="s">
        <v>1419</v>
      </c>
    </row>
    <row r="444" spans="1:33">
      <c r="A444" s="53">
        <v>45169</v>
      </c>
      <c r="B444" s="53">
        <v>45169</v>
      </c>
      <c r="N444" s="1" t="s">
        <v>1088</v>
      </c>
      <c r="U444" s="59">
        <v>14190571046.316601</v>
      </c>
      <c r="V444" s="60">
        <v>14190571046.316601</v>
      </c>
      <c r="W444" s="60">
        <v>14190571046.316601</v>
      </c>
      <c r="X444" s="59">
        <v>2.48245711623E-2</v>
      </c>
      <c r="Y444" s="54">
        <v>0</v>
      </c>
      <c r="Z444" s="54">
        <v>1</v>
      </c>
      <c r="AA444" s="54">
        <v>0</v>
      </c>
      <c r="AB444" s="54">
        <v>0</v>
      </c>
      <c r="AC444" s="56">
        <v>0</v>
      </c>
      <c r="AD444" s="56">
        <v>1</v>
      </c>
      <c r="AE444" s="1" t="s">
        <v>1425</v>
      </c>
      <c r="AF444" s="1" t="s">
        <v>1418</v>
      </c>
      <c r="AG444" s="1" t="s">
        <v>1419</v>
      </c>
    </row>
    <row r="445" spans="1:33">
      <c r="A445" s="53">
        <v>45169</v>
      </c>
      <c r="B445" s="53">
        <v>45169</v>
      </c>
      <c r="N445" s="1" t="s">
        <v>936</v>
      </c>
      <c r="U445" s="59">
        <v>18819361486.245602</v>
      </c>
      <c r="V445" s="60">
        <v>18819361486.245602</v>
      </c>
      <c r="W445" s="60">
        <v>21232426519.867699</v>
      </c>
      <c r="X445" s="59">
        <v>3.2922042172899998E-2</v>
      </c>
      <c r="Y445" s="54">
        <v>1</v>
      </c>
      <c r="Z445" s="54">
        <v>0</v>
      </c>
      <c r="AA445" s="54">
        <v>0</v>
      </c>
      <c r="AB445" s="54">
        <v>0</v>
      </c>
      <c r="AC445" s="56">
        <v>0</v>
      </c>
      <c r="AD445" s="56">
        <v>1</v>
      </c>
      <c r="AE445" s="1" t="s">
        <v>1427</v>
      </c>
      <c r="AF445" s="1" t="s">
        <v>1418</v>
      </c>
      <c r="AG445" s="1" t="s">
        <v>1438</v>
      </c>
    </row>
    <row r="446" spans="1:33">
      <c r="A446" s="53">
        <v>45169</v>
      </c>
      <c r="B446" s="53">
        <v>45169</v>
      </c>
      <c r="N446" s="1" t="s">
        <v>1284</v>
      </c>
      <c r="U446" s="59">
        <v>21572479079.0914</v>
      </c>
      <c r="V446" s="60">
        <v>21572479079.0914</v>
      </c>
      <c r="W446" s="60">
        <v>23969421198.990398</v>
      </c>
      <c r="X446" s="59">
        <v>3.77382658032E-2</v>
      </c>
      <c r="Y446" s="54">
        <v>1</v>
      </c>
      <c r="Z446" s="54">
        <v>0</v>
      </c>
      <c r="AA446" s="54">
        <v>0</v>
      </c>
      <c r="AB446" s="54">
        <v>0</v>
      </c>
      <c r="AC446" s="56">
        <v>1</v>
      </c>
      <c r="AD446" s="56">
        <v>0</v>
      </c>
      <c r="AE446" s="1" t="s">
        <v>1439</v>
      </c>
      <c r="AF446" s="1" t="s">
        <v>1418</v>
      </c>
      <c r="AG446" s="1" t="s">
        <v>1419</v>
      </c>
    </row>
    <row r="447" spans="1:33">
      <c r="A447" s="53">
        <v>45169</v>
      </c>
      <c r="B447" s="53">
        <v>45169</v>
      </c>
      <c r="N447" s="1" t="s">
        <v>1348</v>
      </c>
      <c r="U447" s="59">
        <v>16832883521.16</v>
      </c>
      <c r="V447" s="60">
        <v>16832883521.16</v>
      </c>
      <c r="W447" s="60">
        <v>16832883521.16</v>
      </c>
      <c r="X447" s="59">
        <v>2.94469555505E-2</v>
      </c>
      <c r="Y447" s="54">
        <v>0</v>
      </c>
      <c r="Z447" s="54">
        <v>1</v>
      </c>
      <c r="AA447" s="54">
        <v>0</v>
      </c>
      <c r="AB447" s="54">
        <v>0</v>
      </c>
      <c r="AC447" s="56">
        <v>0</v>
      </c>
      <c r="AD447" s="56">
        <v>1</v>
      </c>
      <c r="AE447" s="1" t="s">
        <v>1424</v>
      </c>
      <c r="AF447" s="1" t="s">
        <v>1418</v>
      </c>
      <c r="AG447" s="1" t="s">
        <v>1419</v>
      </c>
    </row>
    <row r="448" spans="1:33">
      <c r="A448" s="53">
        <v>45169</v>
      </c>
      <c r="B448" s="53">
        <v>45169</v>
      </c>
      <c r="N448" s="1" t="s">
        <v>1088</v>
      </c>
      <c r="U448" s="59">
        <v>20397504853.645599</v>
      </c>
      <c r="V448" s="60">
        <v>20397504853.645599</v>
      </c>
      <c r="W448" s="60">
        <v>22663894281.828499</v>
      </c>
      <c r="X448" s="59">
        <v>3.5682800157899999E-2</v>
      </c>
      <c r="Y448" s="54">
        <v>1</v>
      </c>
      <c r="Z448" s="54">
        <v>0</v>
      </c>
      <c r="AA448" s="54">
        <v>0</v>
      </c>
      <c r="AB448" s="54">
        <v>0</v>
      </c>
      <c r="AC448" s="56">
        <v>0</v>
      </c>
      <c r="AD448" s="56">
        <v>1</v>
      </c>
      <c r="AE448" s="1" t="s">
        <v>1425</v>
      </c>
      <c r="AF448" s="1" t="s">
        <v>1418</v>
      </c>
      <c r="AG448" s="1" t="s">
        <v>1419</v>
      </c>
    </row>
    <row r="449" spans="1:33">
      <c r="A449" s="53">
        <v>45169</v>
      </c>
      <c r="B449" s="53">
        <v>45169</v>
      </c>
      <c r="N449" s="1" t="s">
        <v>1342</v>
      </c>
      <c r="U449" s="59">
        <v>24639519572.214001</v>
      </c>
      <c r="V449" s="60">
        <v>24639519572.214001</v>
      </c>
      <c r="W449" s="60">
        <v>24639519572.214001</v>
      </c>
      <c r="X449" s="59">
        <v>4.3103657000699999E-2</v>
      </c>
      <c r="Y449" s="54">
        <v>1</v>
      </c>
      <c r="Z449" s="54">
        <v>0</v>
      </c>
      <c r="AA449" s="54">
        <v>0</v>
      </c>
      <c r="AB449" s="54">
        <v>0</v>
      </c>
      <c r="AC449" s="56">
        <v>1</v>
      </c>
      <c r="AD449" s="56">
        <v>0</v>
      </c>
      <c r="AE449" s="1" t="s">
        <v>1441</v>
      </c>
      <c r="AF449" s="1" t="s">
        <v>1418</v>
      </c>
      <c r="AG449" s="1" t="s">
        <v>1419</v>
      </c>
    </row>
    <row r="450" spans="1:33">
      <c r="A450" s="53">
        <v>45169</v>
      </c>
      <c r="B450" s="53">
        <v>45169</v>
      </c>
      <c r="N450" s="1" t="s">
        <v>1348</v>
      </c>
      <c r="U450" s="59">
        <v>152487895679.70001</v>
      </c>
      <c r="V450" s="60">
        <v>152487895679.70001</v>
      </c>
      <c r="W450" s="60">
        <v>152487895679.70001</v>
      </c>
      <c r="X450" s="59">
        <v>0.26675787784229998</v>
      </c>
      <c r="Y450" s="54">
        <v>1</v>
      </c>
      <c r="Z450" s="54">
        <v>0</v>
      </c>
      <c r="AA450" s="54">
        <v>0</v>
      </c>
      <c r="AB450" s="54">
        <v>0</v>
      </c>
      <c r="AC450" s="56">
        <v>1</v>
      </c>
      <c r="AD450" s="56">
        <v>0</v>
      </c>
      <c r="AE450" s="1" t="s">
        <v>1424</v>
      </c>
      <c r="AF450" s="1" t="s">
        <v>1418</v>
      </c>
      <c r="AG450" s="1" t="s">
        <v>1419</v>
      </c>
    </row>
    <row r="451" spans="1:33">
      <c r="A451" s="53">
        <v>45169</v>
      </c>
      <c r="B451" s="53">
        <v>45169</v>
      </c>
      <c r="N451" s="1" t="s">
        <v>1348</v>
      </c>
      <c r="U451" s="59">
        <v>15947389601.58</v>
      </c>
      <c r="V451" s="60">
        <v>15947389601.58</v>
      </c>
      <c r="W451" s="60">
        <v>15947389601.58</v>
      </c>
      <c r="X451" s="59">
        <v>2.7897898310400002E-2</v>
      </c>
      <c r="Y451" s="54">
        <v>0</v>
      </c>
      <c r="Z451" s="54">
        <v>1</v>
      </c>
      <c r="AA451" s="54">
        <v>0</v>
      </c>
      <c r="AB451" s="54">
        <v>0</v>
      </c>
      <c r="AC451" s="56">
        <v>1</v>
      </c>
      <c r="AD451" s="56">
        <v>0</v>
      </c>
      <c r="AE451" s="1" t="s">
        <v>1417</v>
      </c>
      <c r="AF451" s="1" t="s">
        <v>1418</v>
      </c>
      <c r="AG451" s="1" t="s">
        <v>1419</v>
      </c>
    </row>
    <row r="452" spans="1:33">
      <c r="A452" s="53">
        <v>45169</v>
      </c>
      <c r="B452" s="53">
        <v>45169</v>
      </c>
      <c r="N452" s="1" t="s">
        <v>1348</v>
      </c>
      <c r="U452" s="59">
        <v>214872497303.39999</v>
      </c>
      <c r="V452" s="60">
        <v>214872497303.39999</v>
      </c>
      <c r="W452" s="60">
        <v>214872497303.39999</v>
      </c>
      <c r="X452" s="59">
        <v>0.37589168065989997</v>
      </c>
      <c r="Y452" s="54">
        <v>1</v>
      </c>
      <c r="Z452" s="54">
        <v>0</v>
      </c>
      <c r="AA452" s="54">
        <v>0</v>
      </c>
      <c r="AB452" s="54">
        <v>0</v>
      </c>
      <c r="AC452" s="56">
        <v>0</v>
      </c>
      <c r="AD452" s="56">
        <v>1</v>
      </c>
      <c r="AE452" s="1" t="s">
        <v>1417</v>
      </c>
      <c r="AF452" s="1" t="s">
        <v>1418</v>
      </c>
      <c r="AG452" s="1" t="s">
        <v>1419</v>
      </c>
    </row>
    <row r="453" spans="1:33">
      <c r="A453" s="53">
        <v>45169</v>
      </c>
      <c r="B453" s="53">
        <v>45169</v>
      </c>
      <c r="N453" s="1" t="s">
        <v>936</v>
      </c>
      <c r="U453" s="59">
        <v>20808240293.830502</v>
      </c>
      <c r="V453" s="60">
        <v>20808240293.830502</v>
      </c>
      <c r="W453" s="60">
        <v>59452115125.230103</v>
      </c>
      <c r="X453" s="59">
        <v>3.6401328759100002E-2</v>
      </c>
      <c r="Y453" s="54">
        <v>1</v>
      </c>
      <c r="Z453" s="54">
        <v>0</v>
      </c>
      <c r="AA453" s="54">
        <v>0</v>
      </c>
      <c r="AB453" s="54">
        <v>0</v>
      </c>
      <c r="AC453" s="56">
        <v>0</v>
      </c>
      <c r="AD453" s="56">
        <v>1</v>
      </c>
      <c r="AE453" s="1" t="s">
        <v>1427</v>
      </c>
      <c r="AF453" s="1" t="s">
        <v>1418</v>
      </c>
      <c r="AG453" s="1" t="s">
        <v>1419</v>
      </c>
    </row>
    <row r="454" spans="1:33">
      <c r="A454" s="53">
        <v>45169</v>
      </c>
      <c r="B454" s="53">
        <v>45169</v>
      </c>
      <c r="N454" s="1" t="s">
        <v>1015</v>
      </c>
      <c r="U454" s="59">
        <v>15377416185.2626</v>
      </c>
      <c r="V454" s="60">
        <v>15377416185.2626</v>
      </c>
      <c r="W454" s="60">
        <v>30754832370.5252</v>
      </c>
      <c r="X454" s="59">
        <v>2.6900803437499999E-2</v>
      </c>
      <c r="Y454" s="54">
        <v>1</v>
      </c>
      <c r="Z454" s="54">
        <v>0</v>
      </c>
      <c r="AA454" s="54">
        <v>0</v>
      </c>
      <c r="AB454" s="54">
        <v>0</v>
      </c>
      <c r="AC454" s="56">
        <v>0</v>
      </c>
      <c r="AD454" s="56">
        <v>1</v>
      </c>
      <c r="AE454" s="1" t="s">
        <v>1420</v>
      </c>
      <c r="AF454" s="1" t="s">
        <v>1418</v>
      </c>
      <c r="AG454" s="1" t="s">
        <v>1419</v>
      </c>
    </row>
    <row r="455" spans="1:33">
      <c r="A455" s="53">
        <v>45169</v>
      </c>
      <c r="B455" s="53">
        <v>45169</v>
      </c>
      <c r="N455" s="1" t="s">
        <v>1348</v>
      </c>
      <c r="U455" s="59">
        <v>106589575386.24001</v>
      </c>
      <c r="V455" s="60">
        <v>106589575386.24001</v>
      </c>
      <c r="W455" s="60">
        <v>106589575386.24001</v>
      </c>
      <c r="X455" s="59">
        <v>0.1864646948101</v>
      </c>
      <c r="Y455" s="54">
        <v>1</v>
      </c>
      <c r="Z455" s="54">
        <v>0</v>
      </c>
      <c r="AA455" s="54">
        <v>0</v>
      </c>
      <c r="AB455" s="54">
        <v>0</v>
      </c>
      <c r="AC455" s="56">
        <v>1</v>
      </c>
      <c r="AD455" s="56">
        <v>0</v>
      </c>
      <c r="AE455" s="1" t="s">
        <v>1417</v>
      </c>
      <c r="AF455" s="1" t="s">
        <v>1418</v>
      </c>
      <c r="AG455" s="1" t="s">
        <v>1419</v>
      </c>
    </row>
    <row r="456" spans="1:33">
      <c r="A456" s="53">
        <v>45169</v>
      </c>
      <c r="B456" s="53">
        <v>45169</v>
      </c>
      <c r="N456" s="1" t="s">
        <v>1088</v>
      </c>
      <c r="U456" s="59">
        <v>5179198945.2739</v>
      </c>
      <c r="V456" s="60">
        <v>5179198945.2739</v>
      </c>
      <c r="W456" s="60">
        <v>5754665494.7487698</v>
      </c>
      <c r="X456" s="59">
        <v>9.0603395987999998E-3</v>
      </c>
      <c r="Y456" s="54">
        <v>0</v>
      </c>
      <c r="Z456" s="54">
        <v>1</v>
      </c>
      <c r="AA456" s="54">
        <v>0</v>
      </c>
      <c r="AB456" s="54">
        <v>0</v>
      </c>
      <c r="AC456" s="56">
        <v>0.65</v>
      </c>
      <c r="AD456" s="56">
        <v>0.35</v>
      </c>
      <c r="AE456" s="1" t="s">
        <v>1425</v>
      </c>
      <c r="AF456" s="1" t="s">
        <v>1418</v>
      </c>
      <c r="AG456" s="1" t="s">
        <v>1419</v>
      </c>
    </row>
    <row r="457" spans="1:33">
      <c r="A457" s="53">
        <v>45169</v>
      </c>
      <c r="B457" s="53">
        <v>45169</v>
      </c>
      <c r="N457" s="1" t="s">
        <v>1088</v>
      </c>
      <c r="U457" s="59">
        <v>4269487102.3045001</v>
      </c>
      <c r="V457" s="60">
        <v>4269487102.3045001</v>
      </c>
      <c r="W457" s="60">
        <v>7115811837.17416</v>
      </c>
      <c r="X457" s="59">
        <v>7.4689162298000001E-3</v>
      </c>
      <c r="Y457" s="54">
        <v>0</v>
      </c>
      <c r="Z457" s="54">
        <v>1</v>
      </c>
      <c r="AA457" s="54">
        <v>0</v>
      </c>
      <c r="AB457" s="54">
        <v>0</v>
      </c>
      <c r="AC457" s="56">
        <v>0.35</v>
      </c>
      <c r="AD457" s="56">
        <v>0.65</v>
      </c>
      <c r="AE457" s="1" t="s">
        <v>1425</v>
      </c>
      <c r="AF457" s="1" t="s">
        <v>1418</v>
      </c>
      <c r="AG457" s="1" t="s">
        <v>1419</v>
      </c>
    </row>
    <row r="458" spans="1:33">
      <c r="A458" s="53">
        <v>45169</v>
      </c>
      <c r="B458" s="53">
        <v>45169</v>
      </c>
      <c r="N458" s="1" t="s">
        <v>1088</v>
      </c>
      <c r="U458" s="59">
        <v>6711314069.7736702</v>
      </c>
      <c r="V458" s="60">
        <v>6711314069.7736702</v>
      </c>
      <c r="W458" s="60">
        <v>7064541126.0775499</v>
      </c>
      <c r="X458" s="59">
        <v>1.1740577118000001E-2</v>
      </c>
      <c r="Y458" s="54">
        <v>0</v>
      </c>
      <c r="Z458" s="54">
        <v>1</v>
      </c>
      <c r="AA458" s="54">
        <v>0</v>
      </c>
      <c r="AB458" s="54">
        <v>0</v>
      </c>
      <c r="AC458" s="56">
        <v>1</v>
      </c>
      <c r="AD458" s="56">
        <v>0</v>
      </c>
      <c r="AE458" s="1" t="s">
        <v>1425</v>
      </c>
      <c r="AF458" s="1" t="s">
        <v>1418</v>
      </c>
      <c r="AG458" s="1" t="s">
        <v>1419</v>
      </c>
    </row>
    <row r="459" spans="1:33">
      <c r="A459" s="53">
        <v>45169</v>
      </c>
      <c r="B459" s="53">
        <v>45169</v>
      </c>
      <c r="N459" s="1" t="s">
        <v>1088</v>
      </c>
      <c r="U459" s="59">
        <v>66399027398.092201</v>
      </c>
      <c r="V459" s="60">
        <v>66399027398.092201</v>
      </c>
      <c r="W459" s="60">
        <v>69893713050.623398</v>
      </c>
      <c r="X459" s="59">
        <v>0.1161565221984</v>
      </c>
      <c r="Y459" s="54">
        <v>1</v>
      </c>
      <c r="Z459" s="54">
        <v>0</v>
      </c>
      <c r="AA459" s="54">
        <v>0</v>
      </c>
      <c r="AB459" s="54">
        <v>0</v>
      </c>
      <c r="AC459" s="56">
        <v>0</v>
      </c>
      <c r="AD459" s="56">
        <v>1</v>
      </c>
      <c r="AE459" s="1" t="s">
        <v>1425</v>
      </c>
      <c r="AF459" s="1" t="s">
        <v>1418</v>
      </c>
      <c r="AG459" s="1" t="s">
        <v>1419</v>
      </c>
    </row>
    <row r="460" spans="1:33">
      <c r="A460" s="53">
        <v>45169</v>
      </c>
      <c r="B460" s="53">
        <v>45169</v>
      </c>
      <c r="N460" s="1" t="s">
        <v>1088</v>
      </c>
      <c r="U460" s="59">
        <v>9078653479.5391006</v>
      </c>
      <c r="V460" s="60">
        <v>9078653479.5391006</v>
      </c>
      <c r="W460" s="60">
        <v>10087392755.0434</v>
      </c>
      <c r="X460" s="59">
        <v>1.5881931645E-2</v>
      </c>
      <c r="Y460" s="54">
        <v>0</v>
      </c>
      <c r="Z460" s="54">
        <v>1</v>
      </c>
      <c r="AA460" s="54">
        <v>0</v>
      </c>
      <c r="AB460" s="54">
        <v>0</v>
      </c>
      <c r="AC460" s="56">
        <v>1</v>
      </c>
      <c r="AD460" s="56">
        <v>0</v>
      </c>
      <c r="AE460" s="1" t="s">
        <v>1425</v>
      </c>
      <c r="AF460" s="1" t="s">
        <v>1418</v>
      </c>
      <c r="AG460" s="1" t="s">
        <v>1419</v>
      </c>
    </row>
    <row r="461" spans="1:33">
      <c r="A461" s="53">
        <v>45169</v>
      </c>
      <c r="B461" s="53">
        <v>45169</v>
      </c>
      <c r="N461" s="1" t="s">
        <v>1088</v>
      </c>
      <c r="U461" s="59">
        <v>6714716871.6646605</v>
      </c>
      <c r="V461" s="60">
        <v>6714716871.6646605</v>
      </c>
      <c r="W461" s="60">
        <v>7899666907.8407803</v>
      </c>
      <c r="X461" s="59">
        <v>1.17465298804E-2</v>
      </c>
      <c r="Y461" s="54">
        <v>0</v>
      </c>
      <c r="Z461" s="54">
        <v>1</v>
      </c>
      <c r="AA461" s="54">
        <v>0</v>
      </c>
      <c r="AB461" s="54">
        <v>0</v>
      </c>
      <c r="AC461" s="56">
        <v>0.65</v>
      </c>
      <c r="AD461" s="56">
        <v>0.35</v>
      </c>
      <c r="AE461" s="1" t="s">
        <v>1425</v>
      </c>
      <c r="AF461" s="1" t="s">
        <v>1418</v>
      </c>
      <c r="AG461" s="1" t="s">
        <v>1419</v>
      </c>
    </row>
    <row r="462" spans="1:33">
      <c r="A462" s="53">
        <v>45169</v>
      </c>
      <c r="B462" s="53">
        <v>45169</v>
      </c>
      <c r="N462" s="1" t="s">
        <v>1088</v>
      </c>
      <c r="U462" s="59">
        <v>5920392747.8792496</v>
      </c>
      <c r="V462" s="60">
        <v>5920392747.8792496</v>
      </c>
      <c r="W462" s="60">
        <v>8457703925.5417805</v>
      </c>
      <c r="X462" s="59">
        <v>1.03569624223E-2</v>
      </c>
      <c r="Y462" s="54">
        <v>0</v>
      </c>
      <c r="Z462" s="54">
        <v>1</v>
      </c>
      <c r="AA462" s="54">
        <v>0</v>
      </c>
      <c r="AB462" s="54">
        <v>0</v>
      </c>
      <c r="AC462" s="56">
        <v>1</v>
      </c>
      <c r="AD462" s="56">
        <v>0</v>
      </c>
      <c r="AE462" s="1" t="s">
        <v>1425</v>
      </c>
      <c r="AF462" s="1" t="s">
        <v>1418</v>
      </c>
      <c r="AG462" s="1" t="s">
        <v>1419</v>
      </c>
    </row>
    <row r="463" spans="1:33">
      <c r="A463" s="53">
        <v>45169</v>
      </c>
      <c r="B463" s="53">
        <v>45169</v>
      </c>
      <c r="N463" s="1" t="s">
        <v>1088</v>
      </c>
      <c r="U463" s="59">
        <v>7487937639.6164103</v>
      </c>
      <c r="V463" s="60">
        <v>7487937639.6164103</v>
      </c>
      <c r="W463" s="60">
        <v>8809338399.5487194</v>
      </c>
      <c r="X463" s="59">
        <v>1.3099179743100001E-2</v>
      </c>
      <c r="Y463" s="54">
        <v>0</v>
      </c>
      <c r="Z463" s="54">
        <v>1</v>
      </c>
      <c r="AA463" s="54">
        <v>0</v>
      </c>
      <c r="AB463" s="54">
        <v>0</v>
      </c>
      <c r="AC463" s="56">
        <v>1</v>
      </c>
      <c r="AD463" s="56">
        <v>0</v>
      </c>
      <c r="AE463" s="1" t="s">
        <v>1425</v>
      </c>
      <c r="AF463" s="1" t="s">
        <v>1418</v>
      </c>
      <c r="AG463" s="1" t="s">
        <v>1419</v>
      </c>
    </row>
    <row r="464" spans="1:33">
      <c r="A464" s="53">
        <v>45169</v>
      </c>
      <c r="B464" s="53">
        <v>45169</v>
      </c>
      <c r="N464" s="1" t="s">
        <v>1348</v>
      </c>
      <c r="U464" s="59">
        <v>10230422212.165501</v>
      </c>
      <c r="V464" s="60">
        <v>10230422212.165501</v>
      </c>
      <c r="W464" s="60">
        <v>10768865486.49</v>
      </c>
      <c r="X464" s="59">
        <v>1.7896802277900001E-2</v>
      </c>
      <c r="Y464" s="54">
        <v>0</v>
      </c>
      <c r="Z464" s="54">
        <v>1</v>
      </c>
      <c r="AA464" s="54">
        <v>0</v>
      </c>
      <c r="AB464" s="54">
        <v>0</v>
      </c>
      <c r="AC464" s="56">
        <v>1</v>
      </c>
      <c r="AD464" s="56">
        <v>0</v>
      </c>
      <c r="AE464" s="1" t="s">
        <v>1417</v>
      </c>
      <c r="AF464" s="1" t="s">
        <v>1418</v>
      </c>
      <c r="AG464" s="1" t="s">
        <v>1419</v>
      </c>
    </row>
    <row r="465" spans="1:33">
      <c r="A465" s="53">
        <v>45169</v>
      </c>
      <c r="B465" s="53">
        <v>45169</v>
      </c>
      <c r="N465" s="1" t="s">
        <v>936</v>
      </c>
      <c r="U465" s="59">
        <v>110973754824.18401</v>
      </c>
      <c r="V465" s="60">
        <v>110973754824.18401</v>
      </c>
      <c r="W465" s="60">
        <v>110973754824.18401</v>
      </c>
      <c r="X465" s="59">
        <v>0.19413425046720001</v>
      </c>
      <c r="Y465" s="54">
        <v>1</v>
      </c>
      <c r="Z465" s="54">
        <v>0</v>
      </c>
      <c r="AA465" s="54">
        <v>0</v>
      </c>
      <c r="AB465" s="54">
        <v>0</v>
      </c>
      <c r="AC465" s="56">
        <v>1</v>
      </c>
      <c r="AD465" s="56">
        <v>0</v>
      </c>
      <c r="AE465" s="1" t="s">
        <v>1427</v>
      </c>
      <c r="AF465" s="1" t="s">
        <v>1418</v>
      </c>
      <c r="AG465" s="1" t="s">
        <v>1419</v>
      </c>
    </row>
    <row r="466" spans="1:33">
      <c r="A466" s="53">
        <v>45169</v>
      </c>
      <c r="B466" s="53">
        <v>45169</v>
      </c>
      <c r="N466" s="1" t="s">
        <v>1088</v>
      </c>
      <c r="U466" s="59">
        <v>13007080574.677999</v>
      </c>
      <c r="V466" s="60">
        <v>13007080574.677999</v>
      </c>
      <c r="W466" s="60">
        <v>13691663762.819</v>
      </c>
      <c r="X466" s="59">
        <v>2.2754207444200002E-2</v>
      </c>
      <c r="Y466" s="54">
        <v>1</v>
      </c>
      <c r="Z466" s="54">
        <v>0</v>
      </c>
      <c r="AA466" s="54">
        <v>0</v>
      </c>
      <c r="AB466" s="54">
        <v>0</v>
      </c>
      <c r="AC466" s="56">
        <v>0</v>
      </c>
      <c r="AD466" s="56">
        <v>1</v>
      </c>
      <c r="AE466" s="1" t="s">
        <v>1425</v>
      </c>
      <c r="AF466" s="1" t="s">
        <v>1418</v>
      </c>
      <c r="AG466" s="1" t="s">
        <v>1419</v>
      </c>
    </row>
    <row r="467" spans="1:33">
      <c r="A467" s="53">
        <v>45169</v>
      </c>
      <c r="B467" s="53">
        <v>45169</v>
      </c>
      <c r="N467" s="1" t="s">
        <v>1088</v>
      </c>
      <c r="U467" s="59">
        <v>3369043146.0164199</v>
      </c>
      <c r="V467" s="60">
        <v>3369043146.0164199</v>
      </c>
      <c r="W467" s="60">
        <v>4211303932.5205202</v>
      </c>
      <c r="X467" s="59">
        <v>5.8937058314E-3</v>
      </c>
      <c r="Y467" s="54">
        <v>0</v>
      </c>
      <c r="Z467" s="54">
        <v>1</v>
      </c>
      <c r="AA467" s="54">
        <v>0</v>
      </c>
      <c r="AB467" s="54">
        <v>0</v>
      </c>
      <c r="AC467" s="56">
        <v>1</v>
      </c>
      <c r="AD467" s="56">
        <v>0</v>
      </c>
      <c r="AE467" s="1" t="s">
        <v>1425</v>
      </c>
      <c r="AF467" s="1" t="s">
        <v>1418</v>
      </c>
      <c r="AG467" s="1" t="s">
        <v>1419</v>
      </c>
    </row>
    <row r="468" spans="1:33">
      <c r="A468" s="53">
        <v>45169</v>
      </c>
      <c r="B468" s="53">
        <v>45169</v>
      </c>
      <c r="N468" s="1" t="s">
        <v>1015</v>
      </c>
      <c r="U468" s="59">
        <v>149104341006.47198</v>
      </c>
      <c r="V468" s="60">
        <v>149104341006.47198</v>
      </c>
      <c r="W468" s="60">
        <v>156951937901.54999</v>
      </c>
      <c r="X468" s="59">
        <v>0.26083878596839999</v>
      </c>
      <c r="Y468" s="54">
        <v>1</v>
      </c>
      <c r="Z468" s="54">
        <v>0</v>
      </c>
      <c r="AA468" s="54">
        <v>0</v>
      </c>
      <c r="AB468" s="54">
        <v>0</v>
      </c>
      <c r="AC468" s="56">
        <v>1</v>
      </c>
      <c r="AD468" s="56">
        <v>0</v>
      </c>
      <c r="AE468" s="1" t="s">
        <v>1420</v>
      </c>
      <c r="AF468" s="1" t="s">
        <v>1418</v>
      </c>
      <c r="AG468" s="1" t="s">
        <v>1419</v>
      </c>
    </row>
    <row r="469" spans="1:33">
      <c r="A469" s="53">
        <v>45169</v>
      </c>
      <c r="B469" s="53">
        <v>45169</v>
      </c>
      <c r="N469" s="1" t="s">
        <v>1088</v>
      </c>
      <c r="U469" s="59">
        <v>3642409685.9738302</v>
      </c>
      <c r="V469" s="60">
        <v>3642409685.9738302</v>
      </c>
      <c r="W469" s="60">
        <v>4856546247.9651098</v>
      </c>
      <c r="X469" s="59">
        <v>6.3719252844999996E-3</v>
      </c>
      <c r="Y469" s="54">
        <v>0</v>
      </c>
      <c r="Z469" s="54">
        <v>1</v>
      </c>
      <c r="AA469" s="54">
        <v>0</v>
      </c>
      <c r="AB469" s="54">
        <v>0</v>
      </c>
      <c r="AC469" s="56">
        <v>0.5</v>
      </c>
      <c r="AD469" s="56">
        <v>0.5</v>
      </c>
      <c r="AE469" s="1" t="s">
        <v>1425</v>
      </c>
      <c r="AF469" s="1" t="s">
        <v>1418</v>
      </c>
      <c r="AG469" s="1" t="s">
        <v>1419</v>
      </c>
    </row>
    <row r="470" spans="1:33">
      <c r="A470" s="53">
        <v>45169</v>
      </c>
      <c r="B470" s="53">
        <v>45169</v>
      </c>
      <c r="N470" s="1" t="s">
        <v>1088</v>
      </c>
      <c r="U470" s="59">
        <v>3598115003.9186702</v>
      </c>
      <c r="V470" s="60">
        <v>3598115003.9186702</v>
      </c>
      <c r="W470" s="60">
        <v>3598115003.9186702</v>
      </c>
      <c r="X470" s="59">
        <v>6.2944374593999998E-3</v>
      </c>
      <c r="Y470" s="54">
        <v>0</v>
      </c>
      <c r="Z470" s="54">
        <v>1</v>
      </c>
      <c r="AA470" s="54">
        <v>0</v>
      </c>
      <c r="AB470" s="54">
        <v>0</v>
      </c>
      <c r="AC470" s="56">
        <v>1</v>
      </c>
      <c r="AD470" s="56">
        <v>0</v>
      </c>
      <c r="AE470" s="1" t="s">
        <v>1425</v>
      </c>
      <c r="AF470" s="1" t="s">
        <v>1418</v>
      </c>
      <c r="AG470" s="1" t="s">
        <v>1419</v>
      </c>
    </row>
    <row r="471" spans="1:33">
      <c r="A471" s="53">
        <v>45169</v>
      </c>
      <c r="B471" s="53">
        <v>45169</v>
      </c>
      <c r="N471" s="1" t="s">
        <v>1088</v>
      </c>
      <c r="U471" s="59">
        <v>10373810358.209999</v>
      </c>
      <c r="V471" s="60">
        <v>10373810358.209999</v>
      </c>
      <c r="W471" s="60">
        <v>23052911907.133301</v>
      </c>
      <c r="X471" s="59">
        <v>1.8147641319099999E-2</v>
      </c>
      <c r="Y471" s="54">
        <v>1</v>
      </c>
      <c r="Z471" s="54">
        <v>0</v>
      </c>
      <c r="AA471" s="54">
        <v>0</v>
      </c>
      <c r="AB471" s="54">
        <v>0</v>
      </c>
      <c r="AC471" s="56">
        <v>1</v>
      </c>
      <c r="AD471" s="56">
        <v>0</v>
      </c>
      <c r="AE471" s="1" t="s">
        <v>1425</v>
      </c>
      <c r="AF471" s="1" t="s">
        <v>1418</v>
      </c>
      <c r="AG471" s="1" t="s">
        <v>1419</v>
      </c>
    </row>
    <row r="472" spans="1:33">
      <c r="A472" s="53">
        <v>45169</v>
      </c>
      <c r="B472" s="53">
        <v>45169</v>
      </c>
      <c r="N472" s="1" t="s">
        <v>1088</v>
      </c>
      <c r="U472" s="59">
        <v>183198308549.88501</v>
      </c>
      <c r="V472" s="60">
        <v>183198308549.88501</v>
      </c>
      <c r="W472" s="60">
        <v>281843551615.20801</v>
      </c>
      <c r="X472" s="59">
        <v>0.3204817785388</v>
      </c>
      <c r="Y472" s="54">
        <v>1</v>
      </c>
      <c r="Z472" s="54">
        <v>0</v>
      </c>
      <c r="AA472" s="54">
        <v>0</v>
      </c>
      <c r="AB472" s="54">
        <v>0</v>
      </c>
      <c r="AC472" s="56">
        <v>1</v>
      </c>
      <c r="AD472" s="56">
        <v>0</v>
      </c>
      <c r="AE472" s="1" t="s">
        <v>1425</v>
      </c>
      <c r="AF472" s="1" t="s">
        <v>1418</v>
      </c>
      <c r="AG472" s="1" t="s">
        <v>1419</v>
      </c>
    </row>
    <row r="473" spans="1:33">
      <c r="A473" s="53">
        <v>45169</v>
      </c>
      <c r="B473" s="53">
        <v>45169</v>
      </c>
      <c r="N473" s="1" t="s">
        <v>936</v>
      </c>
      <c r="U473" s="59">
        <v>36718577922.317902</v>
      </c>
      <c r="V473" s="60">
        <v>36718577922.317902</v>
      </c>
      <c r="W473" s="60">
        <v>36718577922.317902</v>
      </c>
      <c r="X473" s="59">
        <v>6.4234409428299999E-2</v>
      </c>
      <c r="Y473" s="54">
        <v>1</v>
      </c>
      <c r="Z473" s="54">
        <v>0</v>
      </c>
      <c r="AA473" s="54">
        <v>0</v>
      </c>
      <c r="AB473" s="54">
        <v>0</v>
      </c>
      <c r="AC473" s="56">
        <v>1</v>
      </c>
      <c r="AD473" s="56">
        <v>0</v>
      </c>
      <c r="AE473" s="1" t="s">
        <v>1427</v>
      </c>
      <c r="AF473" s="1" t="s">
        <v>1418</v>
      </c>
      <c r="AG473" s="1" t="s">
        <v>1419</v>
      </c>
    </row>
    <row r="474" spans="1:33">
      <c r="A474" s="53">
        <v>45169</v>
      </c>
      <c r="B474" s="53">
        <v>45169</v>
      </c>
      <c r="N474" s="1" t="s">
        <v>898</v>
      </c>
      <c r="U474" s="59">
        <v>11361763450.292299</v>
      </c>
      <c r="V474" s="60">
        <v>11361763450.292299</v>
      </c>
      <c r="W474" s="60">
        <v>17479636077.372799</v>
      </c>
      <c r="X474" s="59">
        <v>1.9875937647600001E-2</v>
      </c>
      <c r="Y474" s="54">
        <v>1</v>
      </c>
      <c r="Z474" s="54">
        <v>0</v>
      </c>
      <c r="AA474" s="54">
        <v>0</v>
      </c>
      <c r="AB474" s="54">
        <v>0</v>
      </c>
      <c r="AC474" s="56">
        <v>0</v>
      </c>
      <c r="AD474" s="56">
        <v>1</v>
      </c>
      <c r="AE474" s="1" t="s">
        <v>1421</v>
      </c>
      <c r="AF474" s="1" t="s">
        <v>1418</v>
      </c>
      <c r="AG474" s="1" t="s">
        <v>1419</v>
      </c>
    </row>
    <row r="475" spans="1:33">
      <c r="A475" s="53">
        <v>45169</v>
      </c>
      <c r="B475" s="53">
        <v>45169</v>
      </c>
      <c r="N475" s="1" t="s">
        <v>1088</v>
      </c>
      <c r="U475" s="59">
        <v>16110093006.2726</v>
      </c>
      <c r="V475" s="60">
        <v>16110093006.2726</v>
      </c>
      <c r="W475" s="60">
        <v>24784758471.188702</v>
      </c>
      <c r="X475" s="59">
        <v>2.8182526901799999E-2</v>
      </c>
      <c r="Y475" s="54">
        <v>1</v>
      </c>
      <c r="Z475" s="54">
        <v>0</v>
      </c>
      <c r="AA475" s="54">
        <v>0</v>
      </c>
      <c r="AB475" s="54">
        <v>0</v>
      </c>
      <c r="AC475" s="56">
        <v>0</v>
      </c>
      <c r="AD475" s="56">
        <v>1</v>
      </c>
      <c r="AE475" s="1" t="s">
        <v>1425</v>
      </c>
      <c r="AF475" s="1" t="s">
        <v>1418</v>
      </c>
      <c r="AG475" s="1" t="s">
        <v>1419</v>
      </c>
    </row>
    <row r="476" spans="1:33">
      <c r="A476" s="53">
        <v>45169</v>
      </c>
      <c r="B476" s="53">
        <v>45169</v>
      </c>
      <c r="N476" s="1" t="s">
        <v>1015</v>
      </c>
      <c r="U476" s="59">
        <v>6322531275.8932304</v>
      </c>
      <c r="V476" s="60">
        <v>6322531275.8932304</v>
      </c>
      <c r="W476" s="60">
        <v>7438272089.28615</v>
      </c>
      <c r="X476" s="59">
        <v>1.1060451836100001E-2</v>
      </c>
      <c r="Y476" s="54">
        <v>0</v>
      </c>
      <c r="Z476" s="54">
        <v>1</v>
      </c>
      <c r="AA476" s="54">
        <v>0</v>
      </c>
      <c r="AB476" s="54">
        <v>0</v>
      </c>
      <c r="AC476" s="56">
        <v>1</v>
      </c>
      <c r="AD476" s="56">
        <v>0</v>
      </c>
      <c r="AE476" s="1" t="s">
        <v>1420</v>
      </c>
      <c r="AF476" s="1" t="s">
        <v>1445</v>
      </c>
      <c r="AG476" s="1" t="s">
        <v>1419</v>
      </c>
    </row>
    <row r="477" spans="1:33">
      <c r="A477" s="53">
        <v>45169</v>
      </c>
      <c r="B477" s="53">
        <v>45169</v>
      </c>
      <c r="N477" s="1" t="s">
        <v>1342</v>
      </c>
      <c r="U477" s="59">
        <v>129378235975.418</v>
      </c>
      <c r="V477" s="60">
        <v>129378235975.418</v>
      </c>
      <c r="W477" s="60">
        <v>129378235975.418</v>
      </c>
      <c r="X477" s="59">
        <v>0.22633051308070001</v>
      </c>
      <c r="Y477" s="54">
        <v>1</v>
      </c>
      <c r="Z477" s="54">
        <v>0</v>
      </c>
      <c r="AA477" s="54">
        <v>0</v>
      </c>
      <c r="AB477" s="54">
        <v>0</v>
      </c>
      <c r="AC477" s="56">
        <v>0.65</v>
      </c>
      <c r="AD477" s="56">
        <v>0.35</v>
      </c>
      <c r="AE477" s="1" t="s">
        <v>1441</v>
      </c>
      <c r="AF477" s="1" t="s">
        <v>1418</v>
      </c>
      <c r="AG477" s="1" t="s">
        <v>1419</v>
      </c>
    </row>
    <row r="478" spans="1:33">
      <c r="A478" s="53">
        <v>45169</v>
      </c>
      <c r="B478" s="53">
        <v>45169</v>
      </c>
      <c r="N478" s="1" t="s">
        <v>1348</v>
      </c>
      <c r="U478" s="59">
        <v>134603583394.63</v>
      </c>
      <c r="V478" s="60">
        <v>134603583394.63</v>
      </c>
      <c r="W478" s="60">
        <v>134603583394.63</v>
      </c>
      <c r="X478" s="59">
        <v>0.23547158347409999</v>
      </c>
      <c r="Y478" s="54">
        <v>1</v>
      </c>
      <c r="Z478" s="54">
        <v>0</v>
      </c>
      <c r="AA478" s="54">
        <v>0</v>
      </c>
      <c r="AB478" s="54">
        <v>0</v>
      </c>
      <c r="AC478" s="56">
        <v>0</v>
      </c>
      <c r="AD478" s="56">
        <v>1</v>
      </c>
      <c r="AE478" s="1" t="s">
        <v>1417</v>
      </c>
      <c r="AF478" s="1" t="s">
        <v>1418</v>
      </c>
      <c r="AG478" s="1" t="s">
        <v>1419</v>
      </c>
    </row>
    <row r="479" spans="1:33">
      <c r="A479" s="53">
        <v>45169</v>
      </c>
      <c r="B479" s="53">
        <v>45169</v>
      </c>
      <c r="N479" s="1" t="s">
        <v>1266</v>
      </c>
      <c r="U479" s="59">
        <v>26627725877.104801</v>
      </c>
      <c r="V479" s="60">
        <v>26627725877.104801</v>
      </c>
      <c r="W479" s="60">
        <v>35503634502.806396</v>
      </c>
      <c r="X479" s="59">
        <v>4.6581767130300003E-2</v>
      </c>
      <c r="Y479" s="54">
        <v>1</v>
      </c>
      <c r="Z479" s="54">
        <v>0</v>
      </c>
      <c r="AA479" s="54">
        <v>0</v>
      </c>
      <c r="AB479" s="54">
        <v>0</v>
      </c>
      <c r="AC479" s="56">
        <v>1</v>
      </c>
      <c r="AD479" s="56">
        <v>0</v>
      </c>
      <c r="AE479" s="1" t="s">
        <v>1444</v>
      </c>
      <c r="AF479" s="1" t="s">
        <v>1418</v>
      </c>
      <c r="AG479" s="1" t="s">
        <v>1419</v>
      </c>
    </row>
    <row r="480" spans="1:33">
      <c r="A480" s="53">
        <v>45169</v>
      </c>
      <c r="B480" s="53">
        <v>45169</v>
      </c>
      <c r="N480" s="1" t="s">
        <v>1266</v>
      </c>
      <c r="U480" s="59">
        <v>2284622059.4327998</v>
      </c>
      <c r="V480" s="60">
        <v>2284622059.4327998</v>
      </c>
      <c r="W480" s="60">
        <v>4153858289.87782</v>
      </c>
      <c r="X480" s="59">
        <v>3.9966512064999998E-3</v>
      </c>
      <c r="Y480" s="54">
        <v>0</v>
      </c>
      <c r="Z480" s="54">
        <v>1</v>
      </c>
      <c r="AA480" s="54">
        <v>0</v>
      </c>
      <c r="AB480" s="54">
        <v>0</v>
      </c>
      <c r="AC480" s="56">
        <v>0</v>
      </c>
      <c r="AD480" s="56">
        <v>1</v>
      </c>
      <c r="AE480" s="1" t="s">
        <v>1444</v>
      </c>
      <c r="AF480" s="1" t="s">
        <v>1418</v>
      </c>
      <c r="AG480" s="1" t="s">
        <v>1419</v>
      </c>
    </row>
    <row r="481" spans="1:33">
      <c r="A481" s="53">
        <v>45169</v>
      </c>
      <c r="B481" s="53">
        <v>45169</v>
      </c>
      <c r="N481" s="1" t="s">
        <v>1348</v>
      </c>
      <c r="U481" s="59">
        <v>125894421912.60001</v>
      </c>
      <c r="V481" s="60">
        <v>125894421912.60001</v>
      </c>
      <c r="W481" s="60">
        <v>125894421912.60001</v>
      </c>
      <c r="X481" s="59">
        <v>0.22023603035440001</v>
      </c>
      <c r="Y481" s="54">
        <v>1</v>
      </c>
      <c r="Z481" s="54">
        <v>0</v>
      </c>
      <c r="AA481" s="54">
        <v>0</v>
      </c>
      <c r="AB481" s="54">
        <v>0</v>
      </c>
      <c r="AC481" s="56">
        <v>1</v>
      </c>
      <c r="AD481" s="56">
        <v>0</v>
      </c>
      <c r="AE481" s="1" t="s">
        <v>1417</v>
      </c>
      <c r="AF481" s="1" t="s">
        <v>1418</v>
      </c>
      <c r="AG481" s="1" t="s">
        <v>1419</v>
      </c>
    </row>
    <row r="482" spans="1:33">
      <c r="A482" s="53">
        <v>45169</v>
      </c>
      <c r="B482" s="53">
        <v>45169</v>
      </c>
      <c r="N482" s="1" t="s">
        <v>1348</v>
      </c>
      <c r="U482" s="59">
        <v>16412763364.5</v>
      </c>
      <c r="V482" s="60">
        <v>16412763364.5</v>
      </c>
      <c r="W482" s="60">
        <v>16412763364.5</v>
      </c>
      <c r="X482" s="59">
        <v>2.8712009600000001E-2</v>
      </c>
      <c r="Y482" s="54">
        <v>0</v>
      </c>
      <c r="Z482" s="54">
        <v>1</v>
      </c>
      <c r="AA482" s="54">
        <v>0</v>
      </c>
      <c r="AB482" s="54">
        <v>0</v>
      </c>
      <c r="AC482" s="56">
        <v>0.65</v>
      </c>
      <c r="AD482" s="56">
        <v>0.35</v>
      </c>
      <c r="AE482" s="1" t="s">
        <v>1417</v>
      </c>
      <c r="AF482" s="1" t="s">
        <v>1418</v>
      </c>
      <c r="AG482" s="1" t="s">
        <v>1419</v>
      </c>
    </row>
    <row r="483" spans="1:33">
      <c r="A483" s="53">
        <v>45169</v>
      </c>
      <c r="B483" s="53">
        <v>45169</v>
      </c>
      <c r="N483" s="1" t="s">
        <v>1015</v>
      </c>
      <c r="U483" s="59">
        <v>4043557974.2821202</v>
      </c>
      <c r="V483" s="60">
        <v>4043557974.2821202</v>
      </c>
      <c r="W483" s="60">
        <v>4757127028.5671997</v>
      </c>
      <c r="X483" s="59">
        <v>7.0736824017999999E-3</v>
      </c>
      <c r="Y483" s="54">
        <v>0</v>
      </c>
      <c r="Z483" s="54">
        <v>1</v>
      </c>
      <c r="AA483" s="54">
        <v>0</v>
      </c>
      <c r="AB483" s="54">
        <v>0</v>
      </c>
      <c r="AC483" s="56">
        <v>0</v>
      </c>
      <c r="AD483" s="56">
        <v>1</v>
      </c>
      <c r="AE483" s="1" t="s">
        <v>1420</v>
      </c>
      <c r="AF483" s="1" t="s">
        <v>1418</v>
      </c>
      <c r="AG483" s="1" t="s">
        <v>1419</v>
      </c>
    </row>
    <row r="484" spans="1:33">
      <c r="A484" s="53">
        <v>45169</v>
      </c>
      <c r="B484" s="53">
        <v>45169</v>
      </c>
      <c r="N484" s="1" t="s">
        <v>1031</v>
      </c>
      <c r="U484" s="59">
        <v>27730124593.2173</v>
      </c>
      <c r="V484" s="60">
        <v>27730124593.2173</v>
      </c>
      <c r="W484" s="60">
        <v>32623675992.020401</v>
      </c>
      <c r="X484" s="59">
        <v>4.8510271296099999E-2</v>
      </c>
      <c r="Y484" s="54">
        <v>1</v>
      </c>
      <c r="Z484" s="54">
        <v>0</v>
      </c>
      <c r="AA484" s="54">
        <v>0</v>
      </c>
      <c r="AB484" s="54">
        <v>0</v>
      </c>
      <c r="AC484" s="56">
        <v>1</v>
      </c>
      <c r="AD484" s="56">
        <v>0</v>
      </c>
      <c r="AE484" s="1" t="s">
        <v>1428</v>
      </c>
      <c r="AF484" s="1" t="s">
        <v>1429</v>
      </c>
      <c r="AG484" s="1" t="s">
        <v>1419</v>
      </c>
    </row>
    <row r="485" spans="1:33">
      <c r="A485" s="53">
        <v>45169</v>
      </c>
      <c r="B485" s="53">
        <v>45169</v>
      </c>
      <c r="N485" s="1" t="s">
        <v>883</v>
      </c>
      <c r="U485" s="59">
        <v>5587237084.46702</v>
      </c>
      <c r="V485" s="60">
        <v>5587237084.46702</v>
      </c>
      <c r="W485" s="60">
        <v>28506311678.8876</v>
      </c>
      <c r="X485" s="59">
        <v>9.7741496202999999E-3</v>
      </c>
      <c r="Y485" s="54">
        <v>1</v>
      </c>
      <c r="Z485" s="54">
        <v>0</v>
      </c>
      <c r="AA485" s="54">
        <v>0</v>
      </c>
      <c r="AB485" s="54">
        <v>0</v>
      </c>
      <c r="AC485" s="56">
        <v>0</v>
      </c>
      <c r="AD485" s="56">
        <v>1</v>
      </c>
      <c r="AE485" s="1" t="s">
        <v>1450</v>
      </c>
      <c r="AF485" s="1" t="s">
        <v>1418</v>
      </c>
      <c r="AG485" s="1" t="s">
        <v>1434</v>
      </c>
    </row>
    <row r="486" spans="1:33">
      <c r="A486" s="53">
        <v>45169</v>
      </c>
      <c r="B486" s="53">
        <v>45169</v>
      </c>
      <c r="N486" s="1" t="s">
        <v>1348</v>
      </c>
      <c r="U486" s="59">
        <v>6527880419.0080004</v>
      </c>
      <c r="V486" s="60">
        <v>6527880419.0080004</v>
      </c>
      <c r="W486" s="60">
        <v>7679859316.4799995</v>
      </c>
      <c r="X486" s="59">
        <v>1.1419683638599999E-2</v>
      </c>
      <c r="Y486" s="54">
        <v>0</v>
      </c>
      <c r="Z486" s="54">
        <v>1</v>
      </c>
      <c r="AA486" s="54">
        <v>0</v>
      </c>
      <c r="AB486" s="54">
        <v>0</v>
      </c>
      <c r="AC486" s="56">
        <v>1</v>
      </c>
      <c r="AD486" s="56">
        <v>0</v>
      </c>
      <c r="AE486" s="1" t="s">
        <v>1417</v>
      </c>
      <c r="AF486" s="1" t="s">
        <v>1418</v>
      </c>
      <c r="AG486" s="1" t="s">
        <v>1419</v>
      </c>
    </row>
    <row r="487" spans="1:33">
      <c r="A487" s="53">
        <v>45169</v>
      </c>
      <c r="B487" s="53">
        <v>45169</v>
      </c>
      <c r="N487" s="1" t="s">
        <v>1031</v>
      </c>
      <c r="U487" s="59">
        <v>4224436931.0155001</v>
      </c>
      <c r="V487" s="60">
        <v>4224436931.0155001</v>
      </c>
      <c r="W487" s="60">
        <v>67543295522.918999</v>
      </c>
      <c r="X487" s="59">
        <v>7.3901067739000001E-3</v>
      </c>
      <c r="Y487" s="54">
        <v>1</v>
      </c>
      <c r="Z487" s="54">
        <v>0</v>
      </c>
      <c r="AA487" s="54">
        <v>0</v>
      </c>
      <c r="AB487" s="54">
        <v>0</v>
      </c>
      <c r="AC487" s="56">
        <v>1</v>
      </c>
      <c r="AD487" s="56">
        <v>0</v>
      </c>
      <c r="AE487" s="1" t="s">
        <v>1428</v>
      </c>
      <c r="AF487" s="1" t="s">
        <v>1429</v>
      </c>
      <c r="AG487" s="1" t="s">
        <v>1419</v>
      </c>
    </row>
    <row r="488" spans="1:33">
      <c r="A488" s="53">
        <v>45169</v>
      </c>
      <c r="B488" s="53">
        <v>45169</v>
      </c>
      <c r="N488" s="1" t="s">
        <v>1031</v>
      </c>
      <c r="U488" s="59">
        <v>25298926212.764</v>
      </c>
      <c r="V488" s="60">
        <v>25298926212.764</v>
      </c>
      <c r="W488" s="60">
        <v>67543295522.918999</v>
      </c>
      <c r="X488" s="59">
        <v>4.4257203747999997E-2</v>
      </c>
      <c r="Y488" s="54">
        <v>1</v>
      </c>
      <c r="Z488" s="54">
        <v>0</v>
      </c>
      <c r="AA488" s="54">
        <v>0</v>
      </c>
      <c r="AB488" s="54">
        <v>0</v>
      </c>
      <c r="AC488" s="56">
        <v>1</v>
      </c>
      <c r="AD488" s="56">
        <v>0</v>
      </c>
      <c r="AE488" s="1" t="s">
        <v>1428</v>
      </c>
      <c r="AF488" s="1" t="s">
        <v>1442</v>
      </c>
      <c r="AG488" s="1" t="s">
        <v>1419</v>
      </c>
    </row>
    <row r="489" spans="1:33">
      <c r="A489" s="53">
        <v>45169</v>
      </c>
      <c r="B489" s="53">
        <v>45169</v>
      </c>
      <c r="N489" s="1" t="s">
        <v>1295</v>
      </c>
      <c r="U489" s="59">
        <v>4103679740.1875801</v>
      </c>
      <c r="V489" s="60">
        <v>4103679740.1875801</v>
      </c>
      <c r="W489" s="60">
        <v>41208007598.973503</v>
      </c>
      <c r="X489" s="59">
        <v>7.1788576657999996E-3</v>
      </c>
      <c r="Y489" s="54">
        <v>1</v>
      </c>
      <c r="Z489" s="54">
        <v>0</v>
      </c>
      <c r="AA489" s="54">
        <v>0</v>
      </c>
      <c r="AB489" s="54">
        <v>0</v>
      </c>
      <c r="AC489" s="56">
        <v>1</v>
      </c>
      <c r="AD489" s="56">
        <v>0</v>
      </c>
      <c r="AE489" s="1" t="s">
        <v>1437</v>
      </c>
      <c r="AF489" s="1" t="s">
        <v>1418</v>
      </c>
      <c r="AG489" s="1" t="s">
        <v>1434</v>
      </c>
    </row>
    <row r="490" spans="1:33">
      <c r="A490" s="53">
        <v>45169</v>
      </c>
      <c r="B490" s="53">
        <v>45169</v>
      </c>
      <c r="N490" s="1" t="s">
        <v>1295</v>
      </c>
      <c r="U490" s="59">
        <v>30484283323.073299</v>
      </c>
      <c r="V490" s="60">
        <v>30484283323.073299</v>
      </c>
      <c r="W490" s="60">
        <v>41208007598.973503</v>
      </c>
      <c r="X490" s="59">
        <v>5.33283162612E-2</v>
      </c>
      <c r="Y490" s="54">
        <v>1</v>
      </c>
      <c r="Z490" s="54">
        <v>0</v>
      </c>
      <c r="AA490" s="54">
        <v>0</v>
      </c>
      <c r="AB490" s="54">
        <v>0</v>
      </c>
      <c r="AC490" s="56">
        <v>1</v>
      </c>
      <c r="AD490" s="56">
        <v>0</v>
      </c>
      <c r="AE490" s="1" t="s">
        <v>1437</v>
      </c>
      <c r="AF490" s="1" t="s">
        <v>1418</v>
      </c>
      <c r="AG490" s="1" t="s">
        <v>1438</v>
      </c>
    </row>
    <row r="491" spans="1:33">
      <c r="A491" s="53">
        <v>45169</v>
      </c>
      <c r="B491" s="53">
        <v>45169</v>
      </c>
      <c r="N491" s="1" t="s">
        <v>1348</v>
      </c>
      <c r="U491" s="59">
        <v>29039669516.25</v>
      </c>
      <c r="V491" s="60">
        <v>29039669516.25</v>
      </c>
      <c r="W491" s="60">
        <v>29039669516.25</v>
      </c>
      <c r="X491" s="59">
        <v>5.0801150995400002E-2</v>
      </c>
      <c r="Y491" s="54">
        <v>0</v>
      </c>
      <c r="Z491" s="54">
        <v>1</v>
      </c>
      <c r="AA491" s="54">
        <v>0</v>
      </c>
      <c r="AB491" s="54">
        <v>0</v>
      </c>
      <c r="AC491" s="56">
        <v>0.5</v>
      </c>
      <c r="AD491" s="56">
        <v>0.5</v>
      </c>
      <c r="AE491" s="1" t="s">
        <v>1417</v>
      </c>
      <c r="AF491" s="1" t="s">
        <v>1418</v>
      </c>
      <c r="AG491" s="1" t="s">
        <v>1419</v>
      </c>
    </row>
    <row r="492" spans="1:33">
      <c r="A492" s="53">
        <v>45169</v>
      </c>
      <c r="B492" s="53">
        <v>45169</v>
      </c>
      <c r="N492" s="1" t="s">
        <v>1348</v>
      </c>
      <c r="U492" s="59">
        <v>18561755722.220001</v>
      </c>
      <c r="V492" s="60">
        <v>18561755722.220001</v>
      </c>
      <c r="W492" s="60">
        <v>21837359673.200001</v>
      </c>
      <c r="X492" s="59">
        <v>3.2471394161599998E-2</v>
      </c>
      <c r="Y492" s="54">
        <v>1</v>
      </c>
      <c r="Z492" s="54">
        <v>0</v>
      </c>
      <c r="AA492" s="54">
        <v>0</v>
      </c>
      <c r="AB492" s="54">
        <v>0</v>
      </c>
      <c r="AC492" s="56">
        <v>1</v>
      </c>
      <c r="AD492" s="56">
        <v>0</v>
      </c>
      <c r="AE492" s="1" t="s">
        <v>1424</v>
      </c>
      <c r="AF492" s="1" t="s">
        <v>1418</v>
      </c>
      <c r="AG492" s="1" t="s">
        <v>1419</v>
      </c>
    </row>
    <row r="493" spans="1:33">
      <c r="A493" s="53">
        <v>45169</v>
      </c>
      <c r="B493" s="53">
        <v>45169</v>
      </c>
      <c r="N493" s="1" t="s">
        <v>1348</v>
      </c>
      <c r="U493" s="59">
        <v>241087336195.82199</v>
      </c>
      <c r="V493" s="60">
        <v>241087336195.82199</v>
      </c>
      <c r="W493" s="60">
        <v>438340611265.13</v>
      </c>
      <c r="X493" s="59">
        <v>0.42175115533989999</v>
      </c>
      <c r="Y493" s="54">
        <v>1</v>
      </c>
      <c r="Z493" s="54">
        <v>0</v>
      </c>
      <c r="AA493" s="54">
        <v>0</v>
      </c>
      <c r="AB493" s="54">
        <v>0</v>
      </c>
      <c r="AC493" s="56">
        <v>1</v>
      </c>
      <c r="AD493" s="56">
        <v>0</v>
      </c>
      <c r="AE493" s="1" t="s">
        <v>1417</v>
      </c>
      <c r="AF493" s="1" t="s">
        <v>1418</v>
      </c>
      <c r="AG493" s="1" t="s">
        <v>1419</v>
      </c>
    </row>
    <row r="494" spans="1:33">
      <c r="A494" s="53">
        <v>45169</v>
      </c>
      <c r="B494" s="53">
        <v>45169</v>
      </c>
      <c r="N494" s="1" t="s">
        <v>881</v>
      </c>
      <c r="U494" s="59">
        <v>39581962549.987701</v>
      </c>
      <c r="V494" s="60">
        <v>39581962549.987701</v>
      </c>
      <c r="W494" s="60">
        <v>39581962549.987701</v>
      </c>
      <c r="X494" s="59">
        <v>6.9243530993799998E-2</v>
      </c>
      <c r="Y494" s="54">
        <v>1</v>
      </c>
      <c r="Z494" s="54">
        <v>0</v>
      </c>
      <c r="AA494" s="54">
        <v>0</v>
      </c>
      <c r="AB494" s="54">
        <v>0</v>
      </c>
      <c r="AC494" s="56">
        <v>0</v>
      </c>
      <c r="AD494" s="56">
        <v>1</v>
      </c>
      <c r="AE494" s="1" t="s">
        <v>1433</v>
      </c>
      <c r="AF494" s="1" t="s">
        <v>1418</v>
      </c>
      <c r="AG494" s="1" t="s">
        <v>1419</v>
      </c>
    </row>
    <row r="495" spans="1:33">
      <c r="A495" s="53">
        <v>45169</v>
      </c>
      <c r="B495" s="53">
        <v>45169</v>
      </c>
      <c r="N495" s="1" t="s">
        <v>1348</v>
      </c>
      <c r="U495" s="59">
        <v>14369505075</v>
      </c>
      <c r="V495" s="60">
        <v>14369505075</v>
      </c>
      <c r="W495" s="60">
        <v>14369505075</v>
      </c>
      <c r="X495" s="59">
        <v>2.5137593133999998E-2</v>
      </c>
      <c r="Y495" s="54">
        <v>0</v>
      </c>
      <c r="Z495" s="54">
        <v>1</v>
      </c>
      <c r="AA495" s="54">
        <v>0</v>
      </c>
      <c r="AB495" s="54">
        <v>0</v>
      </c>
      <c r="AC495" s="56">
        <v>1</v>
      </c>
      <c r="AD495" s="56">
        <v>0</v>
      </c>
      <c r="AE495" s="1" t="s">
        <v>1424</v>
      </c>
      <c r="AF495" s="1" t="s">
        <v>1418</v>
      </c>
      <c r="AG495" s="1" t="s">
        <v>1419</v>
      </c>
    </row>
    <row r="496" spans="1:33">
      <c r="A496" s="53">
        <v>45169</v>
      </c>
      <c r="B496" s="53">
        <v>45169</v>
      </c>
      <c r="N496" s="1" t="s">
        <v>936</v>
      </c>
      <c r="U496" s="59">
        <v>6961812142.24473</v>
      </c>
      <c r="V496" s="60">
        <v>6961812142.24473</v>
      </c>
      <c r="W496" s="60">
        <v>15470693649.432699</v>
      </c>
      <c r="X496" s="59">
        <v>1.21787911409E-2</v>
      </c>
      <c r="Y496" s="54">
        <v>1</v>
      </c>
      <c r="Z496" s="54">
        <v>0</v>
      </c>
      <c r="AA496" s="54">
        <v>0</v>
      </c>
      <c r="AB496" s="54">
        <v>0</v>
      </c>
      <c r="AC496" s="56">
        <v>0</v>
      </c>
      <c r="AD496" s="56">
        <v>1</v>
      </c>
      <c r="AE496" s="1" t="s">
        <v>1427</v>
      </c>
      <c r="AF496" s="1" t="s">
        <v>1418</v>
      </c>
      <c r="AG496" s="1" t="s">
        <v>1419</v>
      </c>
    </row>
    <row r="497" spans="1:33">
      <c r="A497" s="53">
        <v>45169</v>
      </c>
      <c r="B497" s="53">
        <v>45169</v>
      </c>
      <c r="N497" s="1" t="s">
        <v>881</v>
      </c>
      <c r="U497" s="59">
        <v>49884748564.510803</v>
      </c>
      <c r="V497" s="60">
        <v>49884748564.510803</v>
      </c>
      <c r="W497" s="60">
        <v>49884748564.510803</v>
      </c>
      <c r="X497" s="59">
        <v>8.7266924397200005E-2</v>
      </c>
      <c r="Y497" s="54">
        <v>1</v>
      </c>
      <c r="Z497" s="54">
        <v>0</v>
      </c>
      <c r="AA497" s="54">
        <v>0</v>
      </c>
      <c r="AB497" s="54">
        <v>0</v>
      </c>
      <c r="AC497" s="56">
        <v>1</v>
      </c>
      <c r="AD497" s="56">
        <v>0</v>
      </c>
      <c r="AE497" s="1" t="s">
        <v>1433</v>
      </c>
      <c r="AF497" s="1" t="s">
        <v>1418</v>
      </c>
      <c r="AG497" s="1" t="s">
        <v>1419</v>
      </c>
    </row>
    <row r="498" spans="1:33">
      <c r="A498" s="53">
        <v>45169</v>
      </c>
      <c r="B498" s="53">
        <v>45169</v>
      </c>
      <c r="N498" s="1" t="s">
        <v>1348</v>
      </c>
      <c r="U498" s="59">
        <v>24002212345</v>
      </c>
      <c r="V498" s="60">
        <v>24002212345</v>
      </c>
      <c r="W498" s="60">
        <v>24002212345</v>
      </c>
      <c r="X498" s="59">
        <v>4.1988770322599997E-2</v>
      </c>
      <c r="Y498" s="54">
        <v>1</v>
      </c>
      <c r="Z498" s="54">
        <v>0</v>
      </c>
      <c r="AA498" s="54">
        <v>0</v>
      </c>
      <c r="AB498" s="54">
        <v>0</v>
      </c>
      <c r="AC498" s="56">
        <v>1</v>
      </c>
      <c r="AD498" s="56">
        <v>0</v>
      </c>
      <c r="AE498" s="1" t="s">
        <v>1417</v>
      </c>
      <c r="AF498" s="1" t="s">
        <v>1418</v>
      </c>
      <c r="AG498" s="1" t="s">
        <v>1419</v>
      </c>
    </row>
    <row r="499" spans="1:33">
      <c r="A499" s="53">
        <v>45169</v>
      </c>
      <c r="B499" s="53">
        <v>45169</v>
      </c>
      <c r="N499" s="1" t="s">
        <v>1348</v>
      </c>
      <c r="U499" s="59">
        <v>7629295458.3199997</v>
      </c>
      <c r="V499" s="60">
        <v>7629295458.3199997</v>
      </c>
      <c r="W499" s="60">
        <v>7629295458.3199997</v>
      </c>
      <c r="X499" s="59">
        <v>1.33464669889E-2</v>
      </c>
      <c r="Y499" s="54">
        <v>0</v>
      </c>
      <c r="Z499" s="54">
        <v>1</v>
      </c>
      <c r="AA499" s="54">
        <v>0</v>
      </c>
      <c r="AB499" s="54">
        <v>0</v>
      </c>
      <c r="AC499" s="56">
        <v>1</v>
      </c>
      <c r="AD499" s="56">
        <v>0</v>
      </c>
      <c r="AE499" s="1" t="s">
        <v>1417</v>
      </c>
      <c r="AF499" s="1" t="s">
        <v>1418</v>
      </c>
      <c r="AG499" s="1" t="s">
        <v>1419</v>
      </c>
    </row>
    <row r="500" spans="1:33">
      <c r="A500" s="53">
        <v>45169</v>
      </c>
      <c r="B500" s="53">
        <v>45169</v>
      </c>
      <c r="N500" s="1" t="s">
        <v>1342</v>
      </c>
      <c r="U500" s="59">
        <v>8809067249.59548</v>
      </c>
      <c r="V500" s="60">
        <v>8809067249.59548</v>
      </c>
      <c r="W500" s="60">
        <v>8809067249.59548</v>
      </c>
      <c r="X500" s="59">
        <v>1.5410325355999999E-2</v>
      </c>
      <c r="Y500" s="54">
        <v>0</v>
      </c>
      <c r="Z500" s="54">
        <v>1</v>
      </c>
      <c r="AA500" s="54">
        <v>0</v>
      </c>
      <c r="AB500" s="54">
        <v>0</v>
      </c>
      <c r="AC500" s="56">
        <v>1</v>
      </c>
      <c r="AD500" s="56">
        <v>0</v>
      </c>
      <c r="AE500" s="1" t="s">
        <v>1441</v>
      </c>
      <c r="AF500" s="1" t="s">
        <v>1418</v>
      </c>
      <c r="AG500" s="1" t="s">
        <v>1419</v>
      </c>
    </row>
    <row r="501" spans="1:33">
      <c r="A501" s="53">
        <v>45169</v>
      </c>
      <c r="B501" s="53">
        <v>45169</v>
      </c>
      <c r="N501" s="1" t="s">
        <v>1348</v>
      </c>
      <c r="U501" s="59">
        <v>42076978974.269997</v>
      </c>
      <c r="V501" s="60">
        <v>42076978974.269997</v>
      </c>
      <c r="W501" s="60">
        <v>42076978974.269997</v>
      </c>
      <c r="X501" s="59">
        <v>7.36082399666E-2</v>
      </c>
      <c r="Y501" s="54">
        <v>1</v>
      </c>
      <c r="Z501" s="54">
        <v>0</v>
      </c>
      <c r="AA501" s="54">
        <v>0</v>
      </c>
      <c r="AB501" s="54">
        <v>0</v>
      </c>
      <c r="AC501" s="56">
        <v>1</v>
      </c>
      <c r="AD501" s="56">
        <v>0</v>
      </c>
      <c r="AE501" s="1" t="s">
        <v>1417</v>
      </c>
      <c r="AF501" s="1" t="s">
        <v>1418</v>
      </c>
      <c r="AG501" s="1" t="s">
        <v>1419</v>
      </c>
    </row>
    <row r="502" spans="1:33">
      <c r="A502" s="53">
        <v>45169</v>
      </c>
      <c r="B502" s="53">
        <v>45169</v>
      </c>
      <c r="N502" s="1" t="s">
        <v>1348</v>
      </c>
      <c r="U502" s="59">
        <v>26534352747.720001</v>
      </c>
      <c r="V502" s="60">
        <v>26534352747.720001</v>
      </c>
      <c r="W502" s="60">
        <v>26534352747.720001</v>
      </c>
      <c r="X502" s="59">
        <v>4.6418422900700002E-2</v>
      </c>
      <c r="Y502" s="54">
        <v>1</v>
      </c>
      <c r="Z502" s="54">
        <v>0</v>
      </c>
      <c r="AA502" s="54">
        <v>0</v>
      </c>
      <c r="AB502" s="54">
        <v>0</v>
      </c>
      <c r="AC502" s="56">
        <v>1</v>
      </c>
      <c r="AD502" s="56">
        <v>0</v>
      </c>
      <c r="AE502" s="1" t="s">
        <v>1417</v>
      </c>
      <c r="AF502" s="1" t="s">
        <v>1418</v>
      </c>
      <c r="AG502" s="1" t="s">
        <v>1419</v>
      </c>
    </row>
    <row r="503" spans="1:33">
      <c r="A503" s="53">
        <v>45169</v>
      </c>
      <c r="B503" s="53">
        <v>45169</v>
      </c>
      <c r="N503" s="1" t="s">
        <v>1172</v>
      </c>
      <c r="U503" s="59">
        <v>31079861420.430801</v>
      </c>
      <c r="V503" s="60">
        <v>31079861420.430801</v>
      </c>
      <c r="W503" s="60">
        <v>31079861420.430801</v>
      </c>
      <c r="X503" s="59">
        <v>5.4370203216400001E-2</v>
      </c>
      <c r="Y503" s="54">
        <v>1</v>
      </c>
      <c r="Z503" s="54">
        <v>0</v>
      </c>
      <c r="AA503" s="54">
        <v>0</v>
      </c>
      <c r="AB503" s="54">
        <v>0</v>
      </c>
      <c r="AC503" s="56">
        <v>0</v>
      </c>
      <c r="AD503" s="56">
        <v>1</v>
      </c>
      <c r="AE503" s="1" t="s">
        <v>1426</v>
      </c>
      <c r="AF503" s="1" t="s">
        <v>1418</v>
      </c>
      <c r="AG503" s="1" t="s">
        <v>1419</v>
      </c>
    </row>
    <row r="504" spans="1:33">
      <c r="A504" s="53">
        <v>45169</v>
      </c>
      <c r="B504" s="53">
        <v>45169</v>
      </c>
      <c r="N504" s="1" t="s">
        <v>881</v>
      </c>
      <c r="U504" s="59">
        <v>45524430205.7453</v>
      </c>
      <c r="V504" s="60">
        <v>45524430205.7453</v>
      </c>
      <c r="W504" s="60">
        <v>45524430205.7453</v>
      </c>
      <c r="X504" s="59">
        <v>7.9639110616200007E-2</v>
      </c>
      <c r="Y504" s="54">
        <v>1</v>
      </c>
      <c r="Z504" s="54">
        <v>0</v>
      </c>
      <c r="AA504" s="54">
        <v>0</v>
      </c>
      <c r="AB504" s="54">
        <v>0</v>
      </c>
      <c r="AC504" s="56">
        <v>1</v>
      </c>
      <c r="AD504" s="56">
        <v>0</v>
      </c>
      <c r="AE504" s="1" t="s">
        <v>1433</v>
      </c>
      <c r="AF504" s="1" t="s">
        <v>1418</v>
      </c>
      <c r="AG504" s="1" t="s">
        <v>1419</v>
      </c>
    </row>
    <row r="505" spans="1:33">
      <c r="A505" s="53">
        <v>45169</v>
      </c>
      <c r="B505" s="53">
        <v>45169</v>
      </c>
      <c r="N505" s="1" t="s">
        <v>1342</v>
      </c>
      <c r="U505" s="59">
        <v>10427963345.4765</v>
      </c>
      <c r="V505" s="60">
        <v>10427963345.4765</v>
      </c>
      <c r="W505" s="60">
        <v>10427963345.4765</v>
      </c>
      <c r="X505" s="59">
        <v>1.8242374975799999E-2</v>
      </c>
      <c r="Y505" s="54">
        <v>0</v>
      </c>
      <c r="Z505" s="54">
        <v>1</v>
      </c>
      <c r="AA505" s="54">
        <v>0</v>
      </c>
      <c r="AB505" s="54">
        <v>0</v>
      </c>
      <c r="AC505" s="56">
        <v>1</v>
      </c>
      <c r="AD505" s="56">
        <v>0</v>
      </c>
      <c r="AE505" s="1" t="s">
        <v>1441</v>
      </c>
      <c r="AF505" s="1" t="s">
        <v>1418</v>
      </c>
      <c r="AG505" s="1" t="s">
        <v>1419</v>
      </c>
    </row>
    <row r="506" spans="1:33">
      <c r="A506" s="53">
        <v>45169</v>
      </c>
      <c r="B506" s="53">
        <v>45169</v>
      </c>
      <c r="N506" s="1" t="s">
        <v>1088</v>
      </c>
      <c r="U506" s="59">
        <v>6726795622.8938398</v>
      </c>
      <c r="V506" s="60">
        <v>6726795622.8938398</v>
      </c>
      <c r="W506" s="60">
        <v>8969060830.5251198</v>
      </c>
      <c r="X506" s="59">
        <v>1.17676600955E-2</v>
      </c>
      <c r="Y506" s="54">
        <v>0</v>
      </c>
      <c r="Z506" s="54">
        <v>1</v>
      </c>
      <c r="AA506" s="54">
        <v>0</v>
      </c>
      <c r="AB506" s="54">
        <v>0</v>
      </c>
      <c r="AC506" s="56">
        <v>0</v>
      </c>
      <c r="AD506" s="56">
        <v>1</v>
      </c>
      <c r="AE506" s="1" t="s">
        <v>1425</v>
      </c>
      <c r="AF506" s="1" t="s">
        <v>1418</v>
      </c>
      <c r="AG506" s="1" t="s">
        <v>1419</v>
      </c>
    </row>
    <row r="507" spans="1:33">
      <c r="A507" s="53">
        <v>45169</v>
      </c>
      <c r="B507" s="53">
        <v>45169</v>
      </c>
      <c r="N507" s="1" t="s">
        <v>1088</v>
      </c>
      <c r="U507" s="59">
        <v>4341086135.2474499</v>
      </c>
      <c r="V507" s="60">
        <v>4341086135.2474499</v>
      </c>
      <c r="W507" s="60">
        <v>5788114846.9966002</v>
      </c>
      <c r="X507" s="59">
        <v>7.5941694900000002E-3</v>
      </c>
      <c r="Y507" s="54">
        <v>0</v>
      </c>
      <c r="Z507" s="54">
        <v>1</v>
      </c>
      <c r="AA507" s="54">
        <v>0</v>
      </c>
      <c r="AB507" s="54">
        <v>0</v>
      </c>
      <c r="AC507" s="56">
        <v>0.35</v>
      </c>
      <c r="AD507" s="56">
        <v>0.65</v>
      </c>
      <c r="AE507" s="1" t="s">
        <v>1425</v>
      </c>
      <c r="AF507" s="1" t="s">
        <v>1418</v>
      </c>
      <c r="AG507" s="1" t="s">
        <v>1419</v>
      </c>
    </row>
    <row r="508" spans="1:33">
      <c r="A508" s="53">
        <v>45169</v>
      </c>
      <c r="B508" s="53">
        <v>45169</v>
      </c>
      <c r="N508" s="1" t="s">
        <v>1088</v>
      </c>
      <c r="U508" s="59">
        <v>7727108126.6892204</v>
      </c>
      <c r="V508" s="60">
        <v>7727108126.6892204</v>
      </c>
      <c r="W508" s="60">
        <v>9090715443.1637897</v>
      </c>
      <c r="X508" s="59">
        <v>1.3517577618500001E-2</v>
      </c>
      <c r="Y508" s="54">
        <v>0</v>
      </c>
      <c r="Z508" s="54">
        <v>1</v>
      </c>
      <c r="AA508" s="54">
        <v>0</v>
      </c>
      <c r="AB508" s="54">
        <v>0</v>
      </c>
      <c r="AC508" s="56">
        <v>0.65</v>
      </c>
      <c r="AD508" s="56">
        <v>0.35</v>
      </c>
      <c r="AE508" s="1" t="s">
        <v>1425</v>
      </c>
      <c r="AF508" s="1" t="s">
        <v>1418</v>
      </c>
      <c r="AG508" s="1" t="s">
        <v>1419</v>
      </c>
    </row>
    <row r="509" spans="1:33">
      <c r="A509" s="53">
        <v>45169</v>
      </c>
      <c r="B509" s="53">
        <v>45169</v>
      </c>
      <c r="N509" s="1" t="s">
        <v>1088</v>
      </c>
      <c r="U509" s="59">
        <v>27526866638.647499</v>
      </c>
      <c r="V509" s="60">
        <v>27526866638.647499</v>
      </c>
      <c r="W509" s="60">
        <v>27526866638.647499</v>
      </c>
      <c r="X509" s="59">
        <v>4.81546977578E-2</v>
      </c>
      <c r="Y509" s="54">
        <v>1</v>
      </c>
      <c r="Z509" s="54">
        <v>0</v>
      </c>
      <c r="AA509" s="54">
        <v>0</v>
      </c>
      <c r="AB509" s="54">
        <v>0</v>
      </c>
      <c r="AC509" s="56">
        <v>0.65</v>
      </c>
      <c r="AD509" s="56">
        <v>0.35</v>
      </c>
      <c r="AE509" s="1" t="s">
        <v>1425</v>
      </c>
      <c r="AF509" s="1" t="s">
        <v>1418</v>
      </c>
      <c r="AG509" s="1" t="s">
        <v>1419</v>
      </c>
    </row>
    <row r="510" spans="1:33">
      <c r="A510" s="53">
        <v>45169</v>
      </c>
      <c r="B510" s="53">
        <v>45169</v>
      </c>
      <c r="N510" s="1" t="s">
        <v>1088</v>
      </c>
      <c r="U510" s="59">
        <v>3837682707.6415801</v>
      </c>
      <c r="V510" s="60">
        <v>3837682707.6415801</v>
      </c>
      <c r="W510" s="60">
        <v>4797103384.55198</v>
      </c>
      <c r="X510" s="59">
        <v>6.7135302141000004E-3</v>
      </c>
      <c r="Y510" s="54">
        <v>0</v>
      </c>
      <c r="Z510" s="54">
        <v>1</v>
      </c>
      <c r="AA510" s="54">
        <v>0</v>
      </c>
      <c r="AB510" s="54">
        <v>0</v>
      </c>
      <c r="AC510" s="56">
        <v>0</v>
      </c>
      <c r="AD510" s="56">
        <v>1</v>
      </c>
      <c r="AE510" s="1" t="s">
        <v>1425</v>
      </c>
      <c r="AF510" s="1" t="s">
        <v>1418</v>
      </c>
      <c r="AG510" s="1" t="s">
        <v>1419</v>
      </c>
    </row>
    <row r="511" spans="1:33">
      <c r="A511" s="53">
        <v>45169</v>
      </c>
      <c r="B511" s="53">
        <v>45169</v>
      </c>
      <c r="N511" s="1" t="s">
        <v>1088</v>
      </c>
      <c r="U511" s="59">
        <v>5354556532.0500097</v>
      </c>
      <c r="V511" s="60">
        <v>5354556532.0500097</v>
      </c>
      <c r="W511" s="60">
        <v>7139408709.4000101</v>
      </c>
      <c r="X511" s="59">
        <v>9.3671050472999996E-3</v>
      </c>
      <c r="Y511" s="54">
        <v>0</v>
      </c>
      <c r="Z511" s="54">
        <v>1</v>
      </c>
      <c r="AA511" s="54">
        <v>0</v>
      </c>
      <c r="AB511" s="54">
        <v>0</v>
      </c>
      <c r="AC511" s="56">
        <v>0</v>
      </c>
      <c r="AD511" s="56">
        <v>1</v>
      </c>
      <c r="AE511" s="1" t="s">
        <v>1425</v>
      </c>
      <c r="AF511" s="1" t="s">
        <v>1418</v>
      </c>
      <c r="AG511" s="1" t="s">
        <v>1419</v>
      </c>
    </row>
    <row r="512" spans="1:33">
      <c r="A512" s="53">
        <v>45169</v>
      </c>
      <c r="B512" s="53">
        <v>45169</v>
      </c>
      <c r="N512" s="1" t="s">
        <v>1088</v>
      </c>
      <c r="U512" s="59">
        <v>9432034206.8434296</v>
      </c>
      <c r="V512" s="60">
        <v>9432034206.8434296</v>
      </c>
      <c r="W512" s="60">
        <v>10480038007.6038</v>
      </c>
      <c r="X512" s="59">
        <v>1.6500125583999999E-2</v>
      </c>
      <c r="Y512" s="54">
        <v>0</v>
      </c>
      <c r="Z512" s="54">
        <v>1</v>
      </c>
      <c r="AA512" s="54">
        <v>0</v>
      </c>
      <c r="AB512" s="54">
        <v>0</v>
      </c>
      <c r="AC512" s="56">
        <v>0</v>
      </c>
      <c r="AD512" s="56">
        <v>1</v>
      </c>
      <c r="AE512" s="1" t="s">
        <v>1425</v>
      </c>
      <c r="AF512" s="1" t="s">
        <v>1418</v>
      </c>
      <c r="AG512" s="1" t="s">
        <v>1419</v>
      </c>
    </row>
    <row r="513" spans="1:33">
      <c r="A513" s="53">
        <v>45169</v>
      </c>
      <c r="B513" s="53">
        <v>45169</v>
      </c>
      <c r="N513" s="1" t="s">
        <v>1088</v>
      </c>
      <c r="U513" s="59">
        <v>4530230535.8708</v>
      </c>
      <c r="V513" s="60">
        <v>4530230535.8708</v>
      </c>
      <c r="W513" s="60">
        <v>5329682983.3774099</v>
      </c>
      <c r="X513" s="59">
        <v>7.9250531885999998E-3</v>
      </c>
      <c r="Y513" s="54">
        <v>0</v>
      </c>
      <c r="Z513" s="54">
        <v>1</v>
      </c>
      <c r="AA513" s="54">
        <v>0</v>
      </c>
      <c r="AB513" s="54">
        <v>0</v>
      </c>
      <c r="AC513" s="56">
        <v>0.5</v>
      </c>
      <c r="AD513" s="56">
        <v>0.5</v>
      </c>
      <c r="AE513" s="1" t="s">
        <v>1425</v>
      </c>
      <c r="AF513" s="1" t="s">
        <v>1418</v>
      </c>
      <c r="AG513" s="1" t="s">
        <v>1419</v>
      </c>
    </row>
    <row r="514" spans="1:33">
      <c r="A514" s="53">
        <v>45169</v>
      </c>
      <c r="B514" s="53">
        <v>45169</v>
      </c>
      <c r="N514" s="1" t="s">
        <v>1348</v>
      </c>
      <c r="U514" s="59">
        <v>467608095992.20001</v>
      </c>
      <c r="V514" s="60">
        <v>467608095992.20001</v>
      </c>
      <c r="W514" s="60">
        <v>790305972444.57996</v>
      </c>
      <c r="X514" s="59">
        <v>0.81801996671779997</v>
      </c>
      <c r="Y514" s="54">
        <v>1</v>
      </c>
      <c r="Z514" s="54">
        <v>0</v>
      </c>
      <c r="AA514" s="54">
        <v>0</v>
      </c>
      <c r="AB514" s="54">
        <v>0</v>
      </c>
      <c r="AC514" s="56">
        <v>1</v>
      </c>
      <c r="AD514" s="56">
        <v>0</v>
      </c>
      <c r="AE514" s="1" t="s">
        <v>1417</v>
      </c>
      <c r="AF514" s="1" t="s">
        <v>1418</v>
      </c>
      <c r="AG514" s="1" t="s">
        <v>1438</v>
      </c>
    </row>
    <row r="515" spans="1:33">
      <c r="A515" s="53">
        <v>45169</v>
      </c>
      <c r="B515" s="53">
        <v>45169</v>
      </c>
      <c r="N515" s="1" t="s">
        <v>1088</v>
      </c>
      <c r="U515" s="59">
        <v>7318635161.5894499</v>
      </c>
      <c r="V515" s="60">
        <v>7318635161.5894499</v>
      </c>
      <c r="W515" s="60">
        <v>8610159013.6346493</v>
      </c>
      <c r="X515" s="59">
        <v>1.28030069253E-2</v>
      </c>
      <c r="Y515" s="54">
        <v>0</v>
      </c>
      <c r="Z515" s="54">
        <v>1</v>
      </c>
      <c r="AA515" s="54">
        <v>0</v>
      </c>
      <c r="AB515" s="54">
        <v>0</v>
      </c>
      <c r="AC515" s="56">
        <v>0</v>
      </c>
      <c r="AD515" s="56">
        <v>1</v>
      </c>
      <c r="AE515" s="1" t="s">
        <v>1425</v>
      </c>
      <c r="AF515" s="1" t="s">
        <v>1418</v>
      </c>
      <c r="AG515" s="1" t="s">
        <v>1419</v>
      </c>
    </row>
    <row r="516" spans="1:33">
      <c r="A516" s="53">
        <v>45169</v>
      </c>
      <c r="B516" s="53">
        <v>45169</v>
      </c>
      <c r="N516" s="1" t="s">
        <v>1342</v>
      </c>
      <c r="U516" s="59">
        <v>22471710384.026901</v>
      </c>
      <c r="V516" s="60">
        <v>22471710384.026901</v>
      </c>
      <c r="W516" s="60">
        <v>22471710384.026901</v>
      </c>
      <c r="X516" s="59">
        <v>3.9311354824700002E-2</v>
      </c>
      <c r="Y516" s="54">
        <v>1</v>
      </c>
      <c r="Z516" s="54">
        <v>0</v>
      </c>
      <c r="AA516" s="54">
        <v>0</v>
      </c>
      <c r="AB516" s="54">
        <v>0</v>
      </c>
      <c r="AC516" s="56">
        <v>1</v>
      </c>
      <c r="AD516" s="56">
        <v>0</v>
      </c>
      <c r="AE516" s="1" t="s">
        <v>1441</v>
      </c>
      <c r="AF516" s="1" t="s">
        <v>1418</v>
      </c>
      <c r="AG516" s="1" t="s">
        <v>1419</v>
      </c>
    </row>
    <row r="517" spans="1:33">
      <c r="A517" s="53">
        <v>45169</v>
      </c>
      <c r="B517" s="53">
        <v>45169</v>
      </c>
      <c r="N517" s="1" t="s">
        <v>936</v>
      </c>
      <c r="U517" s="59">
        <v>16005106877.563801</v>
      </c>
      <c r="V517" s="60">
        <v>16005106877.563801</v>
      </c>
      <c r="W517" s="60">
        <v>16005106877.563801</v>
      </c>
      <c r="X517" s="59">
        <v>2.7998867229899999E-2</v>
      </c>
      <c r="Y517" s="54">
        <v>0</v>
      </c>
      <c r="Z517" s="54">
        <v>1</v>
      </c>
      <c r="AA517" s="54">
        <v>0</v>
      </c>
      <c r="AB517" s="54">
        <v>0</v>
      </c>
      <c r="AC517" s="56">
        <v>0</v>
      </c>
      <c r="AD517" s="56">
        <v>1</v>
      </c>
      <c r="AE517" s="1" t="s">
        <v>1427</v>
      </c>
      <c r="AF517" s="1" t="s">
        <v>1418</v>
      </c>
      <c r="AG517" s="1" t="s">
        <v>1419</v>
      </c>
    </row>
    <row r="518" spans="1:33">
      <c r="A518" s="53">
        <v>45169</v>
      </c>
      <c r="B518" s="53">
        <v>45169</v>
      </c>
      <c r="N518" s="1" t="s">
        <v>1176</v>
      </c>
      <c r="U518" s="59">
        <v>5655107700.3281403</v>
      </c>
      <c r="V518" s="60">
        <v>5655107700.3281403</v>
      </c>
      <c r="W518" s="60">
        <v>5655107700.3281403</v>
      </c>
      <c r="X518" s="59">
        <v>9.8928804964000007E-3</v>
      </c>
      <c r="Y518" s="54">
        <v>0</v>
      </c>
      <c r="Z518" s="54">
        <v>1</v>
      </c>
      <c r="AA518" s="54">
        <v>0</v>
      </c>
      <c r="AB518" s="54">
        <v>0</v>
      </c>
      <c r="AC518" s="56">
        <v>1</v>
      </c>
      <c r="AD518" s="56">
        <v>0</v>
      </c>
      <c r="AE518" s="1" t="s">
        <v>1455</v>
      </c>
      <c r="AF518" s="1" t="s">
        <v>1418</v>
      </c>
      <c r="AG518" s="1" t="s">
        <v>1419</v>
      </c>
    </row>
    <row r="519" spans="1:33">
      <c r="A519" s="53">
        <v>45169</v>
      </c>
      <c r="B519" s="53">
        <v>45169</v>
      </c>
      <c r="N519" s="1" t="s">
        <v>1088</v>
      </c>
      <c r="U519" s="59">
        <v>27769586383.143902</v>
      </c>
      <c r="V519" s="60">
        <v>27769586383.143902</v>
      </c>
      <c r="W519" s="60">
        <v>32670101627.2281</v>
      </c>
      <c r="X519" s="59">
        <v>4.8579304600599997E-2</v>
      </c>
      <c r="Y519" s="54">
        <v>1</v>
      </c>
      <c r="Z519" s="54">
        <v>0</v>
      </c>
      <c r="AA519" s="54">
        <v>0</v>
      </c>
      <c r="AB519" s="54">
        <v>0</v>
      </c>
      <c r="AC519" s="56">
        <v>0</v>
      </c>
      <c r="AD519" s="56">
        <v>1</v>
      </c>
      <c r="AE519" s="1" t="s">
        <v>1425</v>
      </c>
      <c r="AF519" s="1" t="s">
        <v>1418</v>
      </c>
      <c r="AG519" s="1" t="s">
        <v>1419</v>
      </c>
    </row>
    <row r="520" spans="1:33">
      <c r="A520" s="53">
        <v>45169</v>
      </c>
      <c r="B520" s="53">
        <v>45169</v>
      </c>
      <c r="N520" s="1" t="s">
        <v>1348</v>
      </c>
      <c r="U520" s="59">
        <v>12602511080.280001</v>
      </c>
      <c r="V520" s="60">
        <v>12602511080.280001</v>
      </c>
      <c r="W520" s="60">
        <v>12602511080.280001</v>
      </c>
      <c r="X520" s="59">
        <v>2.2046465368799999E-2</v>
      </c>
      <c r="Y520" s="54">
        <v>0</v>
      </c>
      <c r="Z520" s="54">
        <v>1</v>
      </c>
      <c r="AA520" s="54">
        <v>0</v>
      </c>
      <c r="AB520" s="54">
        <v>0</v>
      </c>
      <c r="AC520" s="56">
        <v>1</v>
      </c>
      <c r="AD520" s="56">
        <v>0</v>
      </c>
      <c r="AE520" s="1" t="s">
        <v>1417</v>
      </c>
      <c r="AF520" s="1" t="s">
        <v>1418</v>
      </c>
      <c r="AG520" s="1" t="s">
        <v>1419</v>
      </c>
    </row>
    <row r="521" spans="1:33">
      <c r="A521" s="53">
        <v>45169</v>
      </c>
      <c r="B521" s="53">
        <v>45169</v>
      </c>
      <c r="N521" s="1" t="s">
        <v>1348</v>
      </c>
      <c r="U521" s="59">
        <v>444576033581.15997</v>
      </c>
      <c r="V521" s="60">
        <v>444576033581.15997</v>
      </c>
      <c r="W521" s="60">
        <v>444576033581.15997</v>
      </c>
      <c r="X521" s="59">
        <v>0.77772834839810001</v>
      </c>
      <c r="Y521" s="54">
        <v>1</v>
      </c>
      <c r="Z521" s="54">
        <v>0</v>
      </c>
      <c r="AA521" s="54">
        <v>0</v>
      </c>
      <c r="AB521" s="54">
        <v>0</v>
      </c>
      <c r="AC521" s="56">
        <v>1</v>
      </c>
      <c r="AD521" s="56">
        <v>0</v>
      </c>
      <c r="AE521" s="1" t="s">
        <v>1417</v>
      </c>
      <c r="AF521" s="1" t="s">
        <v>1418</v>
      </c>
      <c r="AG521" s="1" t="s">
        <v>1419</v>
      </c>
    </row>
    <row r="522" spans="1:33">
      <c r="A522" s="53">
        <v>45169</v>
      </c>
      <c r="B522" s="53">
        <v>45169</v>
      </c>
      <c r="N522" s="1" t="s">
        <v>881</v>
      </c>
      <c r="U522" s="59">
        <v>111733976786.97</v>
      </c>
      <c r="V522" s="60">
        <v>111733976786.97</v>
      </c>
      <c r="W522" s="60">
        <v>111733976786.97</v>
      </c>
      <c r="X522" s="59">
        <v>0.19546416059919999</v>
      </c>
      <c r="Y522" s="54">
        <v>1</v>
      </c>
      <c r="Z522" s="54">
        <v>0</v>
      </c>
      <c r="AA522" s="54">
        <v>0</v>
      </c>
      <c r="AB522" s="54">
        <v>0</v>
      </c>
      <c r="AC522" s="56">
        <v>0</v>
      </c>
      <c r="AD522" s="56">
        <v>1</v>
      </c>
      <c r="AE522" s="1" t="s">
        <v>1433</v>
      </c>
      <c r="AF522" s="1" t="s">
        <v>1418</v>
      </c>
      <c r="AG522" s="1" t="s">
        <v>1419</v>
      </c>
    </row>
    <row r="523" spans="1:33">
      <c r="A523" s="53">
        <v>45169</v>
      </c>
      <c r="B523" s="53">
        <v>45169</v>
      </c>
      <c r="N523" s="1" t="s">
        <v>1348</v>
      </c>
      <c r="U523" s="59">
        <v>10478655506.440001</v>
      </c>
      <c r="V523" s="60">
        <v>10478655506.440001</v>
      </c>
      <c r="W523" s="60">
        <v>10478655506.440001</v>
      </c>
      <c r="X523" s="59">
        <v>1.83310543639E-2</v>
      </c>
      <c r="Y523" s="54">
        <v>0</v>
      </c>
      <c r="Z523" s="54">
        <v>1</v>
      </c>
      <c r="AA523" s="54">
        <v>0</v>
      </c>
      <c r="AB523" s="54">
        <v>0</v>
      </c>
      <c r="AC523" s="56">
        <v>1</v>
      </c>
      <c r="AD523" s="56">
        <v>0</v>
      </c>
      <c r="AE523" s="1" t="s">
        <v>1417</v>
      </c>
      <c r="AF523" s="1" t="s">
        <v>1418</v>
      </c>
      <c r="AG523" s="1" t="s">
        <v>1419</v>
      </c>
    </row>
    <row r="524" spans="1:33">
      <c r="A524" s="53">
        <v>45169</v>
      </c>
      <c r="B524" s="53">
        <v>45169</v>
      </c>
      <c r="N524" s="1" t="s">
        <v>1348</v>
      </c>
      <c r="U524" s="59">
        <v>40574679474.550003</v>
      </c>
      <c r="V524" s="60">
        <v>40574679474.550003</v>
      </c>
      <c r="W524" s="60">
        <v>40574679474.550003</v>
      </c>
      <c r="X524" s="59">
        <v>7.0980161031899996E-2</v>
      </c>
      <c r="Y524" s="54">
        <v>1</v>
      </c>
      <c r="Z524" s="54">
        <v>0</v>
      </c>
      <c r="AA524" s="54">
        <v>0</v>
      </c>
      <c r="AB524" s="54">
        <v>0</v>
      </c>
      <c r="AC524" s="56">
        <v>1</v>
      </c>
      <c r="AD524" s="56">
        <v>0</v>
      </c>
      <c r="AE524" s="1" t="s">
        <v>1417</v>
      </c>
      <c r="AF524" s="1" t="s">
        <v>1418</v>
      </c>
      <c r="AG524" s="1" t="s">
        <v>1419</v>
      </c>
    </row>
    <row r="525" spans="1:33">
      <c r="A525" s="53">
        <v>45169</v>
      </c>
      <c r="B525" s="53">
        <v>45169</v>
      </c>
      <c r="N525" s="1" t="s">
        <v>1088</v>
      </c>
      <c r="U525" s="59">
        <v>6844558559.4085903</v>
      </c>
      <c r="V525" s="60">
        <v>6844558559.4085903</v>
      </c>
      <c r="W525" s="60">
        <v>7605065066.0095501</v>
      </c>
      <c r="X525" s="59">
        <v>1.19736711425E-2</v>
      </c>
      <c r="Y525" s="54">
        <v>0</v>
      </c>
      <c r="Z525" s="54">
        <v>1</v>
      </c>
      <c r="AA525" s="54">
        <v>0</v>
      </c>
      <c r="AB525" s="54">
        <v>0</v>
      </c>
      <c r="AC525" s="56">
        <v>1</v>
      </c>
      <c r="AD525" s="56">
        <v>0</v>
      </c>
      <c r="AE525" s="1" t="s">
        <v>1425</v>
      </c>
      <c r="AF525" s="1" t="s">
        <v>1418</v>
      </c>
      <c r="AG525" s="1" t="s">
        <v>1419</v>
      </c>
    </row>
    <row r="526" spans="1:33">
      <c r="A526" s="53">
        <v>45169</v>
      </c>
      <c r="B526" s="53">
        <v>45169</v>
      </c>
      <c r="N526" s="1" t="s">
        <v>1348</v>
      </c>
      <c r="U526" s="59">
        <v>189780105630.56</v>
      </c>
      <c r="V526" s="60">
        <v>189780105630.56</v>
      </c>
      <c r="W526" s="60">
        <v>189780105630.56</v>
      </c>
      <c r="X526" s="59">
        <v>0.33199578241310002</v>
      </c>
      <c r="Y526" s="54">
        <v>1</v>
      </c>
      <c r="Z526" s="54">
        <v>0</v>
      </c>
      <c r="AA526" s="54">
        <v>0</v>
      </c>
      <c r="AB526" s="54">
        <v>0</v>
      </c>
      <c r="AC526" s="56">
        <v>1</v>
      </c>
      <c r="AD526" s="56">
        <v>0</v>
      </c>
      <c r="AE526" s="1" t="s">
        <v>1417</v>
      </c>
      <c r="AF526" s="1" t="s">
        <v>1418</v>
      </c>
      <c r="AG526" s="1" t="s">
        <v>1419</v>
      </c>
    </row>
    <row r="527" spans="1:33">
      <c r="A527" s="53">
        <v>45169</v>
      </c>
      <c r="B527" s="53">
        <v>45169</v>
      </c>
      <c r="N527" s="1" t="s">
        <v>1348</v>
      </c>
      <c r="U527" s="59">
        <v>76541941118.759995</v>
      </c>
      <c r="V527" s="60">
        <v>76541941118.759995</v>
      </c>
      <c r="W527" s="60">
        <v>76541941118.759995</v>
      </c>
      <c r="X527" s="59">
        <v>0.1339002396732</v>
      </c>
      <c r="Y527" s="54">
        <v>1</v>
      </c>
      <c r="Z527" s="54">
        <v>0</v>
      </c>
      <c r="AA527" s="54">
        <v>0</v>
      </c>
      <c r="AB527" s="54">
        <v>0</v>
      </c>
      <c r="AC527" s="56">
        <v>1</v>
      </c>
      <c r="AD527" s="56">
        <v>0</v>
      </c>
      <c r="AE527" s="1" t="s">
        <v>1424</v>
      </c>
      <c r="AF527" s="1" t="s">
        <v>1418</v>
      </c>
      <c r="AG527" s="1" t="s">
        <v>1419</v>
      </c>
    </row>
    <row r="528" spans="1:33">
      <c r="A528" s="53">
        <v>45169</v>
      </c>
      <c r="B528" s="53">
        <v>45169</v>
      </c>
      <c r="N528" s="1" t="s">
        <v>936</v>
      </c>
      <c r="U528" s="59">
        <v>10159827326.2131</v>
      </c>
      <c r="V528" s="60">
        <v>10159827326.2131</v>
      </c>
      <c r="W528" s="60">
        <v>10159827326.2131</v>
      </c>
      <c r="X528" s="59">
        <v>1.77733056431E-2</v>
      </c>
      <c r="Y528" s="54">
        <v>0</v>
      </c>
      <c r="Z528" s="54">
        <v>1</v>
      </c>
      <c r="AA528" s="54">
        <v>0</v>
      </c>
      <c r="AB528" s="54">
        <v>0</v>
      </c>
      <c r="AC528" s="56">
        <v>1</v>
      </c>
      <c r="AD528" s="56">
        <v>0</v>
      </c>
      <c r="AE528" s="1" t="s">
        <v>1427</v>
      </c>
      <c r="AF528" s="1" t="s">
        <v>1418</v>
      </c>
      <c r="AG528" s="1" t="s">
        <v>1419</v>
      </c>
    </row>
    <row r="529" spans="1:33">
      <c r="A529" s="53">
        <v>45169</v>
      </c>
      <c r="B529" s="53">
        <v>45169</v>
      </c>
      <c r="N529" s="1" t="s">
        <v>1348</v>
      </c>
      <c r="U529" s="59">
        <v>17474336748.959999</v>
      </c>
      <c r="V529" s="60">
        <v>17474336748.959999</v>
      </c>
      <c r="W529" s="60">
        <v>17474336748.959999</v>
      </c>
      <c r="X529" s="59">
        <v>3.0569095121099999E-2</v>
      </c>
      <c r="Y529" s="54">
        <v>0</v>
      </c>
      <c r="Z529" s="54">
        <v>1</v>
      </c>
      <c r="AA529" s="54">
        <v>0</v>
      </c>
      <c r="AB529" s="54">
        <v>0</v>
      </c>
      <c r="AC529" s="56">
        <v>1</v>
      </c>
      <c r="AD529" s="56">
        <v>0</v>
      </c>
      <c r="AE529" s="1" t="s">
        <v>1417</v>
      </c>
      <c r="AF529" s="1" t="s">
        <v>1418</v>
      </c>
      <c r="AG529" s="1" t="s">
        <v>1419</v>
      </c>
    </row>
    <row r="530" spans="1:33">
      <c r="A530" s="53">
        <v>45169</v>
      </c>
      <c r="B530" s="53">
        <v>45169</v>
      </c>
      <c r="N530" s="1" t="s">
        <v>1348</v>
      </c>
      <c r="U530" s="59">
        <v>63772962243.120003</v>
      </c>
      <c r="V530" s="60">
        <v>63772962243.120003</v>
      </c>
      <c r="W530" s="60">
        <v>63772962243.120003</v>
      </c>
      <c r="X530" s="59">
        <v>0.11156256039780001</v>
      </c>
      <c r="Y530" s="54">
        <v>1</v>
      </c>
      <c r="Z530" s="54">
        <v>0</v>
      </c>
      <c r="AA530" s="54">
        <v>0</v>
      </c>
      <c r="AB530" s="54">
        <v>0</v>
      </c>
      <c r="AC530" s="56">
        <v>0.35</v>
      </c>
      <c r="AD530" s="56">
        <v>0.65</v>
      </c>
      <c r="AE530" s="1" t="s">
        <v>1417</v>
      </c>
      <c r="AF530" s="1" t="s">
        <v>1418</v>
      </c>
      <c r="AG530" s="1" t="s">
        <v>1419</v>
      </c>
    </row>
    <row r="531" spans="1:33">
      <c r="A531" s="53">
        <v>45169</v>
      </c>
      <c r="B531" s="53">
        <v>45169</v>
      </c>
      <c r="N531" s="1" t="s">
        <v>1348</v>
      </c>
      <c r="U531" s="59">
        <v>18016435467</v>
      </c>
      <c r="V531" s="60">
        <v>18016435467</v>
      </c>
      <c r="W531" s="60">
        <v>18016435467</v>
      </c>
      <c r="X531" s="59">
        <v>3.1517426809799999E-2</v>
      </c>
      <c r="Y531" s="54">
        <v>0</v>
      </c>
      <c r="Z531" s="54">
        <v>1</v>
      </c>
      <c r="AA531" s="54">
        <v>0</v>
      </c>
      <c r="AB531" s="54">
        <v>0</v>
      </c>
      <c r="AC531" s="56">
        <v>1</v>
      </c>
      <c r="AD531" s="56">
        <v>0</v>
      </c>
      <c r="AE531" s="1" t="s">
        <v>1424</v>
      </c>
      <c r="AF531" s="1" t="s">
        <v>1418</v>
      </c>
      <c r="AG531" s="1" t="s">
        <v>1419</v>
      </c>
    </row>
    <row r="532" spans="1:33">
      <c r="A532" s="53">
        <v>45169</v>
      </c>
      <c r="B532" s="53">
        <v>45169</v>
      </c>
      <c r="N532" s="1" t="s">
        <v>1348</v>
      </c>
      <c r="U532" s="59">
        <v>17728767905.464001</v>
      </c>
      <c r="V532" s="60">
        <v>17728767905.464001</v>
      </c>
      <c r="W532" s="60">
        <v>21519464163.470001</v>
      </c>
      <c r="X532" s="59">
        <v>3.1014189566600001E-2</v>
      </c>
      <c r="Y532" s="54">
        <v>0</v>
      </c>
      <c r="Z532" s="54">
        <v>1</v>
      </c>
      <c r="AA532" s="54">
        <v>0</v>
      </c>
      <c r="AB532" s="54">
        <v>0</v>
      </c>
      <c r="AC532" s="56">
        <v>0</v>
      </c>
      <c r="AD532" s="56">
        <v>1</v>
      </c>
      <c r="AE532" s="1" t="s">
        <v>1417</v>
      </c>
      <c r="AF532" s="1" t="s">
        <v>1418</v>
      </c>
      <c r="AG532" s="1" t="s">
        <v>1434</v>
      </c>
    </row>
    <row r="533" spans="1:33">
      <c r="A533" s="53">
        <v>45169</v>
      </c>
      <c r="B533" s="53">
        <v>45169</v>
      </c>
      <c r="N533" s="1" t="s">
        <v>1064</v>
      </c>
      <c r="U533" s="59">
        <v>2976294514.4054599</v>
      </c>
      <c r="V533" s="60">
        <v>2976294514.4054599</v>
      </c>
      <c r="W533" s="60">
        <v>6613987809.7899103</v>
      </c>
      <c r="X533" s="59">
        <v>5.2066428286000003E-3</v>
      </c>
      <c r="Y533" s="54">
        <v>0</v>
      </c>
      <c r="Z533" s="54">
        <v>1</v>
      </c>
      <c r="AA533" s="54">
        <v>0</v>
      </c>
      <c r="AB533" s="54">
        <v>0</v>
      </c>
      <c r="AC533" s="56">
        <v>0</v>
      </c>
      <c r="AD533" s="56">
        <v>1</v>
      </c>
      <c r="AE533" s="1" t="s">
        <v>1431</v>
      </c>
      <c r="AF533" s="1" t="s">
        <v>1418</v>
      </c>
      <c r="AG533" s="1" t="s">
        <v>1419</v>
      </c>
    </row>
    <row r="534" spans="1:33">
      <c r="A534" s="53">
        <v>45169</v>
      </c>
      <c r="B534" s="53">
        <v>45169</v>
      </c>
      <c r="N534" s="1" t="s">
        <v>936</v>
      </c>
      <c r="U534" s="59">
        <v>7517759276.1554403</v>
      </c>
      <c r="V534" s="60">
        <v>7517759276.1554403</v>
      </c>
      <c r="W534" s="60">
        <v>12035153966.2808</v>
      </c>
      <c r="X534" s="59">
        <v>1.31513488444E-2</v>
      </c>
      <c r="Y534" s="54">
        <v>0</v>
      </c>
      <c r="Z534" s="54">
        <v>1</v>
      </c>
      <c r="AA534" s="54">
        <v>0</v>
      </c>
      <c r="AB534" s="54">
        <v>0</v>
      </c>
      <c r="AC534" s="56">
        <v>0</v>
      </c>
      <c r="AD534" s="56">
        <v>1</v>
      </c>
      <c r="AE534" s="1" t="s">
        <v>1427</v>
      </c>
      <c r="AF534" s="1" t="s">
        <v>1418</v>
      </c>
      <c r="AG534" s="1" t="s">
        <v>1419</v>
      </c>
    </row>
    <row r="535" spans="1:33">
      <c r="A535" s="53">
        <v>45169</v>
      </c>
      <c r="B535" s="53">
        <v>45169</v>
      </c>
      <c r="N535" s="1" t="s">
        <v>1015</v>
      </c>
      <c r="U535" s="59">
        <v>3808134984.5</v>
      </c>
      <c r="V535" s="60">
        <v>3808134984.5</v>
      </c>
      <c r="W535" s="60">
        <v>6923881790</v>
      </c>
      <c r="X535" s="59">
        <v>6.6618402888999999E-3</v>
      </c>
      <c r="Y535" s="54">
        <v>0</v>
      </c>
      <c r="Z535" s="54">
        <v>1</v>
      </c>
      <c r="AA535" s="54">
        <v>0</v>
      </c>
      <c r="AB535" s="54">
        <v>0</v>
      </c>
      <c r="AC535" s="56">
        <v>0</v>
      </c>
      <c r="AD535" s="56">
        <v>1</v>
      </c>
      <c r="AE535" s="1" t="s">
        <v>1420</v>
      </c>
      <c r="AF535" s="1" t="s">
        <v>1418</v>
      </c>
      <c r="AG535" s="1" t="s">
        <v>1419</v>
      </c>
    </row>
    <row r="536" spans="1:33">
      <c r="A536" s="53">
        <v>45169</v>
      </c>
      <c r="B536" s="53">
        <v>45169</v>
      </c>
      <c r="N536" s="1" t="s">
        <v>1348</v>
      </c>
      <c r="U536" s="59">
        <v>11039627070.719999</v>
      </c>
      <c r="V536" s="60">
        <v>11039627070.719999</v>
      </c>
      <c r="W536" s="60">
        <v>12266252300.799999</v>
      </c>
      <c r="X536" s="59">
        <v>1.93124016594E-2</v>
      </c>
      <c r="Y536" s="54">
        <v>0</v>
      </c>
      <c r="Z536" s="54">
        <v>1</v>
      </c>
      <c r="AA536" s="54">
        <v>0</v>
      </c>
      <c r="AB536" s="54">
        <v>0</v>
      </c>
      <c r="AC536" s="56">
        <v>0</v>
      </c>
      <c r="AD536" s="56">
        <v>1</v>
      </c>
      <c r="AE536" s="1" t="s">
        <v>1417</v>
      </c>
      <c r="AF536" s="1" t="s">
        <v>1418</v>
      </c>
      <c r="AG536" s="1" t="s">
        <v>1419</v>
      </c>
    </row>
    <row r="537" spans="1:33">
      <c r="A537" s="53">
        <v>45169</v>
      </c>
      <c r="B537" s="53">
        <v>45169</v>
      </c>
      <c r="N537" s="1" t="s">
        <v>1348</v>
      </c>
      <c r="U537" s="59">
        <v>47967963617.550003</v>
      </c>
      <c r="V537" s="60">
        <v>47967963617.550003</v>
      </c>
      <c r="W537" s="60">
        <v>47967963617.550003</v>
      </c>
      <c r="X537" s="59">
        <v>8.3913756708399997E-2</v>
      </c>
      <c r="Y537" s="54">
        <v>1</v>
      </c>
      <c r="Z537" s="54">
        <v>0</v>
      </c>
      <c r="AA537" s="54">
        <v>0</v>
      </c>
      <c r="AB537" s="54">
        <v>0</v>
      </c>
      <c r="AC537" s="56">
        <v>1</v>
      </c>
      <c r="AD537" s="56">
        <v>0</v>
      </c>
      <c r="AE537" s="1" t="s">
        <v>1417</v>
      </c>
      <c r="AF537" s="1" t="s">
        <v>1418</v>
      </c>
      <c r="AG537" s="1" t="s">
        <v>1419</v>
      </c>
    </row>
    <row r="538" spans="1:33">
      <c r="A538" s="53">
        <v>45169</v>
      </c>
      <c r="B538" s="53">
        <v>45169</v>
      </c>
      <c r="N538" s="1" t="s">
        <v>1348</v>
      </c>
      <c r="U538" s="59">
        <v>35352917861.349998</v>
      </c>
      <c r="V538" s="60">
        <v>35352917861.349998</v>
      </c>
      <c r="W538" s="60">
        <v>35352917861.349998</v>
      </c>
      <c r="X538" s="59">
        <v>6.1845363543100003E-2</v>
      </c>
      <c r="Y538" s="54">
        <v>1</v>
      </c>
      <c r="Z538" s="54">
        <v>0</v>
      </c>
      <c r="AA538" s="54">
        <v>0</v>
      </c>
      <c r="AB538" s="54">
        <v>0</v>
      </c>
      <c r="AC538" s="56">
        <v>0.35</v>
      </c>
      <c r="AD538" s="56">
        <v>0.65</v>
      </c>
      <c r="AE538" s="1" t="s">
        <v>1417</v>
      </c>
      <c r="AF538" s="1" t="s">
        <v>1418</v>
      </c>
      <c r="AG538" s="1" t="s">
        <v>1419</v>
      </c>
    </row>
    <row r="539" spans="1:33">
      <c r="A539" s="53">
        <v>45169</v>
      </c>
      <c r="B539" s="53">
        <v>45169</v>
      </c>
      <c r="N539" s="1" t="s">
        <v>1348</v>
      </c>
      <c r="U539" s="59">
        <v>7027515578.04</v>
      </c>
      <c r="V539" s="60">
        <v>7027515578.04</v>
      </c>
      <c r="W539" s="60">
        <v>11712525963.4</v>
      </c>
      <c r="X539" s="59">
        <v>1.22937308155E-2</v>
      </c>
      <c r="Y539" s="54">
        <v>0</v>
      </c>
      <c r="Z539" s="54">
        <v>1</v>
      </c>
      <c r="AA539" s="54">
        <v>0</v>
      </c>
      <c r="AB539" s="54">
        <v>0</v>
      </c>
      <c r="AC539" s="56">
        <v>1</v>
      </c>
      <c r="AD539" s="56">
        <v>0</v>
      </c>
      <c r="AE539" s="1" t="s">
        <v>1424</v>
      </c>
      <c r="AF539" s="1" t="s">
        <v>1418</v>
      </c>
      <c r="AG539" s="1" t="s">
        <v>1419</v>
      </c>
    </row>
    <row r="540" spans="1:33">
      <c r="A540" s="53">
        <v>45169</v>
      </c>
      <c r="B540" s="53">
        <v>45169</v>
      </c>
      <c r="N540" s="1" t="s">
        <v>1348</v>
      </c>
      <c r="U540" s="59">
        <v>11417040348.4</v>
      </c>
      <c r="V540" s="60">
        <v>11417040348.4</v>
      </c>
      <c r="W540" s="60">
        <v>11417040348.4</v>
      </c>
      <c r="X540" s="59">
        <v>1.9972637441200002E-2</v>
      </c>
      <c r="Y540" s="54">
        <v>0</v>
      </c>
      <c r="Z540" s="54">
        <v>1</v>
      </c>
      <c r="AA540" s="54">
        <v>0</v>
      </c>
      <c r="AB540" s="54">
        <v>0</v>
      </c>
      <c r="AC540" s="56">
        <v>0.65</v>
      </c>
      <c r="AD540" s="56">
        <v>0.35</v>
      </c>
      <c r="AE540" s="1" t="s">
        <v>1417</v>
      </c>
      <c r="AF540" s="1" t="s">
        <v>1418</v>
      </c>
      <c r="AG540" s="1" t="s">
        <v>1419</v>
      </c>
    </row>
    <row r="541" spans="1:33">
      <c r="A541" s="53">
        <v>45169</v>
      </c>
      <c r="B541" s="53">
        <v>45169</v>
      </c>
      <c r="N541" s="1" t="s">
        <v>1348</v>
      </c>
      <c r="U541" s="59">
        <v>53432746327.440002</v>
      </c>
      <c r="V541" s="60">
        <v>53432746327.440002</v>
      </c>
      <c r="W541" s="60">
        <v>53432746327.440002</v>
      </c>
      <c r="X541" s="59">
        <v>9.3473688216799994E-2</v>
      </c>
      <c r="Y541" s="54">
        <v>1</v>
      </c>
      <c r="Z541" s="54">
        <v>0</v>
      </c>
      <c r="AA541" s="54">
        <v>0</v>
      </c>
      <c r="AB541" s="54">
        <v>0</v>
      </c>
      <c r="AC541" s="56">
        <v>0.35</v>
      </c>
      <c r="AD541" s="56">
        <v>0.65</v>
      </c>
      <c r="AE541" s="1" t="s">
        <v>1424</v>
      </c>
      <c r="AF541" s="1" t="s">
        <v>1418</v>
      </c>
      <c r="AG541" s="1" t="s">
        <v>1419</v>
      </c>
    </row>
    <row r="542" spans="1:33">
      <c r="A542" s="53">
        <v>45169</v>
      </c>
      <c r="B542" s="53">
        <v>45169</v>
      </c>
      <c r="N542" s="1" t="s">
        <v>1172</v>
      </c>
      <c r="U542" s="59">
        <v>3503106486.0455799</v>
      </c>
      <c r="V542" s="60">
        <v>3503106486.0455799</v>
      </c>
      <c r="W542" s="60">
        <v>14012425944.182301</v>
      </c>
      <c r="X542" s="59">
        <v>6.1282323289000001E-3</v>
      </c>
      <c r="Y542" s="54">
        <v>0</v>
      </c>
      <c r="Z542" s="54">
        <v>1</v>
      </c>
      <c r="AA542" s="54">
        <v>0</v>
      </c>
      <c r="AB542" s="54">
        <v>0</v>
      </c>
      <c r="AC542" s="56">
        <v>1</v>
      </c>
      <c r="AD542" s="56">
        <v>0</v>
      </c>
      <c r="AE542" s="1" t="s">
        <v>1426</v>
      </c>
      <c r="AF542" s="1" t="s">
        <v>1418</v>
      </c>
      <c r="AG542" s="1" t="s">
        <v>1419</v>
      </c>
    </row>
    <row r="543" spans="1:33">
      <c r="A543" s="53">
        <v>45169</v>
      </c>
      <c r="B543" s="53">
        <v>45169</v>
      </c>
      <c r="N543" s="1" t="s">
        <v>1348</v>
      </c>
      <c r="U543" s="59">
        <v>11232929362.41</v>
      </c>
      <c r="V543" s="60">
        <v>11232929362.41</v>
      </c>
      <c r="W543" s="60">
        <v>13215211014.6</v>
      </c>
      <c r="X543" s="59">
        <v>1.96505590513E-2</v>
      </c>
      <c r="Y543" s="54">
        <v>0</v>
      </c>
      <c r="Z543" s="54">
        <v>1</v>
      </c>
      <c r="AA543" s="54">
        <v>0</v>
      </c>
      <c r="AB543" s="54">
        <v>0</v>
      </c>
      <c r="AC543" s="56">
        <v>1</v>
      </c>
      <c r="AD543" s="56">
        <v>0</v>
      </c>
      <c r="AE543" s="1" t="s">
        <v>1424</v>
      </c>
      <c r="AF543" s="1" t="s">
        <v>1418</v>
      </c>
      <c r="AG543" s="1" t="s">
        <v>1434</v>
      </c>
    </row>
    <row r="544" spans="1:33">
      <c r="A544" s="53">
        <v>45169</v>
      </c>
      <c r="B544" s="53">
        <v>45169</v>
      </c>
      <c r="N544" s="1" t="s">
        <v>1348</v>
      </c>
      <c r="U544" s="59">
        <v>6427820403.1999998</v>
      </c>
      <c r="V544" s="60">
        <v>6427820403.1999998</v>
      </c>
      <c r="W544" s="60">
        <v>12855640806.4</v>
      </c>
      <c r="X544" s="59">
        <v>1.12446415649E-2</v>
      </c>
      <c r="Y544" s="54">
        <v>0</v>
      </c>
      <c r="Z544" s="54">
        <v>1</v>
      </c>
      <c r="AA544" s="54">
        <v>0</v>
      </c>
      <c r="AB544" s="54">
        <v>0</v>
      </c>
      <c r="AC544" s="56">
        <v>1</v>
      </c>
      <c r="AD544" s="56">
        <v>0</v>
      </c>
      <c r="AE544" s="1" t="s">
        <v>1417</v>
      </c>
      <c r="AF544" s="1" t="s">
        <v>1418</v>
      </c>
      <c r="AG544" s="1" t="s">
        <v>1434</v>
      </c>
    </row>
    <row r="545" spans="1:33">
      <c r="A545" s="53">
        <v>45169</v>
      </c>
      <c r="B545" s="53">
        <v>45169</v>
      </c>
      <c r="N545" s="1" t="s">
        <v>1348</v>
      </c>
      <c r="U545" s="59">
        <v>5097259880.1599998</v>
      </c>
      <c r="V545" s="60">
        <v>5097259880.1599998</v>
      </c>
      <c r="W545" s="60">
        <v>7281799828.8000002</v>
      </c>
      <c r="X545" s="59">
        <v>8.9169977878E-3</v>
      </c>
      <c r="Y545" s="54">
        <v>0</v>
      </c>
      <c r="Z545" s="54">
        <v>1</v>
      </c>
      <c r="AA545" s="54">
        <v>0</v>
      </c>
      <c r="AB545" s="54">
        <v>0</v>
      </c>
      <c r="AC545" s="56">
        <v>0</v>
      </c>
      <c r="AD545" s="56">
        <v>1</v>
      </c>
      <c r="AE545" s="1" t="s">
        <v>1424</v>
      </c>
      <c r="AF545" s="1" t="s">
        <v>1418</v>
      </c>
      <c r="AG545" s="1" t="s">
        <v>1434</v>
      </c>
    </row>
    <row r="546" spans="1:33">
      <c r="A546" s="53">
        <v>45169</v>
      </c>
      <c r="B546" s="53">
        <v>45169</v>
      </c>
      <c r="N546" s="1" t="s">
        <v>1031</v>
      </c>
      <c r="U546" s="59">
        <v>7420858428.29284</v>
      </c>
      <c r="V546" s="60">
        <v>7420858428.29284</v>
      </c>
      <c r="W546" s="60">
        <v>11416705274.2967</v>
      </c>
      <c r="X546" s="59">
        <v>1.2981833327E-2</v>
      </c>
      <c r="Y546" s="54">
        <v>0</v>
      </c>
      <c r="Z546" s="54">
        <v>1</v>
      </c>
      <c r="AA546" s="54">
        <v>0</v>
      </c>
      <c r="AB546" s="54">
        <v>0</v>
      </c>
      <c r="AC546" s="56">
        <v>0.35</v>
      </c>
      <c r="AD546" s="56">
        <v>0.65</v>
      </c>
      <c r="AE546" s="1" t="s">
        <v>1428</v>
      </c>
      <c r="AF546" s="1" t="s">
        <v>1423</v>
      </c>
      <c r="AG546" s="1" t="s">
        <v>1419</v>
      </c>
    </row>
    <row r="547" spans="1:33">
      <c r="A547" s="53">
        <v>45169</v>
      </c>
      <c r="B547" s="53">
        <v>45169</v>
      </c>
      <c r="N547" s="1" t="s">
        <v>1348</v>
      </c>
      <c r="U547" s="59">
        <v>8417458565.4720001</v>
      </c>
      <c r="V547" s="60">
        <v>8417458565.4720001</v>
      </c>
      <c r="W547" s="60">
        <v>14029097609.120001</v>
      </c>
      <c r="X547" s="59">
        <v>1.47252565441E-2</v>
      </c>
      <c r="Y547" s="54">
        <v>0</v>
      </c>
      <c r="Z547" s="54">
        <v>1</v>
      </c>
      <c r="AA547" s="54">
        <v>0</v>
      </c>
      <c r="AB547" s="54">
        <v>0</v>
      </c>
      <c r="AC547" s="56">
        <v>0</v>
      </c>
      <c r="AD547" s="56">
        <v>1</v>
      </c>
      <c r="AE547" s="1" t="s">
        <v>1417</v>
      </c>
      <c r="AF547" s="1" t="s">
        <v>1418</v>
      </c>
      <c r="AG547" s="1" t="s">
        <v>1419</v>
      </c>
    </row>
    <row r="548" spans="1:33">
      <c r="A548" s="53">
        <v>45169</v>
      </c>
      <c r="B548" s="53">
        <v>45169</v>
      </c>
      <c r="N548" s="1" t="s">
        <v>1348</v>
      </c>
      <c r="U548" s="59">
        <v>40781000000</v>
      </c>
      <c r="V548" s="60">
        <v>40781000000</v>
      </c>
      <c r="W548" s="60">
        <v>50976250000</v>
      </c>
      <c r="X548" s="59">
        <v>7.1341092142400003E-2</v>
      </c>
      <c r="Y548" s="54">
        <v>1</v>
      </c>
      <c r="Z548" s="54">
        <v>0</v>
      </c>
      <c r="AA548" s="54">
        <v>0</v>
      </c>
      <c r="AB548" s="54">
        <v>0</v>
      </c>
      <c r="AC548" s="56">
        <v>0</v>
      </c>
      <c r="AD548" s="56">
        <v>1</v>
      </c>
      <c r="AE548" s="1" t="s">
        <v>1417</v>
      </c>
      <c r="AF548" s="1" t="s">
        <v>1418</v>
      </c>
      <c r="AG548" s="1" t="s">
        <v>1434</v>
      </c>
    </row>
    <row r="549" spans="1:33">
      <c r="A549" s="53">
        <v>45169</v>
      </c>
      <c r="B549" s="53">
        <v>45169</v>
      </c>
      <c r="N549" s="1" t="s">
        <v>1348</v>
      </c>
      <c r="U549" s="59">
        <v>11177186425.048</v>
      </c>
      <c r="V549" s="60">
        <v>11177186425.048</v>
      </c>
      <c r="W549" s="60">
        <v>14550526723.18</v>
      </c>
      <c r="X549" s="59">
        <v>1.9553043982300001E-2</v>
      </c>
      <c r="Y549" s="54">
        <v>0</v>
      </c>
      <c r="Z549" s="54">
        <v>1</v>
      </c>
      <c r="AA549" s="54">
        <v>0</v>
      </c>
      <c r="AB549" s="54">
        <v>0</v>
      </c>
      <c r="AC549" s="56">
        <v>0.5</v>
      </c>
      <c r="AD549" s="56">
        <v>0.5</v>
      </c>
      <c r="AE549" s="1" t="s">
        <v>1424</v>
      </c>
      <c r="AF549" s="1" t="s">
        <v>1418</v>
      </c>
      <c r="AG549" s="1" t="s">
        <v>1438</v>
      </c>
    </row>
    <row r="550" spans="1:33">
      <c r="A550" s="53">
        <v>45169</v>
      </c>
      <c r="B550" s="53">
        <v>45169</v>
      </c>
      <c r="N550" s="1" t="s">
        <v>1348</v>
      </c>
      <c r="U550" s="59">
        <v>26933342228.604</v>
      </c>
      <c r="V550" s="60">
        <v>26933342228.604</v>
      </c>
      <c r="W550" s="60">
        <v>31478780211.060001</v>
      </c>
      <c r="X550" s="59">
        <v>4.71164034632E-2</v>
      </c>
      <c r="Y550" s="54">
        <v>0</v>
      </c>
      <c r="Z550" s="54">
        <v>1</v>
      </c>
      <c r="AA550" s="54">
        <v>0</v>
      </c>
      <c r="AB550" s="54">
        <v>0</v>
      </c>
      <c r="AC550" s="56">
        <v>0</v>
      </c>
      <c r="AD550" s="56">
        <v>1</v>
      </c>
      <c r="AE550" s="1" t="s">
        <v>1417</v>
      </c>
      <c r="AF550" s="1" t="s">
        <v>1418</v>
      </c>
      <c r="AG550" s="1" t="s">
        <v>1434</v>
      </c>
    </row>
    <row r="551" spans="1:33">
      <c r="A551" s="53">
        <v>45169</v>
      </c>
      <c r="B551" s="53">
        <v>45169</v>
      </c>
      <c r="N551" s="1" t="s">
        <v>1218</v>
      </c>
      <c r="U551" s="59">
        <v>7222760916.1580296</v>
      </c>
      <c r="V551" s="60">
        <v>7222760916.1580296</v>
      </c>
      <c r="W551" s="60">
        <v>16050579813.6845</v>
      </c>
      <c r="X551" s="59">
        <v>1.26352873162E-2</v>
      </c>
      <c r="Y551" s="54">
        <v>0</v>
      </c>
      <c r="Z551" s="54">
        <v>1</v>
      </c>
      <c r="AA551" s="54">
        <v>0</v>
      </c>
      <c r="AB551" s="54">
        <v>0</v>
      </c>
      <c r="AC551" s="56">
        <v>0</v>
      </c>
      <c r="AD551" s="56">
        <v>1</v>
      </c>
      <c r="AE551" s="1" t="s">
        <v>1478</v>
      </c>
      <c r="AF551" s="1" t="s">
        <v>1418</v>
      </c>
      <c r="AG551" s="1" t="s">
        <v>1419</v>
      </c>
    </row>
    <row r="552" spans="1:33">
      <c r="A552" s="53">
        <v>45169</v>
      </c>
      <c r="B552" s="53">
        <v>45169</v>
      </c>
      <c r="N552" s="1" t="s">
        <v>1342</v>
      </c>
      <c r="U552" s="59">
        <v>209389842462.923</v>
      </c>
      <c r="V552" s="60">
        <v>209389842462.923</v>
      </c>
      <c r="W552" s="60">
        <v>209389842462.923</v>
      </c>
      <c r="X552" s="59">
        <v>0.3663004841675</v>
      </c>
      <c r="Y552" s="54">
        <v>1</v>
      </c>
      <c r="Z552" s="54">
        <v>0</v>
      </c>
      <c r="AA552" s="54">
        <v>0</v>
      </c>
      <c r="AB552" s="54">
        <v>0</v>
      </c>
      <c r="AC552" s="56">
        <v>0.35</v>
      </c>
      <c r="AD552" s="56">
        <v>0.65</v>
      </c>
      <c r="AE552" s="1" t="s">
        <v>1441</v>
      </c>
      <c r="AF552" s="1" t="s">
        <v>1418</v>
      </c>
      <c r="AG552" s="1" t="s">
        <v>1419</v>
      </c>
    </row>
    <row r="553" spans="1:33">
      <c r="A553" s="53">
        <v>45169</v>
      </c>
      <c r="B553" s="53">
        <v>45169</v>
      </c>
      <c r="N553" s="1" t="s">
        <v>1348</v>
      </c>
      <c r="U553" s="59">
        <v>28371994919.349998</v>
      </c>
      <c r="V553" s="60">
        <v>28371994919.349998</v>
      </c>
      <c r="W553" s="60">
        <v>28371994919.349998</v>
      </c>
      <c r="X553" s="59">
        <v>4.9633140526399999E-2</v>
      </c>
      <c r="Y553" s="54">
        <v>1</v>
      </c>
      <c r="Z553" s="54">
        <v>0</v>
      </c>
      <c r="AA553" s="54">
        <v>0</v>
      </c>
      <c r="AB553" s="54">
        <v>0</v>
      </c>
      <c r="AC553" s="56">
        <v>1</v>
      </c>
      <c r="AD553" s="56">
        <v>0</v>
      </c>
      <c r="AE553" s="1" t="s">
        <v>1417</v>
      </c>
      <c r="AF553" s="1" t="s">
        <v>1418</v>
      </c>
      <c r="AG553" s="1" t="s">
        <v>1419</v>
      </c>
    </row>
    <row r="554" spans="1:33">
      <c r="A554" s="53">
        <v>45169</v>
      </c>
      <c r="B554" s="53">
        <v>45169</v>
      </c>
      <c r="N554" s="1" t="s">
        <v>881</v>
      </c>
      <c r="U554" s="59">
        <v>30095708155.133099</v>
      </c>
      <c r="V554" s="60">
        <v>30095708155.133099</v>
      </c>
      <c r="W554" s="60">
        <v>30095708155.133099</v>
      </c>
      <c r="X554" s="59">
        <v>5.2648554193999997E-2</v>
      </c>
      <c r="Y554" s="54">
        <v>1</v>
      </c>
      <c r="Z554" s="54">
        <v>0</v>
      </c>
      <c r="AA554" s="54">
        <v>0</v>
      </c>
      <c r="AB554" s="54">
        <v>0</v>
      </c>
      <c r="AC554" s="56">
        <v>0</v>
      </c>
      <c r="AD554" s="56">
        <v>1</v>
      </c>
      <c r="AE554" s="1" t="s">
        <v>1433</v>
      </c>
      <c r="AF554" s="1" t="s">
        <v>1418</v>
      </c>
      <c r="AG554" s="1" t="s">
        <v>1419</v>
      </c>
    </row>
    <row r="555" spans="1:33">
      <c r="A555" s="53">
        <v>45169</v>
      </c>
      <c r="B555" s="53">
        <v>45169</v>
      </c>
      <c r="N555" s="1" t="s">
        <v>1295</v>
      </c>
      <c r="U555" s="59">
        <v>4009064025.8316498</v>
      </c>
      <c r="V555" s="60">
        <v>4009064025.8316498</v>
      </c>
      <c r="W555" s="60">
        <v>4674108365.5120096</v>
      </c>
      <c r="X555" s="59">
        <v>7.0133396942999998E-3</v>
      </c>
      <c r="Y555" s="54">
        <v>0</v>
      </c>
      <c r="Z555" s="54">
        <v>1</v>
      </c>
      <c r="AA555" s="54">
        <v>0</v>
      </c>
      <c r="AB555" s="54">
        <v>0</v>
      </c>
      <c r="AC555" s="56">
        <v>1</v>
      </c>
      <c r="AD555" s="56">
        <v>0</v>
      </c>
      <c r="AE555" s="1" t="s">
        <v>1437</v>
      </c>
      <c r="AF555" s="1" t="s">
        <v>1418</v>
      </c>
      <c r="AG555" s="1" t="s">
        <v>1438</v>
      </c>
    </row>
    <row r="556" spans="1:33">
      <c r="A556" s="53">
        <v>45169</v>
      </c>
      <c r="B556" s="53">
        <v>45169</v>
      </c>
      <c r="N556" s="1" t="s">
        <v>936</v>
      </c>
      <c r="U556" s="59">
        <v>3601285865.2130499</v>
      </c>
      <c r="V556" s="60">
        <v>3601285865.2130499</v>
      </c>
      <c r="W556" s="60">
        <v>10087728012.949499</v>
      </c>
      <c r="X556" s="59">
        <v>6.2999844717E-3</v>
      </c>
      <c r="Y556" s="54">
        <v>0</v>
      </c>
      <c r="Z556" s="54">
        <v>1</v>
      </c>
      <c r="AA556" s="54">
        <v>0</v>
      </c>
      <c r="AB556" s="54">
        <v>0</v>
      </c>
      <c r="AC556" s="56">
        <v>1</v>
      </c>
      <c r="AD556" s="56">
        <v>0</v>
      </c>
      <c r="AE556" s="1" t="s">
        <v>1427</v>
      </c>
      <c r="AF556" s="1" t="s">
        <v>1418</v>
      </c>
      <c r="AG556" s="1" t="s">
        <v>1483</v>
      </c>
    </row>
    <row r="557" spans="1:33">
      <c r="A557" s="53">
        <v>45169</v>
      </c>
      <c r="B557" s="53">
        <v>45169</v>
      </c>
      <c r="N557" s="1" t="s">
        <v>1348</v>
      </c>
      <c r="U557" s="59">
        <v>7373163795.9840002</v>
      </c>
      <c r="V557" s="60">
        <v>7373163795.9840002</v>
      </c>
      <c r="W557" s="60">
        <v>9963792376.0200005</v>
      </c>
      <c r="X557" s="59">
        <v>1.2898397728099999E-2</v>
      </c>
      <c r="Y557" s="54">
        <v>0</v>
      </c>
      <c r="Z557" s="54">
        <v>1</v>
      </c>
      <c r="AA557" s="54">
        <v>0</v>
      </c>
      <c r="AB557" s="54">
        <v>0</v>
      </c>
      <c r="AC557" s="56">
        <v>1</v>
      </c>
      <c r="AD557" s="56">
        <v>0</v>
      </c>
      <c r="AE557" s="1" t="s">
        <v>1424</v>
      </c>
      <c r="AF557" s="1" t="s">
        <v>1418</v>
      </c>
      <c r="AG557" s="1" t="s">
        <v>1438</v>
      </c>
    </row>
    <row r="558" spans="1:33">
      <c r="A558" s="53">
        <v>45169</v>
      </c>
      <c r="B558" s="53">
        <v>45169</v>
      </c>
      <c r="N558" s="1" t="s">
        <v>1348</v>
      </c>
      <c r="U558" s="59">
        <v>11265834278.450001</v>
      </c>
      <c r="V558" s="60">
        <v>11265834278.450001</v>
      </c>
      <c r="W558" s="60">
        <v>11265834278.450001</v>
      </c>
      <c r="X558" s="59">
        <v>1.9708121951899998E-2</v>
      </c>
      <c r="Y558" s="54">
        <v>0</v>
      </c>
      <c r="Z558" s="54">
        <v>1</v>
      </c>
      <c r="AA558" s="54">
        <v>0</v>
      </c>
      <c r="AB558" s="54">
        <v>0</v>
      </c>
      <c r="AC558" s="56">
        <v>1</v>
      </c>
      <c r="AD558" s="56">
        <v>0</v>
      </c>
      <c r="AE558" s="1" t="s">
        <v>1424</v>
      </c>
      <c r="AF558" s="1" t="s">
        <v>1418</v>
      </c>
      <c r="AG558" s="1" t="s">
        <v>1419</v>
      </c>
    </row>
    <row r="559" spans="1:33">
      <c r="A559" s="53">
        <v>45169</v>
      </c>
      <c r="B559" s="53">
        <v>45169</v>
      </c>
      <c r="N559" s="1" t="s">
        <v>1088</v>
      </c>
      <c r="U559" s="59">
        <v>17095934426.2115</v>
      </c>
      <c r="V559" s="60">
        <v>17095934426.2115</v>
      </c>
      <c r="W559" s="60">
        <v>21369918032.7644</v>
      </c>
      <c r="X559" s="59">
        <v>2.9907129132700001E-2</v>
      </c>
      <c r="Y559" s="54">
        <v>1</v>
      </c>
      <c r="Z559" s="54">
        <v>0</v>
      </c>
      <c r="AA559" s="54">
        <v>0</v>
      </c>
      <c r="AB559" s="54">
        <v>0</v>
      </c>
      <c r="AC559" s="56">
        <v>1</v>
      </c>
      <c r="AD559" s="56">
        <v>0</v>
      </c>
      <c r="AE559" s="1" t="s">
        <v>1425</v>
      </c>
      <c r="AF559" s="1" t="s">
        <v>1418</v>
      </c>
      <c r="AG559" s="1" t="s">
        <v>1419</v>
      </c>
    </row>
    <row r="560" spans="1:33">
      <c r="A560" s="53">
        <v>45169</v>
      </c>
      <c r="B560" s="53">
        <v>45169</v>
      </c>
      <c r="N560" s="1" t="s">
        <v>1348</v>
      </c>
      <c r="U560" s="59">
        <v>243596454842.39999</v>
      </c>
      <c r="V560" s="60">
        <v>243596454842.39999</v>
      </c>
      <c r="W560" s="60">
        <v>243596454842.39999</v>
      </c>
      <c r="X560" s="59">
        <v>0.42614053432920002</v>
      </c>
      <c r="Y560" s="54">
        <v>1</v>
      </c>
      <c r="Z560" s="54">
        <v>0</v>
      </c>
      <c r="AA560" s="54">
        <v>0</v>
      </c>
      <c r="AB560" s="54">
        <v>0</v>
      </c>
      <c r="AC560" s="56">
        <v>0</v>
      </c>
      <c r="AD560" s="56">
        <v>1</v>
      </c>
      <c r="AE560" s="1" t="s">
        <v>1424</v>
      </c>
      <c r="AF560" s="1" t="s">
        <v>1418</v>
      </c>
      <c r="AG560" s="1" t="s">
        <v>1419</v>
      </c>
    </row>
    <row r="561" spans="1:33">
      <c r="A561" s="53">
        <v>45169</v>
      </c>
      <c r="B561" s="53">
        <v>45169</v>
      </c>
      <c r="N561" s="1" t="s">
        <v>1266</v>
      </c>
      <c r="U561" s="59">
        <v>14551955096.9641</v>
      </c>
      <c r="V561" s="60">
        <v>14551955096.9641</v>
      </c>
      <c r="W561" s="60">
        <v>29103910193.9282</v>
      </c>
      <c r="X561" s="59">
        <v>2.54567658818E-2</v>
      </c>
      <c r="Y561" s="54">
        <v>1</v>
      </c>
      <c r="Z561" s="54">
        <v>0</v>
      </c>
      <c r="AA561" s="54">
        <v>0</v>
      </c>
      <c r="AB561" s="54">
        <v>0</v>
      </c>
      <c r="AC561" s="56">
        <v>0</v>
      </c>
      <c r="AD561" s="56">
        <v>1</v>
      </c>
      <c r="AE561" s="1" t="s">
        <v>1444</v>
      </c>
      <c r="AF561" s="1" t="s">
        <v>1418</v>
      </c>
      <c r="AG561" s="1" t="s">
        <v>1419</v>
      </c>
    </row>
    <row r="562" spans="1:33">
      <c r="A562" s="53">
        <v>45169</v>
      </c>
      <c r="B562" s="53">
        <v>45169</v>
      </c>
      <c r="N562" s="1" t="s">
        <v>936</v>
      </c>
      <c r="U562" s="59">
        <v>71547801428.153305</v>
      </c>
      <c r="V562" s="60">
        <v>71547801428.153305</v>
      </c>
      <c r="W562" s="60">
        <v>71547801428.153305</v>
      </c>
      <c r="X562" s="59">
        <v>0.1251636373378</v>
      </c>
      <c r="Y562" s="54">
        <v>1</v>
      </c>
      <c r="Z562" s="54">
        <v>0</v>
      </c>
      <c r="AA562" s="54">
        <v>0</v>
      </c>
      <c r="AB562" s="54">
        <v>0</v>
      </c>
      <c r="AC562" s="56">
        <v>0.65</v>
      </c>
      <c r="AD562" s="56">
        <v>0.35</v>
      </c>
      <c r="AE562" s="1" t="s">
        <v>1427</v>
      </c>
      <c r="AF562" s="1" t="s">
        <v>1418</v>
      </c>
      <c r="AG562" s="1" t="s">
        <v>1419</v>
      </c>
    </row>
    <row r="563" spans="1:33">
      <c r="A563" s="53">
        <v>45169</v>
      </c>
      <c r="B563" s="53">
        <v>45169</v>
      </c>
      <c r="N563" s="1" t="s">
        <v>936</v>
      </c>
      <c r="U563" s="59">
        <v>45045134391.884399</v>
      </c>
      <c r="V563" s="60">
        <v>45045134391.884399</v>
      </c>
      <c r="W563" s="60">
        <v>45045134391.884399</v>
      </c>
      <c r="X563" s="59">
        <v>7.8800644496700004E-2</v>
      </c>
      <c r="Y563" s="54">
        <v>1</v>
      </c>
      <c r="Z563" s="54">
        <v>0</v>
      </c>
      <c r="AA563" s="54">
        <v>0</v>
      </c>
      <c r="AB563" s="54">
        <v>0</v>
      </c>
      <c r="AC563" s="56">
        <v>1</v>
      </c>
      <c r="AD563" s="56">
        <v>0</v>
      </c>
      <c r="AE563" s="1" t="s">
        <v>1427</v>
      </c>
      <c r="AF563" s="1" t="s">
        <v>1418</v>
      </c>
      <c r="AG563" s="1" t="s">
        <v>1419</v>
      </c>
    </row>
    <row r="564" spans="1:33">
      <c r="A564" s="53">
        <v>45169</v>
      </c>
      <c r="B564" s="53">
        <v>45169</v>
      </c>
      <c r="N564" s="1" t="s">
        <v>881</v>
      </c>
      <c r="U564" s="59">
        <v>11627499668.9314</v>
      </c>
      <c r="V564" s="60">
        <v>11627499668.9314</v>
      </c>
      <c r="W564" s="60">
        <v>12239473335.717199</v>
      </c>
      <c r="X564" s="59">
        <v>2.03408088391E-2</v>
      </c>
      <c r="Y564" s="54">
        <v>0</v>
      </c>
      <c r="Z564" s="54">
        <v>1</v>
      </c>
      <c r="AA564" s="54">
        <v>0</v>
      </c>
      <c r="AB564" s="54">
        <v>0</v>
      </c>
      <c r="AC564" s="56">
        <v>0</v>
      </c>
      <c r="AD564" s="56">
        <v>1</v>
      </c>
      <c r="AE564" s="1" t="s">
        <v>1433</v>
      </c>
      <c r="AF564" s="1" t="s">
        <v>1418</v>
      </c>
      <c r="AG564" s="1" t="s">
        <v>1419</v>
      </c>
    </row>
    <row r="565" spans="1:33">
      <c r="A565" s="53">
        <v>45169</v>
      </c>
      <c r="B565" s="53">
        <v>45169</v>
      </c>
      <c r="N565" s="1" t="s">
        <v>1082</v>
      </c>
      <c r="U565" s="59">
        <v>10545855773.6511</v>
      </c>
      <c r="V565" s="60">
        <v>10545855773.6511</v>
      </c>
      <c r="W565" s="60">
        <v>11100900814.3696</v>
      </c>
      <c r="X565" s="59">
        <v>1.8448612551600001E-2</v>
      </c>
      <c r="Y565" s="54">
        <v>0</v>
      </c>
      <c r="Z565" s="54">
        <v>1</v>
      </c>
      <c r="AA565" s="54">
        <v>0</v>
      </c>
      <c r="AB565" s="54">
        <v>0</v>
      </c>
      <c r="AC565" s="56">
        <v>1</v>
      </c>
      <c r="AD565" s="56">
        <v>0</v>
      </c>
      <c r="AE565" s="1" t="s">
        <v>1484</v>
      </c>
      <c r="AF565" s="1" t="s">
        <v>1418</v>
      </c>
      <c r="AG565" s="1" t="s">
        <v>1419</v>
      </c>
    </row>
    <row r="566" spans="1:33">
      <c r="A566" s="53">
        <v>45169</v>
      </c>
      <c r="B566" s="53">
        <v>45169</v>
      </c>
      <c r="N566" s="1" t="s">
        <v>1082</v>
      </c>
      <c r="U566" s="59">
        <v>12018617991.8095</v>
      </c>
      <c r="V566" s="60">
        <v>12018617991.8095</v>
      </c>
      <c r="W566" s="60">
        <v>12018617991.8095</v>
      </c>
      <c r="X566" s="59">
        <v>2.1025019827299998E-2</v>
      </c>
      <c r="Y566" s="54">
        <v>0</v>
      </c>
      <c r="Z566" s="54">
        <v>1</v>
      </c>
      <c r="AA566" s="54">
        <v>0</v>
      </c>
      <c r="AB566" s="54">
        <v>0</v>
      </c>
      <c r="AC566" s="56">
        <v>1</v>
      </c>
      <c r="AD566" s="56">
        <v>0</v>
      </c>
      <c r="AE566" s="1" t="s">
        <v>1484</v>
      </c>
      <c r="AF566" s="1" t="s">
        <v>1418</v>
      </c>
      <c r="AG566" s="1" t="s">
        <v>1419</v>
      </c>
    </row>
    <row r="567" spans="1:33">
      <c r="A567" s="53">
        <v>45169</v>
      </c>
      <c r="B567" s="53">
        <v>45169</v>
      </c>
      <c r="N567" s="1" t="s">
        <v>1082</v>
      </c>
      <c r="U567" s="59">
        <v>4643399162.1514902</v>
      </c>
      <c r="V567" s="60">
        <v>4643399162.1514902</v>
      </c>
      <c r="W567" s="60">
        <v>7738998603.5858097</v>
      </c>
      <c r="X567" s="59">
        <v>8.1230270832000004E-3</v>
      </c>
      <c r="Y567" s="54">
        <v>0</v>
      </c>
      <c r="Z567" s="54">
        <v>1</v>
      </c>
      <c r="AA567" s="54">
        <v>0</v>
      </c>
      <c r="AB567" s="54">
        <v>0</v>
      </c>
      <c r="AC567" s="56">
        <v>1</v>
      </c>
      <c r="AD567" s="56">
        <v>0</v>
      </c>
      <c r="AE567" s="1" t="s">
        <v>1484</v>
      </c>
      <c r="AF567" s="1" t="s">
        <v>1418</v>
      </c>
      <c r="AG567" s="1" t="s">
        <v>1419</v>
      </c>
    </row>
    <row r="568" spans="1:33">
      <c r="A568" s="53">
        <v>45169</v>
      </c>
      <c r="B568" s="53">
        <v>45169</v>
      </c>
      <c r="N568" s="1" t="s">
        <v>1082</v>
      </c>
      <c r="U568" s="59">
        <v>10841333794.719999</v>
      </c>
      <c r="V568" s="60">
        <v>10841333794.719999</v>
      </c>
      <c r="W568" s="60">
        <v>10841333794.719999</v>
      </c>
      <c r="X568" s="59">
        <v>1.8965513185000001E-2</v>
      </c>
      <c r="Y568" s="54">
        <v>0</v>
      </c>
      <c r="Z568" s="54">
        <v>1</v>
      </c>
      <c r="AA568" s="54">
        <v>0</v>
      </c>
      <c r="AB568" s="54">
        <v>0</v>
      </c>
      <c r="AC568" s="56">
        <v>1</v>
      </c>
      <c r="AD568" s="56">
        <v>0</v>
      </c>
      <c r="AE568" s="1" t="s">
        <v>1417</v>
      </c>
      <c r="AF568" s="1" t="s">
        <v>1418</v>
      </c>
      <c r="AG568" s="1" t="s">
        <v>1419</v>
      </c>
    </row>
    <row r="569" spans="1:33">
      <c r="A569" s="53">
        <v>45169</v>
      </c>
      <c r="B569" s="53">
        <v>45169</v>
      </c>
      <c r="N569" s="1" t="s">
        <v>1297</v>
      </c>
      <c r="U569" s="59">
        <v>74229493348.429092</v>
      </c>
      <c r="V569" s="60">
        <v>74229493348.429092</v>
      </c>
      <c r="W569" s="60">
        <v>81652442683.272003</v>
      </c>
      <c r="X569" s="59">
        <v>0.1298549109795</v>
      </c>
      <c r="Y569" s="54">
        <v>1</v>
      </c>
      <c r="Z569" s="54">
        <v>0</v>
      </c>
      <c r="AA569" s="54">
        <v>0</v>
      </c>
      <c r="AB569" s="54">
        <v>0</v>
      </c>
      <c r="AC569" s="56">
        <v>0</v>
      </c>
      <c r="AD569" s="56">
        <v>1</v>
      </c>
      <c r="AE569" s="1" t="s">
        <v>1422</v>
      </c>
      <c r="AF569" s="1" t="s">
        <v>1423</v>
      </c>
      <c r="AG569" s="1" t="s">
        <v>1434</v>
      </c>
    </row>
    <row r="570" spans="1:33">
      <c r="A570" s="53">
        <v>45169</v>
      </c>
      <c r="B570" s="53">
        <v>45169</v>
      </c>
      <c r="N570" s="1" t="s">
        <v>1348</v>
      </c>
      <c r="U570" s="59">
        <v>10127923505.25</v>
      </c>
      <c r="V570" s="60">
        <v>10127923505.25</v>
      </c>
      <c r="W570" s="60">
        <v>10127923505.25</v>
      </c>
      <c r="X570" s="59">
        <v>1.77174940291E-2</v>
      </c>
      <c r="Y570" s="54">
        <v>0</v>
      </c>
      <c r="Z570" s="54">
        <v>1</v>
      </c>
      <c r="AA570" s="54">
        <v>0</v>
      </c>
      <c r="AB570" s="54">
        <v>0</v>
      </c>
      <c r="AC570" s="56">
        <v>1</v>
      </c>
      <c r="AD570" s="56">
        <v>0</v>
      </c>
      <c r="AE570" s="1" t="s">
        <v>1417</v>
      </c>
      <c r="AF570" s="1" t="s">
        <v>1418</v>
      </c>
      <c r="AG570" s="1" t="s">
        <v>1419</v>
      </c>
    </row>
    <row r="571" spans="1:33">
      <c r="A571" s="53">
        <v>45169</v>
      </c>
      <c r="B571" s="53">
        <v>45169</v>
      </c>
      <c r="N571" s="1" t="s">
        <v>1348</v>
      </c>
      <c r="U571" s="59">
        <v>256569258000</v>
      </c>
      <c r="V571" s="60">
        <v>256569258000</v>
      </c>
      <c r="W571" s="60">
        <v>256569258000</v>
      </c>
      <c r="X571" s="59">
        <v>0.44883477785949999</v>
      </c>
      <c r="Y571" s="54">
        <v>1</v>
      </c>
      <c r="Z571" s="54">
        <v>0</v>
      </c>
      <c r="AA571" s="54">
        <v>0</v>
      </c>
      <c r="AB571" s="54">
        <v>0</v>
      </c>
      <c r="AC571" s="56">
        <v>0</v>
      </c>
      <c r="AD571" s="56">
        <v>1</v>
      </c>
      <c r="AE571" s="1" t="s">
        <v>1424</v>
      </c>
      <c r="AF571" s="1" t="s">
        <v>1418</v>
      </c>
      <c r="AG571" s="1" t="s">
        <v>1419</v>
      </c>
    </row>
    <row r="572" spans="1:33">
      <c r="A572" s="53">
        <v>45169</v>
      </c>
      <c r="B572" s="53">
        <v>45169</v>
      </c>
      <c r="N572" s="1" t="s">
        <v>1348</v>
      </c>
      <c r="U572" s="59">
        <v>47668872881.879997</v>
      </c>
      <c r="V572" s="60">
        <v>47668872881.879997</v>
      </c>
      <c r="W572" s="60">
        <v>47668872881.879997</v>
      </c>
      <c r="X572" s="59">
        <v>8.3390536097499995E-2</v>
      </c>
      <c r="Y572" s="54">
        <v>1</v>
      </c>
      <c r="Z572" s="54">
        <v>0</v>
      </c>
      <c r="AA572" s="54">
        <v>0</v>
      </c>
      <c r="AB572" s="54">
        <v>0</v>
      </c>
      <c r="AC572" s="56">
        <v>0</v>
      </c>
      <c r="AD572" s="56">
        <v>1</v>
      </c>
      <c r="AE572" s="1" t="s">
        <v>1424</v>
      </c>
      <c r="AF572" s="1" t="s">
        <v>1418</v>
      </c>
      <c r="AG572" s="1" t="s">
        <v>1419</v>
      </c>
    </row>
    <row r="573" spans="1:33">
      <c r="A573" s="53">
        <v>45169</v>
      </c>
      <c r="B573" s="53">
        <v>45169</v>
      </c>
      <c r="N573" s="1" t="s">
        <v>1348</v>
      </c>
      <c r="U573" s="59">
        <v>129100290908.52</v>
      </c>
      <c r="V573" s="60">
        <v>129100290908.52</v>
      </c>
      <c r="W573" s="60">
        <v>129100290908.52</v>
      </c>
      <c r="X573" s="59">
        <v>0.2258442840862</v>
      </c>
      <c r="Y573" s="54">
        <v>1</v>
      </c>
      <c r="Z573" s="54">
        <v>0</v>
      </c>
      <c r="AA573" s="54">
        <v>0</v>
      </c>
      <c r="AB573" s="54">
        <v>0</v>
      </c>
      <c r="AC573" s="56">
        <v>0.5</v>
      </c>
      <c r="AD573" s="56">
        <v>0.5</v>
      </c>
      <c r="AE573" s="1" t="s">
        <v>1424</v>
      </c>
      <c r="AF573" s="1" t="s">
        <v>1418</v>
      </c>
      <c r="AG573" s="1" t="s">
        <v>1419</v>
      </c>
    </row>
    <row r="574" spans="1:33">
      <c r="A574" s="53">
        <v>45169</v>
      </c>
      <c r="B574" s="53">
        <v>45169</v>
      </c>
      <c r="N574" s="1" t="s">
        <v>1348</v>
      </c>
      <c r="U574" s="59">
        <v>234895467229.95001</v>
      </c>
      <c r="V574" s="60">
        <v>234895467229.95001</v>
      </c>
      <c r="W574" s="60">
        <v>234895467229.95001</v>
      </c>
      <c r="X574" s="59">
        <v>0.41091928033859998</v>
      </c>
      <c r="Y574" s="54">
        <v>1</v>
      </c>
      <c r="Z574" s="54">
        <v>0</v>
      </c>
      <c r="AA574" s="54">
        <v>0</v>
      </c>
      <c r="AB574" s="54">
        <v>0</v>
      </c>
      <c r="AC574" s="56">
        <v>1</v>
      </c>
      <c r="AD574" s="56">
        <v>0</v>
      </c>
      <c r="AE574" s="1" t="s">
        <v>1424</v>
      </c>
      <c r="AF574" s="1" t="s">
        <v>1418</v>
      </c>
      <c r="AG574" s="1" t="s">
        <v>1419</v>
      </c>
    </row>
    <row r="575" spans="1:33">
      <c r="A575" s="53">
        <v>45169</v>
      </c>
      <c r="B575" s="53">
        <v>45169</v>
      </c>
      <c r="N575" s="1" t="s">
        <v>1348</v>
      </c>
      <c r="U575" s="59">
        <v>32901826968.080002</v>
      </c>
      <c r="V575" s="60">
        <v>32901826968.080002</v>
      </c>
      <c r="W575" s="60">
        <v>32901826968.080002</v>
      </c>
      <c r="X575" s="59">
        <v>5.7557496613199997E-2</v>
      </c>
      <c r="Y575" s="54">
        <v>1</v>
      </c>
      <c r="Z575" s="54">
        <v>0</v>
      </c>
      <c r="AA575" s="54">
        <v>0</v>
      </c>
      <c r="AB575" s="54">
        <v>0</v>
      </c>
      <c r="AC575" s="56">
        <v>1</v>
      </c>
      <c r="AD575" s="56">
        <v>0</v>
      </c>
      <c r="AE575" s="1" t="s">
        <v>1424</v>
      </c>
      <c r="AF575" s="1" t="s">
        <v>1418</v>
      </c>
      <c r="AG575" s="1" t="s">
        <v>1419</v>
      </c>
    </row>
    <row r="576" spans="1:33">
      <c r="A576" s="53">
        <v>45169</v>
      </c>
      <c r="B576" s="53">
        <v>45169</v>
      </c>
      <c r="N576" s="1" t="s">
        <v>1348</v>
      </c>
      <c r="U576" s="59">
        <v>43358617915.199997</v>
      </c>
      <c r="V576" s="60">
        <v>43358617915.199997</v>
      </c>
      <c r="W576" s="60">
        <v>43358617915.199997</v>
      </c>
      <c r="X576" s="59">
        <v>7.5850301754600002E-2</v>
      </c>
      <c r="Y576" s="54">
        <v>1</v>
      </c>
      <c r="Z576" s="54">
        <v>0</v>
      </c>
      <c r="AA576" s="54">
        <v>0</v>
      </c>
      <c r="AB576" s="54">
        <v>0</v>
      </c>
      <c r="AC576" s="56">
        <v>0.65</v>
      </c>
      <c r="AD576" s="56">
        <v>0.35</v>
      </c>
      <c r="AE576" s="1" t="s">
        <v>1417</v>
      </c>
      <c r="AF576" s="1" t="s">
        <v>1418</v>
      </c>
      <c r="AG576" s="1" t="s">
        <v>1419</v>
      </c>
    </row>
    <row r="577" spans="1:33">
      <c r="A577" s="53">
        <v>45169</v>
      </c>
      <c r="B577" s="53">
        <v>45169</v>
      </c>
      <c r="N577" s="1" t="s">
        <v>1348</v>
      </c>
      <c r="U577" s="59">
        <v>16534555806.234501</v>
      </c>
      <c r="V577" s="60">
        <v>16534555806.234501</v>
      </c>
      <c r="W577" s="60">
        <v>17404795585.509998</v>
      </c>
      <c r="X577" s="59">
        <v>2.8925069745899999E-2</v>
      </c>
      <c r="Y577" s="54">
        <v>0</v>
      </c>
      <c r="Z577" s="54">
        <v>1</v>
      </c>
      <c r="AA577" s="54">
        <v>0</v>
      </c>
      <c r="AB577" s="54">
        <v>0</v>
      </c>
      <c r="AC577" s="56">
        <v>0</v>
      </c>
      <c r="AD577" s="56">
        <v>1</v>
      </c>
      <c r="AE577" s="1" t="s">
        <v>1424</v>
      </c>
      <c r="AF577" s="1" t="s">
        <v>1418</v>
      </c>
      <c r="AG577" s="1" t="s">
        <v>1419</v>
      </c>
    </row>
    <row r="578" spans="1:33">
      <c r="A578" s="53">
        <v>45169</v>
      </c>
      <c r="B578" s="53">
        <v>45169</v>
      </c>
      <c r="N578" s="1" t="s">
        <v>1348</v>
      </c>
      <c r="U578" s="59">
        <v>127700950000</v>
      </c>
      <c r="V578" s="60">
        <v>127700950000</v>
      </c>
      <c r="W578" s="60">
        <v>127700950000</v>
      </c>
      <c r="X578" s="59">
        <v>0.22339631790840001</v>
      </c>
      <c r="Y578" s="54">
        <v>1</v>
      </c>
      <c r="Z578" s="54">
        <v>0</v>
      </c>
      <c r="AA578" s="54">
        <v>0</v>
      </c>
      <c r="AB578" s="54">
        <v>0</v>
      </c>
      <c r="AC578" s="56">
        <v>1</v>
      </c>
      <c r="AD578" s="56">
        <v>0</v>
      </c>
      <c r="AE578" s="1" t="s">
        <v>1424</v>
      </c>
      <c r="AF578" s="1" t="s">
        <v>1418</v>
      </c>
      <c r="AG578" s="1" t="s">
        <v>1419</v>
      </c>
    </row>
    <row r="579" spans="1:33">
      <c r="A579" s="53">
        <v>45169</v>
      </c>
      <c r="B579" s="53">
        <v>45169</v>
      </c>
      <c r="N579" s="1" t="s">
        <v>1348</v>
      </c>
      <c r="U579" s="59">
        <v>88881460897.547501</v>
      </c>
      <c r="V579" s="60">
        <v>88881460897.547501</v>
      </c>
      <c r="W579" s="60">
        <v>107576786644.60001</v>
      </c>
      <c r="X579" s="59">
        <v>0.15548663572849999</v>
      </c>
      <c r="Y579" s="54">
        <v>1</v>
      </c>
      <c r="Z579" s="54">
        <v>0</v>
      </c>
      <c r="AA579" s="54">
        <v>0</v>
      </c>
      <c r="AB579" s="54">
        <v>0</v>
      </c>
      <c r="AC579" s="56">
        <v>0.65</v>
      </c>
      <c r="AD579" s="56">
        <v>0.35</v>
      </c>
      <c r="AE579" s="1" t="s">
        <v>1417</v>
      </c>
      <c r="AF579" s="1" t="s">
        <v>1418</v>
      </c>
      <c r="AG579" s="1" t="s">
        <v>1419</v>
      </c>
    </row>
    <row r="580" spans="1:33">
      <c r="A580" s="53">
        <v>45169</v>
      </c>
      <c r="B580" s="53">
        <v>45169</v>
      </c>
      <c r="N580" s="1" t="s">
        <v>1348</v>
      </c>
      <c r="U580" s="59">
        <v>23128153096.860001</v>
      </c>
      <c r="V580" s="60">
        <v>23128153096.860001</v>
      </c>
      <c r="W580" s="60">
        <v>23128153096.860001</v>
      </c>
      <c r="X580" s="59">
        <v>4.0459716563299997E-2</v>
      </c>
      <c r="Y580" s="54">
        <v>1</v>
      </c>
      <c r="Z580" s="54">
        <v>0</v>
      </c>
      <c r="AA580" s="54">
        <v>0</v>
      </c>
      <c r="AB580" s="54">
        <v>0</v>
      </c>
      <c r="AC580" s="56">
        <v>1</v>
      </c>
      <c r="AD580" s="56">
        <v>0</v>
      </c>
      <c r="AE580" s="1" t="s">
        <v>1417</v>
      </c>
      <c r="AF580" s="1" t="s">
        <v>1418</v>
      </c>
      <c r="AG580" s="1" t="s">
        <v>1419</v>
      </c>
    </row>
    <row r="581" spans="1:33">
      <c r="A581" s="53">
        <v>45169</v>
      </c>
      <c r="B581" s="53">
        <v>45169</v>
      </c>
      <c r="N581" s="1" t="s">
        <v>936</v>
      </c>
      <c r="U581" s="59">
        <v>2372020847.8642998</v>
      </c>
      <c r="V581" s="60">
        <v>2372020847.8642998</v>
      </c>
      <c r="W581" s="60">
        <v>6777202422.4694204</v>
      </c>
      <c r="X581" s="59">
        <v>4.1495440982999999E-3</v>
      </c>
      <c r="Y581" s="54">
        <v>0</v>
      </c>
      <c r="Z581" s="54">
        <v>1</v>
      </c>
      <c r="AA581" s="54">
        <v>0</v>
      </c>
      <c r="AB581" s="54">
        <v>0</v>
      </c>
      <c r="AC581" s="56">
        <v>1</v>
      </c>
      <c r="AD581" s="56">
        <v>0</v>
      </c>
      <c r="AE581" s="1" t="s">
        <v>1427</v>
      </c>
      <c r="AF581" s="1" t="s">
        <v>1418</v>
      </c>
      <c r="AG581" s="1" t="s">
        <v>1419</v>
      </c>
    </row>
    <row r="582" spans="1:33">
      <c r="A582" s="53">
        <v>45169</v>
      </c>
      <c r="B582" s="53">
        <v>45169</v>
      </c>
      <c r="N582" s="1" t="s">
        <v>1088</v>
      </c>
      <c r="U582" s="59">
        <v>5834427997.3898401</v>
      </c>
      <c r="V582" s="60">
        <v>5834427997.3898401</v>
      </c>
      <c r="W582" s="60">
        <v>8334897139.1283503</v>
      </c>
      <c r="X582" s="59">
        <v>1.02065781947E-2</v>
      </c>
      <c r="Y582" s="54">
        <v>0</v>
      </c>
      <c r="Z582" s="54">
        <v>1</v>
      </c>
      <c r="AA582" s="54">
        <v>0</v>
      </c>
      <c r="AB582" s="54">
        <v>0</v>
      </c>
      <c r="AC582" s="56">
        <v>0</v>
      </c>
      <c r="AD582" s="56">
        <v>1</v>
      </c>
      <c r="AE582" s="1" t="s">
        <v>1425</v>
      </c>
      <c r="AF582" s="1" t="s">
        <v>1418</v>
      </c>
      <c r="AG582" s="1" t="s">
        <v>1419</v>
      </c>
    </row>
    <row r="583" spans="1:33">
      <c r="A583" s="53">
        <v>45169</v>
      </c>
      <c r="B583" s="53">
        <v>45169</v>
      </c>
      <c r="N583" s="1" t="s">
        <v>1088</v>
      </c>
      <c r="U583" s="59">
        <v>4082368991.3232799</v>
      </c>
      <c r="V583" s="60">
        <v>4082368991.3232799</v>
      </c>
      <c r="W583" s="60">
        <v>4535965545.9147596</v>
      </c>
      <c r="X583" s="59">
        <v>7.1415772631999996E-3</v>
      </c>
      <c r="Y583" s="54">
        <v>0</v>
      </c>
      <c r="Z583" s="54">
        <v>1</v>
      </c>
      <c r="AA583" s="54">
        <v>0</v>
      </c>
      <c r="AB583" s="54">
        <v>0</v>
      </c>
      <c r="AC583" s="56">
        <v>0</v>
      </c>
      <c r="AD583" s="56">
        <v>1</v>
      </c>
      <c r="AE583" s="1" t="s">
        <v>1425</v>
      </c>
      <c r="AF583" s="1" t="s">
        <v>1418</v>
      </c>
      <c r="AG583" s="1" t="s">
        <v>1419</v>
      </c>
    </row>
    <row r="584" spans="1:33">
      <c r="A584" s="53">
        <v>45169</v>
      </c>
      <c r="B584" s="53">
        <v>45169</v>
      </c>
      <c r="N584" s="1" t="s">
        <v>1088</v>
      </c>
      <c r="U584" s="59">
        <v>44465432399.388702</v>
      </c>
      <c r="V584" s="60">
        <v>44465432399.388702</v>
      </c>
      <c r="W584" s="60">
        <v>68408357537.521004</v>
      </c>
      <c r="X584" s="59">
        <v>7.77865307363E-2</v>
      </c>
      <c r="Y584" s="54">
        <v>1</v>
      </c>
      <c r="Z584" s="54">
        <v>0</v>
      </c>
      <c r="AA584" s="54">
        <v>0</v>
      </c>
      <c r="AB584" s="54">
        <v>0</v>
      </c>
      <c r="AC584" s="56">
        <v>1</v>
      </c>
      <c r="AD584" s="56">
        <v>0</v>
      </c>
      <c r="AE584" s="1" t="s">
        <v>1425</v>
      </c>
      <c r="AF584" s="1" t="s">
        <v>1418</v>
      </c>
      <c r="AG584" s="1" t="s">
        <v>1419</v>
      </c>
    </row>
    <row r="585" spans="1:33">
      <c r="A585" s="53">
        <v>45169</v>
      </c>
      <c r="B585" s="53">
        <v>45169</v>
      </c>
      <c r="N585" s="1" t="s">
        <v>1088</v>
      </c>
      <c r="U585" s="59">
        <v>80881569039.008102</v>
      </c>
      <c r="V585" s="60">
        <v>80881569039.008102</v>
      </c>
      <c r="W585" s="60">
        <v>101101961298.75999</v>
      </c>
      <c r="X585" s="59">
        <v>0.1414918582044</v>
      </c>
      <c r="Y585" s="54">
        <v>1</v>
      </c>
      <c r="Z585" s="54">
        <v>0</v>
      </c>
      <c r="AA585" s="54">
        <v>0</v>
      </c>
      <c r="AB585" s="54">
        <v>0</v>
      </c>
      <c r="AC585" s="56">
        <v>0</v>
      </c>
      <c r="AD585" s="56">
        <v>1</v>
      </c>
      <c r="AE585" s="1" t="s">
        <v>1425</v>
      </c>
      <c r="AF585" s="1" t="s">
        <v>1418</v>
      </c>
      <c r="AG585" s="1" t="s">
        <v>1419</v>
      </c>
    </row>
    <row r="586" spans="1:33">
      <c r="A586" s="53">
        <v>45169</v>
      </c>
      <c r="B586" s="53">
        <v>45169</v>
      </c>
      <c r="N586" s="1" t="s">
        <v>1172</v>
      </c>
      <c r="U586" s="59">
        <v>11312325483.989799</v>
      </c>
      <c r="V586" s="60">
        <v>11312325483.989799</v>
      </c>
      <c r="W586" s="60">
        <v>14140406854.9872</v>
      </c>
      <c r="X586" s="59">
        <v>1.9789452311099999E-2</v>
      </c>
      <c r="Y586" s="54">
        <v>0</v>
      </c>
      <c r="Z586" s="54">
        <v>1</v>
      </c>
      <c r="AA586" s="54">
        <v>0</v>
      </c>
      <c r="AB586" s="54">
        <v>0</v>
      </c>
      <c r="AC586" s="56">
        <v>1</v>
      </c>
      <c r="AD586" s="56">
        <v>0</v>
      </c>
      <c r="AE586" s="1" t="s">
        <v>1426</v>
      </c>
      <c r="AF586" s="1" t="s">
        <v>1418</v>
      </c>
      <c r="AG586" s="1" t="s">
        <v>1419</v>
      </c>
    </row>
    <row r="587" spans="1:33">
      <c r="A587" s="53">
        <v>45169</v>
      </c>
      <c r="B587" s="53">
        <v>45169</v>
      </c>
      <c r="N587" s="1" t="s">
        <v>1193</v>
      </c>
      <c r="U587" s="59">
        <v>18416974852.621201</v>
      </c>
      <c r="V587" s="60">
        <v>18416974852.621201</v>
      </c>
      <c r="W587" s="60">
        <v>30694958087.702099</v>
      </c>
      <c r="X587" s="59">
        <v>3.2218118730400001E-2</v>
      </c>
      <c r="Y587" s="54">
        <v>1</v>
      </c>
      <c r="Z587" s="54">
        <v>0</v>
      </c>
      <c r="AA587" s="54">
        <v>0</v>
      </c>
      <c r="AB587" s="54">
        <v>0</v>
      </c>
      <c r="AC587" s="56">
        <v>1</v>
      </c>
      <c r="AD587" s="56">
        <v>0</v>
      </c>
      <c r="AE587" s="1" t="s">
        <v>1449</v>
      </c>
      <c r="AF587" s="1" t="s">
        <v>1418</v>
      </c>
      <c r="AG587" s="1" t="s">
        <v>1419</v>
      </c>
    </row>
    <row r="588" spans="1:33">
      <c r="A588" s="53">
        <v>45169</v>
      </c>
      <c r="B588" s="53">
        <v>45169</v>
      </c>
      <c r="N588" s="1" t="s">
        <v>881</v>
      </c>
      <c r="U588" s="59">
        <v>85452536784.555405</v>
      </c>
      <c r="V588" s="60">
        <v>85452536784.555405</v>
      </c>
      <c r="W588" s="60">
        <v>85452536784.555405</v>
      </c>
      <c r="X588" s="59">
        <v>0.14948817587970001</v>
      </c>
      <c r="Y588" s="54">
        <v>1</v>
      </c>
      <c r="Z588" s="54">
        <v>0</v>
      </c>
      <c r="AA588" s="54">
        <v>0</v>
      </c>
      <c r="AB588" s="54">
        <v>0</v>
      </c>
      <c r="AC588" s="56">
        <v>0</v>
      </c>
      <c r="AD588" s="56">
        <v>1</v>
      </c>
      <c r="AE588" s="1" t="s">
        <v>1433</v>
      </c>
      <c r="AF588" s="1" t="s">
        <v>1418</v>
      </c>
      <c r="AG588" s="1" t="s">
        <v>1419</v>
      </c>
    </row>
    <row r="589" spans="1:33">
      <c r="A589" s="53">
        <v>45169</v>
      </c>
      <c r="B589" s="53">
        <v>45169</v>
      </c>
      <c r="N589" s="1" t="s">
        <v>1342</v>
      </c>
      <c r="U589" s="59">
        <v>24586503414.051498</v>
      </c>
      <c r="V589" s="60">
        <v>24586503414.051498</v>
      </c>
      <c r="W589" s="60">
        <v>24586503414.051498</v>
      </c>
      <c r="X589" s="59">
        <v>4.3010912079700002E-2</v>
      </c>
      <c r="Y589" s="54">
        <v>0</v>
      </c>
      <c r="Z589" s="54">
        <v>1</v>
      </c>
      <c r="AA589" s="54">
        <v>0</v>
      </c>
      <c r="AB589" s="54">
        <v>0</v>
      </c>
      <c r="AC589" s="56">
        <v>1</v>
      </c>
      <c r="AD589" s="56">
        <v>0</v>
      </c>
      <c r="AE589" s="1" t="s">
        <v>1441</v>
      </c>
      <c r="AF589" s="1" t="s">
        <v>1418</v>
      </c>
      <c r="AG589" s="1" t="s">
        <v>1419</v>
      </c>
    </row>
    <row r="590" spans="1:33">
      <c r="A590" s="53">
        <v>45169</v>
      </c>
      <c r="B590" s="53">
        <v>45169</v>
      </c>
      <c r="N590" s="1" t="s">
        <v>1342</v>
      </c>
      <c r="U590" s="59">
        <v>8858911783.7473793</v>
      </c>
      <c r="V590" s="60">
        <v>8858911783.7473793</v>
      </c>
      <c r="W590" s="60">
        <v>19686470630.549702</v>
      </c>
      <c r="X590" s="59">
        <v>1.54975219305E-2</v>
      </c>
      <c r="Y590" s="54">
        <v>1</v>
      </c>
      <c r="Z590" s="54">
        <v>0</v>
      </c>
      <c r="AA590" s="54">
        <v>0</v>
      </c>
      <c r="AB590" s="54">
        <v>0</v>
      </c>
      <c r="AC590" s="56">
        <v>1</v>
      </c>
      <c r="AD590" s="56">
        <v>0</v>
      </c>
      <c r="AE590" s="1" t="s">
        <v>1441</v>
      </c>
      <c r="AF590" s="1" t="s">
        <v>1418</v>
      </c>
      <c r="AG590" s="1" t="s">
        <v>1419</v>
      </c>
    </row>
    <row r="591" spans="1:33">
      <c r="A591" s="53">
        <v>45169</v>
      </c>
      <c r="B591" s="53">
        <v>45169</v>
      </c>
      <c r="N591" s="1" t="s">
        <v>936</v>
      </c>
      <c r="U591" s="59">
        <v>1127838505.93887</v>
      </c>
      <c r="V591" s="60">
        <v>1127838505.93887</v>
      </c>
      <c r="W591" s="60">
        <v>2499076214.2133899</v>
      </c>
      <c r="X591" s="59">
        <v>1.9730077922000002E-3</v>
      </c>
      <c r="Y591" s="54">
        <v>0</v>
      </c>
      <c r="Z591" s="54">
        <v>1</v>
      </c>
      <c r="AA591" s="54">
        <v>0</v>
      </c>
      <c r="AB591" s="54">
        <v>0</v>
      </c>
      <c r="AC591" s="56">
        <v>0</v>
      </c>
      <c r="AD591" s="56">
        <v>1</v>
      </c>
      <c r="AE591" s="1" t="s">
        <v>1427</v>
      </c>
      <c r="AF591" s="1" t="s">
        <v>1418</v>
      </c>
      <c r="AG591" s="1" t="s">
        <v>993</v>
      </c>
    </row>
    <row r="592" spans="1:33">
      <c r="A592" s="53">
        <v>45169</v>
      </c>
      <c r="B592" s="53">
        <v>45169</v>
      </c>
      <c r="N592" s="1" t="s">
        <v>881</v>
      </c>
      <c r="U592" s="59">
        <v>7265266058.9776697</v>
      </c>
      <c r="V592" s="60">
        <v>7265266058.9776697</v>
      </c>
      <c r="W592" s="60">
        <v>7265266058.9776697</v>
      </c>
      <c r="X592" s="59">
        <v>1.27096445735E-2</v>
      </c>
      <c r="Y592" s="54">
        <v>0</v>
      </c>
      <c r="Z592" s="54">
        <v>1</v>
      </c>
      <c r="AA592" s="54">
        <v>0</v>
      </c>
      <c r="AB592" s="54">
        <v>0</v>
      </c>
      <c r="AC592" s="56">
        <v>0</v>
      </c>
      <c r="AD592" s="56">
        <v>1</v>
      </c>
      <c r="AE592" s="1" t="s">
        <v>1433</v>
      </c>
      <c r="AF592" s="1" t="s">
        <v>1418</v>
      </c>
      <c r="AG592" s="1" t="s">
        <v>1419</v>
      </c>
    </row>
    <row r="593" spans="1:33">
      <c r="A593" s="53">
        <v>45169</v>
      </c>
      <c r="B593" s="53">
        <v>45169</v>
      </c>
      <c r="N593" s="1" t="s">
        <v>1348</v>
      </c>
      <c r="U593" s="59">
        <v>21431185701.359001</v>
      </c>
      <c r="V593" s="60">
        <v>21431185701.359001</v>
      </c>
      <c r="W593" s="60">
        <v>32983354782.939999</v>
      </c>
      <c r="X593" s="59">
        <v>3.7491091288600002E-2</v>
      </c>
      <c r="Y593" s="54">
        <v>1</v>
      </c>
      <c r="Z593" s="54">
        <v>0</v>
      </c>
      <c r="AA593" s="54">
        <v>0</v>
      </c>
      <c r="AB593" s="54">
        <v>0</v>
      </c>
      <c r="AC593" s="56">
        <v>0</v>
      </c>
      <c r="AD593" s="56">
        <v>1</v>
      </c>
      <c r="AE593" s="1" t="s">
        <v>1417</v>
      </c>
      <c r="AF593" s="1" t="s">
        <v>1418</v>
      </c>
      <c r="AG593" s="1" t="s">
        <v>1434</v>
      </c>
    </row>
    <row r="594" spans="1:33">
      <c r="A594" s="53">
        <v>45169</v>
      </c>
      <c r="B594" s="53">
        <v>45169</v>
      </c>
      <c r="N594" s="1" t="s">
        <v>1348</v>
      </c>
      <c r="U594" s="59">
        <v>54382572938.099998</v>
      </c>
      <c r="V594" s="60">
        <v>54382572938.099998</v>
      </c>
      <c r="W594" s="60">
        <v>84261523385.699997</v>
      </c>
      <c r="X594" s="59">
        <v>9.5135287190599993E-2</v>
      </c>
      <c r="Y594" s="54">
        <v>1</v>
      </c>
      <c r="Z594" s="54">
        <v>0</v>
      </c>
      <c r="AA594" s="54">
        <v>0</v>
      </c>
      <c r="AB594" s="54">
        <v>0</v>
      </c>
      <c r="AC594" s="56">
        <v>0</v>
      </c>
      <c r="AD594" s="56">
        <v>1</v>
      </c>
      <c r="AE594" s="1" t="s">
        <v>1424</v>
      </c>
      <c r="AF594" s="1" t="s">
        <v>1418</v>
      </c>
      <c r="AG594" s="1" t="s">
        <v>1434</v>
      </c>
    </row>
    <row r="595" spans="1:33">
      <c r="A595" s="53">
        <v>45169</v>
      </c>
      <c r="B595" s="53">
        <v>45169</v>
      </c>
      <c r="N595" s="1" t="s">
        <v>1088</v>
      </c>
      <c r="U595" s="59">
        <v>26302160250.025799</v>
      </c>
      <c r="V595" s="60">
        <v>26302160250.025799</v>
      </c>
      <c r="W595" s="60">
        <v>43836933750.0429</v>
      </c>
      <c r="X595" s="59">
        <v>4.6012232116499997E-2</v>
      </c>
      <c r="Y595" s="54">
        <v>1</v>
      </c>
      <c r="Z595" s="54">
        <v>0</v>
      </c>
      <c r="AA595" s="54">
        <v>0</v>
      </c>
      <c r="AB595" s="54">
        <v>0</v>
      </c>
      <c r="AC595" s="56">
        <v>1</v>
      </c>
      <c r="AD595" s="56">
        <v>0</v>
      </c>
      <c r="AE595" s="1" t="s">
        <v>1425</v>
      </c>
      <c r="AF595" s="1" t="s">
        <v>1418</v>
      </c>
      <c r="AG595" s="1" t="s">
        <v>1419</v>
      </c>
    </row>
    <row r="596" spans="1:33">
      <c r="A596" s="53">
        <v>45169</v>
      </c>
      <c r="B596" s="53">
        <v>45169</v>
      </c>
      <c r="N596" s="1" t="s">
        <v>1015</v>
      </c>
      <c r="U596" s="59">
        <v>65337963091.809402</v>
      </c>
      <c r="V596" s="60">
        <v>65337963091.809402</v>
      </c>
      <c r="W596" s="60">
        <v>217793210306.03101</v>
      </c>
      <c r="X596" s="59">
        <v>0.1143003272438</v>
      </c>
      <c r="Y596" s="54">
        <v>1</v>
      </c>
      <c r="Z596" s="54">
        <v>0</v>
      </c>
      <c r="AA596" s="54">
        <v>0</v>
      </c>
      <c r="AB596" s="54">
        <v>0</v>
      </c>
      <c r="AC596" s="56">
        <v>0</v>
      </c>
      <c r="AD596" s="56">
        <v>1</v>
      </c>
      <c r="AE596" s="1" t="s">
        <v>1420</v>
      </c>
      <c r="AF596" s="1" t="s">
        <v>1418</v>
      </c>
      <c r="AG596" s="1" t="s">
        <v>1419</v>
      </c>
    </row>
    <row r="597" spans="1:33">
      <c r="A597" s="53">
        <v>45169</v>
      </c>
      <c r="B597" s="53">
        <v>45169</v>
      </c>
      <c r="N597" s="1" t="s">
        <v>1295</v>
      </c>
      <c r="U597" s="59">
        <v>22599963320.448101</v>
      </c>
      <c r="V597" s="60">
        <v>22599963320.448101</v>
      </c>
      <c r="W597" s="60">
        <v>25086539113.827499</v>
      </c>
      <c r="X597" s="59">
        <v>3.9535716771500001E-2</v>
      </c>
      <c r="Y597" s="54">
        <v>1</v>
      </c>
      <c r="Z597" s="54">
        <v>0</v>
      </c>
      <c r="AA597" s="54">
        <v>0</v>
      </c>
      <c r="AB597" s="54">
        <v>0</v>
      </c>
      <c r="AC597" s="56">
        <v>0</v>
      </c>
      <c r="AD597" s="56">
        <v>1</v>
      </c>
      <c r="AE597" s="1" t="s">
        <v>1437</v>
      </c>
      <c r="AF597" s="1" t="s">
        <v>1418</v>
      </c>
      <c r="AG597" s="1" t="s">
        <v>1438</v>
      </c>
    </row>
    <row r="598" spans="1:33">
      <c r="A598" s="53">
        <v>45169</v>
      </c>
      <c r="B598" s="53">
        <v>45169</v>
      </c>
      <c r="N598" s="1" t="s">
        <v>1015</v>
      </c>
      <c r="U598" s="59">
        <v>7789029966.4921198</v>
      </c>
      <c r="V598" s="60">
        <v>7789029966.4921198</v>
      </c>
      <c r="W598" s="60">
        <v>11983123025.372499</v>
      </c>
      <c r="X598" s="59">
        <v>1.36259018793E-2</v>
      </c>
      <c r="Y598" s="54">
        <v>0</v>
      </c>
      <c r="Z598" s="54">
        <v>1</v>
      </c>
      <c r="AA598" s="54">
        <v>0</v>
      </c>
      <c r="AB598" s="54">
        <v>0</v>
      </c>
      <c r="AC598" s="56">
        <v>0.65</v>
      </c>
      <c r="AD598" s="56">
        <v>0.35</v>
      </c>
      <c r="AE598" s="1" t="s">
        <v>1420</v>
      </c>
      <c r="AF598" s="1" t="s">
        <v>1418</v>
      </c>
      <c r="AG598" s="1" t="s">
        <v>1419</v>
      </c>
    </row>
    <row r="599" spans="1:33">
      <c r="A599" s="53">
        <v>45169</v>
      </c>
      <c r="B599" s="53">
        <v>45169</v>
      </c>
      <c r="N599" s="1" t="s">
        <v>1193</v>
      </c>
      <c r="U599" s="59">
        <v>3673897714.03054</v>
      </c>
      <c r="V599" s="60">
        <v>3673897714.03054</v>
      </c>
      <c r="W599" s="60">
        <v>7347795428.0610905</v>
      </c>
      <c r="X599" s="59">
        <v>6.4270095224999999E-3</v>
      </c>
      <c r="Y599" s="54">
        <v>0</v>
      </c>
      <c r="Z599" s="54">
        <v>1</v>
      </c>
      <c r="AA599" s="54">
        <v>0</v>
      </c>
      <c r="AB599" s="54">
        <v>0</v>
      </c>
      <c r="AC599" s="56">
        <v>0</v>
      </c>
      <c r="AD599" s="56">
        <v>1</v>
      </c>
      <c r="AE599" s="1" t="s">
        <v>1449</v>
      </c>
      <c r="AF599" s="1" t="s">
        <v>1418</v>
      </c>
      <c r="AG599" s="1" t="s">
        <v>1419</v>
      </c>
    </row>
    <row r="600" spans="1:33">
      <c r="A600" s="53">
        <v>45169</v>
      </c>
      <c r="B600" s="53">
        <v>45169</v>
      </c>
      <c r="N600" s="1" t="s">
        <v>1295</v>
      </c>
      <c r="U600" s="59">
        <v>3976295747.0209799</v>
      </c>
      <c r="V600" s="60">
        <v>3976295747.0209799</v>
      </c>
      <c r="W600" s="60">
        <v>4734789096.8365002</v>
      </c>
      <c r="X600" s="59">
        <v>6.9560158229000002E-3</v>
      </c>
      <c r="Y600" s="54">
        <v>0</v>
      </c>
      <c r="Z600" s="54">
        <v>1</v>
      </c>
      <c r="AA600" s="54">
        <v>0</v>
      </c>
      <c r="AB600" s="54">
        <v>0</v>
      </c>
      <c r="AC600" s="56">
        <v>0</v>
      </c>
      <c r="AD600" s="56">
        <v>1</v>
      </c>
      <c r="AE600" s="1" t="s">
        <v>1437</v>
      </c>
      <c r="AF600" s="1" t="s">
        <v>1418</v>
      </c>
      <c r="AG600" s="1" t="s">
        <v>1438</v>
      </c>
    </row>
    <row r="601" spans="1:33">
      <c r="A601" s="53">
        <v>45169</v>
      </c>
      <c r="B601" s="53">
        <v>45169</v>
      </c>
      <c r="N601" s="1" t="s">
        <v>1348</v>
      </c>
      <c r="U601" s="59">
        <v>56462782076.639999</v>
      </c>
      <c r="V601" s="60">
        <v>56462782076.639999</v>
      </c>
      <c r="W601" s="60">
        <v>56462782076.639999</v>
      </c>
      <c r="X601" s="59">
        <v>9.8774344394399999E-2</v>
      </c>
      <c r="Y601" s="54">
        <v>1</v>
      </c>
      <c r="Z601" s="54">
        <v>0</v>
      </c>
      <c r="AA601" s="54">
        <v>0</v>
      </c>
      <c r="AB601" s="54">
        <v>0</v>
      </c>
      <c r="AC601" s="56">
        <v>0</v>
      </c>
      <c r="AD601" s="56">
        <v>1</v>
      </c>
      <c r="AE601" s="1" t="s">
        <v>1417</v>
      </c>
      <c r="AF601" s="1" t="s">
        <v>1418</v>
      </c>
      <c r="AG601" s="1" t="s">
        <v>1419</v>
      </c>
    </row>
    <row r="602" spans="1:33">
      <c r="A602" s="53">
        <v>45169</v>
      </c>
      <c r="B602" s="53">
        <v>45169</v>
      </c>
      <c r="N602" s="1" t="s">
        <v>1348</v>
      </c>
      <c r="U602" s="59">
        <v>39158531365.589996</v>
      </c>
      <c r="V602" s="60">
        <v>39158531365.589996</v>
      </c>
      <c r="W602" s="60">
        <v>39158531365.589996</v>
      </c>
      <c r="X602" s="59">
        <v>6.8502792827900005E-2</v>
      </c>
      <c r="Y602" s="54">
        <v>1</v>
      </c>
      <c r="Z602" s="54">
        <v>0</v>
      </c>
      <c r="AA602" s="54">
        <v>0</v>
      </c>
      <c r="AB602" s="54">
        <v>0</v>
      </c>
      <c r="AC602" s="56">
        <v>1</v>
      </c>
      <c r="AD602" s="56">
        <v>0</v>
      </c>
      <c r="AE602" s="1" t="s">
        <v>1417</v>
      </c>
      <c r="AF602" s="1" t="s">
        <v>1418</v>
      </c>
      <c r="AG602" s="1" t="s">
        <v>1419</v>
      </c>
    </row>
    <row r="603" spans="1:33">
      <c r="A603" s="53">
        <v>45169</v>
      </c>
      <c r="B603" s="53">
        <v>45169</v>
      </c>
      <c r="N603" s="1" t="s">
        <v>1015</v>
      </c>
      <c r="U603" s="59">
        <v>32390473169.0182</v>
      </c>
      <c r="V603" s="60">
        <v>32390473169.0182</v>
      </c>
      <c r="W603" s="60">
        <v>43187297558.690903</v>
      </c>
      <c r="X603" s="59">
        <v>5.6662949189300003E-2</v>
      </c>
      <c r="Y603" s="54">
        <v>1</v>
      </c>
      <c r="Z603" s="54">
        <v>0</v>
      </c>
      <c r="AA603" s="54">
        <v>0</v>
      </c>
      <c r="AB603" s="54">
        <v>0</v>
      </c>
      <c r="AC603" s="56">
        <v>0</v>
      </c>
      <c r="AD603" s="56">
        <v>1</v>
      </c>
      <c r="AE603" s="1" t="s">
        <v>1420</v>
      </c>
      <c r="AF603" s="1" t="s">
        <v>1418</v>
      </c>
      <c r="AG603" s="1" t="s">
        <v>1419</v>
      </c>
    </row>
    <row r="604" spans="1:33">
      <c r="A604" s="53">
        <v>45169</v>
      </c>
      <c r="B604" s="53">
        <v>45169</v>
      </c>
      <c r="N604" s="1" t="s">
        <v>1284</v>
      </c>
      <c r="U604" s="59">
        <v>7700752611.24366</v>
      </c>
      <c r="V604" s="60">
        <v>7700752611.24366</v>
      </c>
      <c r="W604" s="60">
        <v>10267670148.3249</v>
      </c>
      <c r="X604" s="59">
        <v>1.3471472048399999E-2</v>
      </c>
      <c r="Y604" s="54">
        <v>0</v>
      </c>
      <c r="Z604" s="54">
        <v>1</v>
      </c>
      <c r="AA604" s="54">
        <v>0</v>
      </c>
      <c r="AB604" s="54">
        <v>0</v>
      </c>
      <c r="AC604" s="56">
        <v>1</v>
      </c>
      <c r="AD604" s="56">
        <v>0</v>
      </c>
      <c r="AE604" s="1" t="s">
        <v>1439</v>
      </c>
      <c r="AF604" s="1" t="s">
        <v>1418</v>
      </c>
      <c r="AG604" s="1" t="s">
        <v>1419</v>
      </c>
    </row>
    <row r="605" spans="1:33">
      <c r="A605" s="53">
        <v>45169</v>
      </c>
      <c r="B605" s="53">
        <v>45169</v>
      </c>
      <c r="N605" s="1" t="s">
        <v>1342</v>
      </c>
      <c r="U605" s="59">
        <v>5541991780.4025297</v>
      </c>
      <c r="V605" s="60">
        <v>5541991780.4025297</v>
      </c>
      <c r="W605" s="60">
        <v>5541991780.4025297</v>
      </c>
      <c r="X605" s="59">
        <v>9.6949988048000008E-3</v>
      </c>
      <c r="Y605" s="54">
        <v>0</v>
      </c>
      <c r="Z605" s="54">
        <v>1</v>
      </c>
      <c r="AA605" s="54">
        <v>0</v>
      </c>
      <c r="AB605" s="54">
        <v>0</v>
      </c>
      <c r="AC605" s="56">
        <v>1</v>
      </c>
      <c r="AD605" s="56">
        <v>0</v>
      </c>
      <c r="AE605" s="1" t="s">
        <v>1441</v>
      </c>
      <c r="AF605" s="1" t="s">
        <v>1418</v>
      </c>
      <c r="AG605" s="1" t="s">
        <v>1419</v>
      </c>
    </row>
    <row r="606" spans="1:33">
      <c r="A606" s="53">
        <v>45169</v>
      </c>
      <c r="B606" s="53">
        <v>45169</v>
      </c>
      <c r="N606" s="1" t="s">
        <v>1342</v>
      </c>
      <c r="U606" s="59">
        <v>12603158399.4923</v>
      </c>
      <c r="V606" s="60">
        <v>12603158399.4923</v>
      </c>
      <c r="W606" s="60">
        <v>12603158399.4923</v>
      </c>
      <c r="X606" s="59">
        <v>2.20475977701E-2</v>
      </c>
      <c r="Y606" s="54">
        <v>0</v>
      </c>
      <c r="Z606" s="54">
        <v>1</v>
      </c>
      <c r="AA606" s="54">
        <v>0</v>
      </c>
      <c r="AB606" s="54">
        <v>0</v>
      </c>
      <c r="AC606" s="56">
        <v>0</v>
      </c>
      <c r="AD606" s="56">
        <v>1</v>
      </c>
      <c r="AE606" s="1" t="s">
        <v>1441</v>
      </c>
      <c r="AF606" s="1" t="s">
        <v>1418</v>
      </c>
      <c r="AG606" s="1" t="s">
        <v>1419</v>
      </c>
    </row>
    <row r="607" spans="1:33">
      <c r="A607" s="53">
        <v>45169</v>
      </c>
      <c r="B607" s="53">
        <v>45169</v>
      </c>
      <c r="N607" s="1" t="s">
        <v>1348</v>
      </c>
      <c r="U607" s="59">
        <v>77529473614.559998</v>
      </c>
      <c r="V607" s="60">
        <v>77529473614.559998</v>
      </c>
      <c r="W607" s="60">
        <v>77529473614.559998</v>
      </c>
      <c r="X607" s="59">
        <v>0.1356278002229</v>
      </c>
      <c r="Y607" s="54">
        <v>1</v>
      </c>
      <c r="Z607" s="54">
        <v>0</v>
      </c>
      <c r="AA607" s="54">
        <v>0</v>
      </c>
      <c r="AB607" s="54">
        <v>0</v>
      </c>
      <c r="AC607" s="56">
        <v>0.35</v>
      </c>
      <c r="AD607" s="56">
        <v>0.65</v>
      </c>
      <c r="AE607" s="1" t="s">
        <v>1417</v>
      </c>
      <c r="AF607" s="1" t="s">
        <v>1418</v>
      </c>
      <c r="AG607" s="1" t="s">
        <v>1419</v>
      </c>
    </row>
    <row r="608" spans="1:33">
      <c r="A608" s="53">
        <v>45169</v>
      </c>
      <c r="B608" s="53">
        <v>45169</v>
      </c>
      <c r="N608" s="1" t="s">
        <v>1348</v>
      </c>
      <c r="U608" s="59">
        <v>102191203923.795</v>
      </c>
      <c r="V608" s="60">
        <v>102191203923.795</v>
      </c>
      <c r="W608" s="60">
        <v>113545782137.55</v>
      </c>
      <c r="X608" s="59">
        <v>0.17877031203919999</v>
      </c>
      <c r="Y608" s="54">
        <v>1</v>
      </c>
      <c r="Z608" s="54">
        <v>0</v>
      </c>
      <c r="AA608" s="54">
        <v>0</v>
      </c>
      <c r="AB608" s="54">
        <v>0</v>
      </c>
      <c r="AC608" s="56">
        <v>1</v>
      </c>
      <c r="AD608" s="56">
        <v>0</v>
      </c>
      <c r="AE608" s="1" t="s">
        <v>1417</v>
      </c>
      <c r="AF608" s="1" t="s">
        <v>1418</v>
      </c>
      <c r="AG608" s="1" t="s">
        <v>1419</v>
      </c>
    </row>
    <row r="609" spans="1:33">
      <c r="A609" s="53">
        <v>45169</v>
      </c>
      <c r="B609" s="53">
        <v>45169</v>
      </c>
      <c r="N609" s="1" t="s">
        <v>1172</v>
      </c>
      <c r="U609" s="59">
        <v>265984136734.509</v>
      </c>
      <c r="V609" s="60">
        <v>265984136734.509</v>
      </c>
      <c r="W609" s="60">
        <v>265984136734.509</v>
      </c>
      <c r="X609" s="59">
        <v>0.46530489216050003</v>
      </c>
      <c r="Y609" s="54">
        <v>1</v>
      </c>
      <c r="Z609" s="54">
        <v>0</v>
      </c>
      <c r="AA609" s="54">
        <v>0</v>
      </c>
      <c r="AB609" s="54">
        <v>0</v>
      </c>
      <c r="AC609" s="56">
        <v>0</v>
      </c>
      <c r="AD609" s="56">
        <v>1</v>
      </c>
      <c r="AE609" s="1" t="s">
        <v>1426</v>
      </c>
      <c r="AF609" s="1" t="s">
        <v>1418</v>
      </c>
      <c r="AG609" s="1" t="s">
        <v>1419</v>
      </c>
    </row>
    <row r="610" spans="1:33">
      <c r="A610" s="53">
        <v>45169</v>
      </c>
      <c r="B610" s="53">
        <v>45169</v>
      </c>
      <c r="N610" s="1" t="s">
        <v>1088</v>
      </c>
      <c r="U610" s="59">
        <v>8501123913.8647499</v>
      </c>
      <c r="V610" s="60">
        <v>8501123913.8647499</v>
      </c>
      <c r="W610" s="60">
        <v>18891386475.255001</v>
      </c>
      <c r="X610" s="59">
        <v>1.4871618264699999E-2</v>
      </c>
      <c r="Y610" s="54">
        <v>1</v>
      </c>
      <c r="Z610" s="54">
        <v>0</v>
      </c>
      <c r="AA610" s="54">
        <v>0</v>
      </c>
      <c r="AB610" s="54">
        <v>0</v>
      </c>
      <c r="AC610" s="56">
        <v>0</v>
      </c>
      <c r="AD610" s="56">
        <v>1</v>
      </c>
      <c r="AE610" s="1" t="s">
        <v>1425</v>
      </c>
      <c r="AF610" s="1" t="s">
        <v>1418</v>
      </c>
      <c r="AG610" s="1" t="s">
        <v>1419</v>
      </c>
    </row>
    <row r="611" spans="1:33">
      <c r="A611" s="53">
        <v>45169</v>
      </c>
      <c r="B611" s="53">
        <v>45169</v>
      </c>
      <c r="N611" s="1" t="s">
        <v>1348</v>
      </c>
      <c r="U611" s="59">
        <v>18805739547.049999</v>
      </c>
      <c r="V611" s="60">
        <v>18805739547.049999</v>
      </c>
      <c r="W611" s="60">
        <v>18805739547.049999</v>
      </c>
      <c r="X611" s="59">
        <v>3.2898212349700001E-2</v>
      </c>
      <c r="Y611" s="54">
        <v>0</v>
      </c>
      <c r="Z611" s="54">
        <v>1</v>
      </c>
      <c r="AA611" s="54">
        <v>0</v>
      </c>
      <c r="AB611" s="54">
        <v>0</v>
      </c>
      <c r="AC611" s="56">
        <v>1</v>
      </c>
      <c r="AD611" s="56">
        <v>0</v>
      </c>
      <c r="AE611" s="1" t="s">
        <v>1417</v>
      </c>
      <c r="AF611" s="1" t="s">
        <v>1418</v>
      </c>
      <c r="AG611" s="1" t="s">
        <v>1419</v>
      </c>
    </row>
    <row r="612" spans="1:33">
      <c r="A612" s="53">
        <v>45169</v>
      </c>
      <c r="B612" s="53">
        <v>45169</v>
      </c>
      <c r="N612" s="1" t="s">
        <v>1295</v>
      </c>
      <c r="U612" s="59">
        <v>15053487538.217199</v>
      </c>
      <c r="V612" s="60">
        <v>15053487538.217199</v>
      </c>
      <c r="W612" s="60">
        <v>20071316717.623001</v>
      </c>
      <c r="X612" s="59">
        <v>2.63341321088E-2</v>
      </c>
      <c r="Y612" s="54">
        <v>1</v>
      </c>
      <c r="Z612" s="54">
        <v>0</v>
      </c>
      <c r="AA612" s="54">
        <v>0</v>
      </c>
      <c r="AB612" s="54">
        <v>0</v>
      </c>
      <c r="AC612" s="56">
        <v>1</v>
      </c>
      <c r="AD612" s="56">
        <v>0</v>
      </c>
      <c r="AE612" s="1" t="s">
        <v>1437</v>
      </c>
      <c r="AF612" s="1" t="s">
        <v>1418</v>
      </c>
      <c r="AG612" s="1" t="s">
        <v>1419</v>
      </c>
    </row>
    <row r="613" spans="1:33">
      <c r="A613" s="53">
        <v>45169</v>
      </c>
      <c r="B613" s="53">
        <v>45169</v>
      </c>
      <c r="N613" s="1" t="s">
        <v>1297</v>
      </c>
      <c r="U613" s="59">
        <v>3600690026.1749201</v>
      </c>
      <c r="V613" s="60">
        <v>3600690026.1749201</v>
      </c>
      <c r="W613" s="60">
        <v>5539523117.1921902</v>
      </c>
      <c r="X613" s="59">
        <v>6.2989421283E-3</v>
      </c>
      <c r="Y613" s="54">
        <v>0</v>
      </c>
      <c r="Z613" s="54">
        <v>1</v>
      </c>
      <c r="AA613" s="54">
        <v>0</v>
      </c>
      <c r="AB613" s="54">
        <v>0</v>
      </c>
      <c r="AC613" s="56">
        <v>1</v>
      </c>
      <c r="AD613" s="56">
        <v>0</v>
      </c>
      <c r="AE613" s="1" t="s">
        <v>1422</v>
      </c>
      <c r="AF613" s="1" t="s">
        <v>1423</v>
      </c>
      <c r="AG613" s="1" t="s">
        <v>1419</v>
      </c>
    </row>
    <row r="614" spans="1:33">
      <c r="A614" s="53">
        <v>45169</v>
      </c>
      <c r="B614" s="53">
        <v>45169</v>
      </c>
      <c r="N614" s="1" t="s">
        <v>881</v>
      </c>
      <c r="U614" s="59">
        <v>3407567594.9941902</v>
      </c>
      <c r="V614" s="60">
        <v>3407567594.9941902</v>
      </c>
      <c r="W614" s="60">
        <v>6954219581.6207895</v>
      </c>
      <c r="X614" s="59">
        <v>5.9610993789999999E-3</v>
      </c>
      <c r="Y614" s="54">
        <v>0</v>
      </c>
      <c r="Z614" s="54">
        <v>1</v>
      </c>
      <c r="AA614" s="54">
        <v>0</v>
      </c>
      <c r="AB614" s="54">
        <v>0</v>
      </c>
      <c r="AC614" s="56">
        <v>0</v>
      </c>
      <c r="AD614" s="56">
        <v>1</v>
      </c>
      <c r="AE614" s="1" t="s">
        <v>1433</v>
      </c>
      <c r="AF614" s="1" t="s">
        <v>1418</v>
      </c>
      <c r="AG614" s="1" t="s">
        <v>1419</v>
      </c>
    </row>
    <row r="615" spans="1:33">
      <c r="A615" s="53">
        <v>45169</v>
      </c>
      <c r="B615" s="53">
        <v>45169</v>
      </c>
      <c r="N615" s="1" t="s">
        <v>883</v>
      </c>
      <c r="U615" s="59">
        <v>3398466014.4461699</v>
      </c>
      <c r="V615" s="60">
        <v>3398466014.4461699</v>
      </c>
      <c r="W615" s="60">
        <v>5228409252.9941101</v>
      </c>
      <c r="X615" s="59">
        <v>5.9451773393999997E-3</v>
      </c>
      <c r="Y615" s="54">
        <v>0</v>
      </c>
      <c r="Z615" s="54">
        <v>1</v>
      </c>
      <c r="AA615" s="54">
        <v>0</v>
      </c>
      <c r="AB615" s="54">
        <v>0</v>
      </c>
      <c r="AC615" s="56">
        <v>1</v>
      </c>
      <c r="AD615" s="56">
        <v>0</v>
      </c>
      <c r="AE615" s="1" t="s">
        <v>1450</v>
      </c>
      <c r="AF615" s="1" t="s">
        <v>1418</v>
      </c>
      <c r="AG615" s="1" t="s">
        <v>1419</v>
      </c>
    </row>
    <row r="616" spans="1:33">
      <c r="A616" s="53">
        <v>45169</v>
      </c>
      <c r="B616" s="53">
        <v>45169</v>
      </c>
      <c r="N616" s="1" t="s">
        <v>1031</v>
      </c>
      <c r="U616" s="59">
        <v>23285330982.561199</v>
      </c>
      <c r="V616" s="60">
        <v>23285330982.561199</v>
      </c>
      <c r="W616" s="60">
        <v>78333104201.291794</v>
      </c>
      <c r="X616" s="59">
        <v>4.07346789729E-2</v>
      </c>
      <c r="Y616" s="54">
        <v>1</v>
      </c>
      <c r="Z616" s="54">
        <v>0</v>
      </c>
      <c r="AA616" s="54">
        <v>0</v>
      </c>
      <c r="AB616" s="54">
        <v>0</v>
      </c>
      <c r="AC616" s="56">
        <v>0</v>
      </c>
      <c r="AD616" s="56">
        <v>1</v>
      </c>
      <c r="AE616" s="1" t="s">
        <v>1428</v>
      </c>
      <c r="AF616" s="1" t="s">
        <v>1429</v>
      </c>
      <c r="AG616" s="1" t="s">
        <v>1419</v>
      </c>
    </row>
    <row r="617" spans="1:33">
      <c r="A617" s="53">
        <v>45169</v>
      </c>
      <c r="B617" s="53">
        <v>45169</v>
      </c>
      <c r="N617" s="1" t="s">
        <v>1031</v>
      </c>
      <c r="U617" s="59">
        <v>32425960014</v>
      </c>
      <c r="V617" s="60">
        <v>32425960014</v>
      </c>
      <c r="W617" s="60">
        <v>36028844460</v>
      </c>
      <c r="X617" s="59">
        <v>5.6725028841000003E-2</v>
      </c>
      <c r="Y617" s="54">
        <v>1</v>
      </c>
      <c r="Z617" s="54">
        <v>0</v>
      </c>
      <c r="AA617" s="54">
        <v>0</v>
      </c>
      <c r="AB617" s="54">
        <v>0</v>
      </c>
      <c r="AC617" s="56">
        <v>0</v>
      </c>
      <c r="AD617" s="56">
        <v>1</v>
      </c>
      <c r="AE617" s="1" t="s">
        <v>1428</v>
      </c>
      <c r="AF617" s="1" t="s">
        <v>1423</v>
      </c>
      <c r="AG617" s="1" t="s">
        <v>1419</v>
      </c>
    </row>
    <row r="618" spans="1:33">
      <c r="A618" s="53">
        <v>45169</v>
      </c>
      <c r="B618" s="53">
        <v>45169</v>
      </c>
      <c r="N618" s="1" t="s">
        <v>936</v>
      </c>
      <c r="U618" s="59">
        <v>63922425071.1408</v>
      </c>
      <c r="V618" s="60">
        <v>63922425071.1408</v>
      </c>
      <c r="W618" s="60">
        <v>75202853024.871597</v>
      </c>
      <c r="X618" s="59">
        <v>0.11182402631049999</v>
      </c>
      <c r="Y618" s="54">
        <v>1</v>
      </c>
      <c r="Z618" s="54">
        <v>0</v>
      </c>
      <c r="AA618" s="54">
        <v>0</v>
      </c>
      <c r="AB618" s="54">
        <v>0</v>
      </c>
      <c r="AC618" s="56">
        <v>0</v>
      </c>
      <c r="AD618" s="56">
        <v>1</v>
      </c>
      <c r="AE618" s="1" t="s">
        <v>1427</v>
      </c>
      <c r="AF618" s="1" t="s">
        <v>1418</v>
      </c>
      <c r="AG618" s="1" t="s">
        <v>1419</v>
      </c>
    </row>
    <row r="619" spans="1:33">
      <c r="A619" s="53">
        <v>45169</v>
      </c>
      <c r="B619" s="53">
        <v>45169</v>
      </c>
      <c r="N619" s="1" t="s">
        <v>1348</v>
      </c>
      <c r="U619" s="59">
        <v>37191296469.57</v>
      </c>
      <c r="V619" s="60">
        <v>37191296469.57</v>
      </c>
      <c r="W619" s="60">
        <v>57344558384.940002</v>
      </c>
      <c r="X619" s="59">
        <v>6.5061369469399999E-2</v>
      </c>
      <c r="Y619" s="54">
        <v>1</v>
      </c>
      <c r="Z619" s="54">
        <v>0</v>
      </c>
      <c r="AA619" s="54">
        <v>0</v>
      </c>
      <c r="AB619" s="54">
        <v>0</v>
      </c>
      <c r="AC619" s="56">
        <v>0</v>
      </c>
      <c r="AD619" s="56">
        <v>1</v>
      </c>
      <c r="AE619" s="1" t="s">
        <v>1417</v>
      </c>
      <c r="AF619" s="1" t="s">
        <v>1418</v>
      </c>
      <c r="AG619" s="1" t="s">
        <v>1434</v>
      </c>
    </row>
    <row r="620" spans="1:33">
      <c r="A620" s="53">
        <v>45169</v>
      </c>
      <c r="B620" s="53">
        <v>45169</v>
      </c>
      <c r="N620" s="1" t="s">
        <v>1084</v>
      </c>
      <c r="U620" s="59">
        <v>35990029382.355797</v>
      </c>
      <c r="V620" s="60">
        <v>35990029382.355797</v>
      </c>
      <c r="W620" s="60">
        <v>55369275972.855003</v>
      </c>
      <c r="X620" s="59">
        <v>6.2959907858399999E-2</v>
      </c>
      <c r="Y620" s="54">
        <v>1</v>
      </c>
      <c r="Z620" s="54">
        <v>0</v>
      </c>
      <c r="AA620" s="54">
        <v>0</v>
      </c>
      <c r="AB620" s="54">
        <v>0</v>
      </c>
      <c r="AC620" s="56">
        <v>1</v>
      </c>
      <c r="AD620" s="56">
        <v>0</v>
      </c>
      <c r="AE620" s="1" t="s">
        <v>1435</v>
      </c>
      <c r="AF620" s="1" t="s">
        <v>1436</v>
      </c>
      <c r="AG620" s="1" t="s">
        <v>1419</v>
      </c>
    </row>
    <row r="621" spans="1:33">
      <c r="A621" s="53">
        <v>45169</v>
      </c>
      <c r="B621" s="53">
        <v>45169</v>
      </c>
      <c r="N621" s="1" t="s">
        <v>1342</v>
      </c>
      <c r="U621" s="59">
        <v>46141258073.719299</v>
      </c>
      <c r="V621" s="60">
        <v>46141258073.719299</v>
      </c>
      <c r="W621" s="60">
        <v>46141258073.719299</v>
      </c>
      <c r="X621" s="59">
        <v>8.0718171300500005E-2</v>
      </c>
      <c r="Y621" s="54">
        <v>1</v>
      </c>
      <c r="Z621" s="54">
        <v>0</v>
      </c>
      <c r="AA621" s="54">
        <v>0</v>
      </c>
      <c r="AB621" s="54">
        <v>0</v>
      </c>
      <c r="AC621" s="56">
        <v>1</v>
      </c>
      <c r="AD621" s="56">
        <v>0</v>
      </c>
      <c r="AE621" s="1" t="s">
        <v>1441</v>
      </c>
      <c r="AF621" s="1" t="s">
        <v>1418</v>
      </c>
      <c r="AG621" s="1" t="s">
        <v>1419</v>
      </c>
    </row>
    <row r="622" spans="1:33">
      <c r="A622" s="53">
        <v>45169</v>
      </c>
      <c r="B622" s="53">
        <v>45169</v>
      </c>
      <c r="N622" s="1" t="s">
        <v>1348</v>
      </c>
      <c r="U622" s="59">
        <v>22436085872.34</v>
      </c>
      <c r="V622" s="60">
        <v>22436085872.34</v>
      </c>
      <c r="W622" s="60">
        <v>22436085872.34</v>
      </c>
      <c r="X622" s="59">
        <v>3.9249034342799999E-2</v>
      </c>
      <c r="Y622" s="54">
        <v>0</v>
      </c>
      <c r="Z622" s="54">
        <v>1</v>
      </c>
      <c r="AA622" s="54">
        <v>0</v>
      </c>
      <c r="AB622" s="54">
        <v>0</v>
      </c>
      <c r="AC622" s="56">
        <v>1</v>
      </c>
      <c r="AD622" s="56">
        <v>0</v>
      </c>
      <c r="AE622" s="1" t="s">
        <v>1417</v>
      </c>
      <c r="AF622" s="1" t="s">
        <v>1418</v>
      </c>
      <c r="AG622" s="1" t="s">
        <v>1419</v>
      </c>
    </row>
    <row r="623" spans="1:33">
      <c r="A623" s="53">
        <v>45169</v>
      </c>
      <c r="B623" s="53">
        <v>45169</v>
      </c>
      <c r="N623" s="1" t="s">
        <v>1342</v>
      </c>
      <c r="U623" s="59">
        <v>35562045560.170097</v>
      </c>
      <c r="V623" s="60">
        <v>35562045560.170097</v>
      </c>
      <c r="W623" s="60">
        <v>35562045560.170097</v>
      </c>
      <c r="X623" s="59">
        <v>6.2211205440799999E-2</v>
      </c>
      <c r="Y623" s="54">
        <v>1</v>
      </c>
      <c r="Z623" s="54">
        <v>0</v>
      </c>
      <c r="AA623" s="54">
        <v>0</v>
      </c>
      <c r="AB623" s="54">
        <v>0</v>
      </c>
      <c r="AC623" s="56">
        <v>1</v>
      </c>
      <c r="AD623" s="56">
        <v>0</v>
      </c>
      <c r="AE623" s="1" t="s">
        <v>1441</v>
      </c>
      <c r="AF623" s="1" t="s">
        <v>1418</v>
      </c>
      <c r="AG623" s="1" t="s">
        <v>1419</v>
      </c>
    </row>
    <row r="624" spans="1:33">
      <c r="A624" s="53">
        <v>45169</v>
      </c>
      <c r="B624" s="53">
        <v>45169</v>
      </c>
      <c r="N624" s="1" t="s">
        <v>1348</v>
      </c>
      <c r="U624" s="59">
        <v>152867228755.35999</v>
      </c>
      <c r="V624" s="60">
        <v>152867228755.35999</v>
      </c>
      <c r="W624" s="60">
        <v>152867228755.35999</v>
      </c>
      <c r="X624" s="59">
        <v>0.26742147206279998</v>
      </c>
      <c r="Y624" s="54">
        <v>1</v>
      </c>
      <c r="Z624" s="54">
        <v>0</v>
      </c>
      <c r="AA624" s="54">
        <v>0</v>
      </c>
      <c r="AB624" s="54">
        <v>0</v>
      </c>
      <c r="AC624" s="56">
        <v>0</v>
      </c>
      <c r="AD624" s="56">
        <v>1</v>
      </c>
      <c r="AE624" s="1" t="s">
        <v>1417</v>
      </c>
      <c r="AF624" s="1" t="s">
        <v>1418</v>
      </c>
      <c r="AG624" s="1" t="s">
        <v>1419</v>
      </c>
    </row>
    <row r="625" spans="1:33">
      <c r="A625" s="53">
        <v>45169</v>
      </c>
      <c r="B625" s="53">
        <v>45169</v>
      </c>
      <c r="N625" s="1" t="s">
        <v>1172</v>
      </c>
      <c r="U625" s="59">
        <v>6490555058.4882298</v>
      </c>
      <c r="V625" s="60">
        <v>6490555058.4882298</v>
      </c>
      <c r="W625" s="60">
        <v>10817591764.1471</v>
      </c>
      <c r="X625" s="59">
        <v>1.1354387741399999E-2</v>
      </c>
      <c r="Y625" s="54">
        <v>0</v>
      </c>
      <c r="Z625" s="54">
        <v>1</v>
      </c>
      <c r="AA625" s="54">
        <v>0</v>
      </c>
      <c r="AB625" s="54">
        <v>0</v>
      </c>
      <c r="AC625" s="56">
        <v>1</v>
      </c>
      <c r="AD625" s="56">
        <v>0</v>
      </c>
      <c r="AE625" s="1" t="s">
        <v>1426</v>
      </c>
      <c r="AF625" s="1" t="s">
        <v>1418</v>
      </c>
      <c r="AG625" s="1" t="s">
        <v>1419</v>
      </c>
    </row>
    <row r="626" spans="1:33">
      <c r="A626" s="53">
        <v>45169</v>
      </c>
      <c r="B626" s="53">
        <v>45169</v>
      </c>
      <c r="N626" s="1" t="s">
        <v>1013</v>
      </c>
      <c r="U626" s="59">
        <v>18317151093.563099</v>
      </c>
      <c r="V626" s="60">
        <v>18317151093.563099</v>
      </c>
      <c r="W626" s="60">
        <v>18317151093.563099</v>
      </c>
      <c r="X626" s="59">
        <v>3.2043489957400001E-2</v>
      </c>
      <c r="Y626" s="54">
        <v>0</v>
      </c>
      <c r="Z626" s="54">
        <v>1</v>
      </c>
      <c r="AA626" s="54">
        <v>0</v>
      </c>
      <c r="AB626" s="54">
        <v>0</v>
      </c>
      <c r="AC626" s="56">
        <v>1</v>
      </c>
      <c r="AD626" s="56">
        <v>0</v>
      </c>
      <c r="AE626" s="1" t="s">
        <v>1448</v>
      </c>
      <c r="AF626" s="1" t="s">
        <v>1418</v>
      </c>
      <c r="AG626" s="1" t="s">
        <v>1419</v>
      </c>
    </row>
    <row r="627" spans="1:33">
      <c r="A627" s="53">
        <v>45169</v>
      </c>
      <c r="B627" s="53">
        <v>45169</v>
      </c>
      <c r="N627" s="1" t="s">
        <v>1013</v>
      </c>
      <c r="U627" s="59">
        <v>7422334914.2984505</v>
      </c>
      <c r="V627" s="60">
        <v>7422334914.2984505</v>
      </c>
      <c r="W627" s="60">
        <v>10184815383.506201</v>
      </c>
      <c r="X627" s="59">
        <v>1.29844162486E-2</v>
      </c>
      <c r="Y627" s="54">
        <v>0</v>
      </c>
      <c r="Z627" s="54">
        <v>1</v>
      </c>
      <c r="AA627" s="54">
        <v>0</v>
      </c>
      <c r="AB627" s="54">
        <v>0</v>
      </c>
      <c r="AC627" s="56">
        <v>1</v>
      </c>
      <c r="AD627" s="56">
        <v>0</v>
      </c>
      <c r="AE627" s="1" t="s">
        <v>1448</v>
      </c>
      <c r="AF627" s="1" t="s">
        <v>1418</v>
      </c>
      <c r="AG627" s="1" t="s">
        <v>1489</v>
      </c>
    </row>
    <row r="628" spans="1:33">
      <c r="A628" s="53">
        <v>45169</v>
      </c>
      <c r="B628" s="53">
        <v>45169</v>
      </c>
      <c r="N628" s="1" t="s">
        <v>1295</v>
      </c>
      <c r="U628" s="59">
        <v>3773319195.6500101</v>
      </c>
      <c r="V628" s="60">
        <v>3773319195.6500101</v>
      </c>
      <c r="W628" s="60">
        <v>4903658592.8602104</v>
      </c>
      <c r="X628" s="59">
        <v>6.6009345630999999E-3</v>
      </c>
      <c r="Y628" s="54">
        <v>0</v>
      </c>
      <c r="Z628" s="54">
        <v>1</v>
      </c>
      <c r="AA628" s="54">
        <v>0</v>
      </c>
      <c r="AB628" s="54">
        <v>0</v>
      </c>
      <c r="AC628" s="56">
        <v>1</v>
      </c>
      <c r="AD628" s="56">
        <v>0</v>
      </c>
      <c r="AE628" s="1" t="s">
        <v>1437</v>
      </c>
      <c r="AF628" s="1" t="s">
        <v>1418</v>
      </c>
      <c r="AG628" s="1" t="s">
        <v>1438</v>
      </c>
    </row>
    <row r="629" spans="1:33">
      <c r="A629" s="53">
        <v>45169</v>
      </c>
      <c r="B629" s="53">
        <v>45169</v>
      </c>
      <c r="N629" s="1" t="s">
        <v>1348</v>
      </c>
      <c r="U629" s="59">
        <v>11889351647.73</v>
      </c>
      <c r="V629" s="60">
        <v>11889351647.73</v>
      </c>
      <c r="W629" s="60">
        <v>17304801137.220001</v>
      </c>
      <c r="X629" s="59">
        <v>2.0798885054700001E-2</v>
      </c>
      <c r="Y629" s="54">
        <v>0</v>
      </c>
      <c r="Z629" s="54">
        <v>1</v>
      </c>
      <c r="AA629" s="54">
        <v>0</v>
      </c>
      <c r="AB629" s="54">
        <v>0</v>
      </c>
      <c r="AC629" s="56">
        <v>0</v>
      </c>
      <c r="AD629" s="56">
        <v>1</v>
      </c>
      <c r="AE629" s="1" t="s">
        <v>1417</v>
      </c>
      <c r="AF629" s="1" t="s">
        <v>1418</v>
      </c>
      <c r="AG629" s="1" t="s">
        <v>1434</v>
      </c>
    </row>
    <row r="630" spans="1:33">
      <c r="A630" s="53">
        <v>45169</v>
      </c>
      <c r="B630" s="53">
        <v>45169</v>
      </c>
      <c r="N630" s="1" t="s">
        <v>1015</v>
      </c>
      <c r="U630" s="59">
        <v>26528362389.1157</v>
      </c>
      <c r="V630" s="60">
        <v>26528362389.1157</v>
      </c>
      <c r="W630" s="60">
        <v>53056724778.2314</v>
      </c>
      <c r="X630" s="59">
        <v>4.6407943542099997E-2</v>
      </c>
      <c r="Y630" s="54">
        <v>1</v>
      </c>
      <c r="Z630" s="54">
        <v>0</v>
      </c>
      <c r="AA630" s="54">
        <v>0</v>
      </c>
      <c r="AB630" s="54">
        <v>0</v>
      </c>
      <c r="AC630" s="56">
        <v>0</v>
      </c>
      <c r="AD630" s="56">
        <v>1</v>
      </c>
      <c r="AE630" s="1" t="s">
        <v>1420</v>
      </c>
      <c r="AF630" s="1" t="s">
        <v>1418</v>
      </c>
      <c r="AG630" s="1" t="s">
        <v>1419</v>
      </c>
    </row>
    <row r="631" spans="1:33">
      <c r="A631" s="53">
        <v>45169</v>
      </c>
      <c r="B631" s="53">
        <v>45169</v>
      </c>
      <c r="N631" s="1" t="s">
        <v>1297</v>
      </c>
      <c r="U631" s="59">
        <v>5656473298.2734203</v>
      </c>
      <c r="V631" s="60">
        <v>5656473298.2734203</v>
      </c>
      <c r="W631" s="60">
        <v>8080676140.3906002</v>
      </c>
      <c r="X631" s="59">
        <v>9.8952694335999996E-3</v>
      </c>
      <c r="Y631" s="54">
        <v>0</v>
      </c>
      <c r="Z631" s="54">
        <v>1</v>
      </c>
      <c r="AA631" s="54">
        <v>0</v>
      </c>
      <c r="AB631" s="54">
        <v>0</v>
      </c>
      <c r="AC631" s="56">
        <v>1</v>
      </c>
      <c r="AD631" s="56">
        <v>0</v>
      </c>
      <c r="AE631" s="1" t="s">
        <v>1422</v>
      </c>
      <c r="AF631" s="1" t="s">
        <v>1423</v>
      </c>
      <c r="AG631" s="1" t="s">
        <v>1419</v>
      </c>
    </row>
    <row r="632" spans="1:33">
      <c r="A632" s="53">
        <v>45169</v>
      </c>
      <c r="B632" s="53">
        <v>45169</v>
      </c>
      <c r="N632" s="1" t="s">
        <v>1064</v>
      </c>
      <c r="U632" s="59">
        <v>3188974225.02949</v>
      </c>
      <c r="V632" s="60">
        <v>3188974225.02949</v>
      </c>
      <c r="W632" s="60">
        <v>12755896900.118</v>
      </c>
      <c r="X632" s="59">
        <v>5.5786985122000003E-3</v>
      </c>
      <c r="Y632" s="54">
        <v>0</v>
      </c>
      <c r="Z632" s="54">
        <v>1</v>
      </c>
      <c r="AA632" s="54">
        <v>0</v>
      </c>
      <c r="AB632" s="54">
        <v>0</v>
      </c>
      <c r="AC632" s="56">
        <v>1</v>
      </c>
      <c r="AD632" s="56">
        <v>0</v>
      </c>
      <c r="AE632" s="1" t="s">
        <v>1431</v>
      </c>
      <c r="AF632" s="1" t="s">
        <v>1418</v>
      </c>
      <c r="AG632" s="1" t="s">
        <v>1419</v>
      </c>
    </row>
    <row r="633" spans="1:33">
      <c r="A633" s="53">
        <v>45169</v>
      </c>
      <c r="B633" s="53">
        <v>45169</v>
      </c>
      <c r="N633" s="1" t="s">
        <v>881</v>
      </c>
      <c r="U633" s="59">
        <v>15633357252.674</v>
      </c>
      <c r="V633" s="60">
        <v>15633357252.674</v>
      </c>
      <c r="W633" s="60">
        <v>17370396947.415501</v>
      </c>
      <c r="X633" s="59">
        <v>2.7348539277100001E-2</v>
      </c>
      <c r="Y633" s="54">
        <v>1</v>
      </c>
      <c r="Z633" s="54">
        <v>0</v>
      </c>
      <c r="AA633" s="54">
        <v>0</v>
      </c>
      <c r="AB633" s="54">
        <v>0</v>
      </c>
      <c r="AC633" s="56">
        <v>0</v>
      </c>
      <c r="AD633" s="56">
        <v>1</v>
      </c>
      <c r="AE633" s="1" t="s">
        <v>1433</v>
      </c>
      <c r="AF633" s="1" t="s">
        <v>1418</v>
      </c>
      <c r="AG633" s="1" t="s">
        <v>1419</v>
      </c>
    </row>
    <row r="634" spans="1:33">
      <c r="A634" s="53">
        <v>45169</v>
      </c>
      <c r="B634" s="53">
        <v>45169</v>
      </c>
      <c r="N634" s="1" t="s">
        <v>1088</v>
      </c>
      <c r="U634" s="59">
        <v>4973428658.6495895</v>
      </c>
      <c r="V634" s="60">
        <v>4973428658.6495895</v>
      </c>
      <c r="W634" s="60">
        <v>4973428658.6495895</v>
      </c>
      <c r="X634" s="59">
        <v>8.7003710600999998E-3</v>
      </c>
      <c r="Y634" s="54">
        <v>0</v>
      </c>
      <c r="Z634" s="54">
        <v>1</v>
      </c>
      <c r="AA634" s="54">
        <v>0</v>
      </c>
      <c r="AB634" s="54">
        <v>0</v>
      </c>
      <c r="AC634" s="56">
        <v>0</v>
      </c>
      <c r="AD634" s="56">
        <v>1</v>
      </c>
      <c r="AE634" s="1" t="s">
        <v>1425</v>
      </c>
      <c r="AF634" s="1" t="s">
        <v>1418</v>
      </c>
      <c r="AG634" s="1" t="s">
        <v>1419</v>
      </c>
    </row>
    <row r="635" spans="1:33">
      <c r="A635" s="53">
        <v>45169</v>
      </c>
      <c r="B635" s="53">
        <v>45169</v>
      </c>
      <c r="N635" s="1" t="s">
        <v>881</v>
      </c>
      <c r="U635" s="59">
        <v>42214252655.488098</v>
      </c>
      <c r="V635" s="60">
        <v>42214252655.488098</v>
      </c>
      <c r="W635" s="60">
        <v>44436055426.829597</v>
      </c>
      <c r="X635" s="59">
        <v>7.3848382541299995E-2</v>
      </c>
      <c r="Y635" s="54">
        <v>1</v>
      </c>
      <c r="Z635" s="54">
        <v>0</v>
      </c>
      <c r="AA635" s="54">
        <v>0</v>
      </c>
      <c r="AB635" s="54">
        <v>0</v>
      </c>
      <c r="AC635" s="56">
        <v>1</v>
      </c>
      <c r="AD635" s="56">
        <v>0</v>
      </c>
      <c r="AE635" s="1" t="s">
        <v>1433</v>
      </c>
      <c r="AF635" s="1" t="s">
        <v>1418</v>
      </c>
      <c r="AG635" s="1" t="s">
        <v>1419</v>
      </c>
    </row>
    <row r="636" spans="1:33">
      <c r="A636" s="53">
        <v>45169</v>
      </c>
      <c r="B636" s="53">
        <v>45169</v>
      </c>
      <c r="N636" s="1" t="s">
        <v>1088</v>
      </c>
      <c r="U636" s="59">
        <v>9508998026.9945393</v>
      </c>
      <c r="V636" s="60">
        <v>9508998026.9945393</v>
      </c>
      <c r="W636" s="60">
        <v>10565553363.327299</v>
      </c>
      <c r="X636" s="59">
        <v>1.6634763846499999E-2</v>
      </c>
      <c r="Y636" s="54">
        <v>0</v>
      </c>
      <c r="Z636" s="54">
        <v>1</v>
      </c>
      <c r="AA636" s="54">
        <v>0</v>
      </c>
      <c r="AB636" s="54">
        <v>0</v>
      </c>
      <c r="AC636" s="56">
        <v>1</v>
      </c>
      <c r="AD636" s="56">
        <v>0</v>
      </c>
      <c r="AE636" s="1" t="s">
        <v>1425</v>
      </c>
      <c r="AF636" s="1" t="s">
        <v>1418</v>
      </c>
      <c r="AG636" s="1" t="s">
        <v>1419</v>
      </c>
    </row>
    <row r="637" spans="1:33">
      <c r="A637" s="53">
        <v>45169</v>
      </c>
      <c r="B637" s="53">
        <v>45169</v>
      </c>
      <c r="N637" s="1" t="s">
        <v>1348</v>
      </c>
      <c r="U637" s="59">
        <v>10101090098.848499</v>
      </c>
      <c r="V637" s="60">
        <v>10101090098.848499</v>
      </c>
      <c r="W637" s="60">
        <v>11883635410.41</v>
      </c>
      <c r="X637" s="59">
        <v>1.7670552450400001E-2</v>
      </c>
      <c r="Y637" s="54">
        <v>0</v>
      </c>
      <c r="Z637" s="54">
        <v>1</v>
      </c>
      <c r="AA637" s="54">
        <v>0</v>
      </c>
      <c r="AB637" s="54">
        <v>0</v>
      </c>
      <c r="AC637" s="56">
        <v>1</v>
      </c>
      <c r="AD637" s="56">
        <v>0</v>
      </c>
      <c r="AE637" s="1" t="s">
        <v>1424</v>
      </c>
      <c r="AF637" s="1" t="s">
        <v>1418</v>
      </c>
      <c r="AG637" s="1" t="s">
        <v>1419</v>
      </c>
    </row>
    <row r="638" spans="1:33">
      <c r="A638" s="53">
        <v>45169</v>
      </c>
      <c r="B638" s="53">
        <v>45169</v>
      </c>
      <c r="N638" s="1" t="s">
        <v>1348</v>
      </c>
      <c r="U638" s="59">
        <v>13151828163.24</v>
      </c>
      <c r="V638" s="60">
        <v>13151828163.24</v>
      </c>
      <c r="W638" s="60">
        <v>18443188102.799999</v>
      </c>
      <c r="X638" s="59">
        <v>2.3007424654500001E-2</v>
      </c>
      <c r="Y638" s="54">
        <v>0</v>
      </c>
      <c r="Z638" s="54">
        <v>1</v>
      </c>
      <c r="AA638" s="54">
        <v>0</v>
      </c>
      <c r="AB638" s="54">
        <v>0</v>
      </c>
      <c r="AC638" s="56">
        <v>0</v>
      </c>
      <c r="AD638" s="56">
        <v>1</v>
      </c>
      <c r="AE638" s="1" t="s">
        <v>1424</v>
      </c>
      <c r="AF638" s="1" t="s">
        <v>1418</v>
      </c>
      <c r="AG638" s="1" t="s">
        <v>1434</v>
      </c>
    </row>
    <row r="639" spans="1:33">
      <c r="A639" s="53">
        <v>45169</v>
      </c>
      <c r="B639" s="53">
        <v>45169</v>
      </c>
      <c r="N639" s="1" t="s">
        <v>1348</v>
      </c>
      <c r="U639" s="59">
        <v>5631957237.4425001</v>
      </c>
      <c r="V639" s="60">
        <v>5631957237.4425001</v>
      </c>
      <c r="W639" s="60">
        <v>8812854262.4699993</v>
      </c>
      <c r="X639" s="59">
        <v>9.8523817517999993E-3</v>
      </c>
      <c r="Y639" s="54">
        <v>0</v>
      </c>
      <c r="Z639" s="54">
        <v>1</v>
      </c>
      <c r="AA639" s="54">
        <v>0</v>
      </c>
      <c r="AB639" s="54">
        <v>0</v>
      </c>
      <c r="AC639" s="56">
        <v>0</v>
      </c>
      <c r="AD639" s="56">
        <v>1</v>
      </c>
      <c r="AE639" s="1" t="s">
        <v>1417</v>
      </c>
      <c r="AF639" s="1" t="s">
        <v>1418</v>
      </c>
      <c r="AG639" s="1" t="s">
        <v>1434</v>
      </c>
    </row>
    <row r="640" spans="1:33">
      <c r="A640" s="53">
        <v>45169</v>
      </c>
      <c r="B640" s="53">
        <v>45169</v>
      </c>
      <c r="N640" s="1" t="s">
        <v>881</v>
      </c>
      <c r="U640" s="59">
        <v>5103684115.2442198</v>
      </c>
      <c r="V640" s="60">
        <v>5103684115.2442198</v>
      </c>
      <c r="W640" s="60">
        <v>6379605144.0552797</v>
      </c>
      <c r="X640" s="59">
        <v>8.9282361573000003E-3</v>
      </c>
      <c r="Y640" s="54">
        <v>0</v>
      </c>
      <c r="Z640" s="54">
        <v>1</v>
      </c>
      <c r="AA640" s="54">
        <v>0</v>
      </c>
      <c r="AB640" s="54">
        <v>0</v>
      </c>
      <c r="AC640" s="56">
        <v>0</v>
      </c>
      <c r="AD640" s="56">
        <v>1</v>
      </c>
      <c r="AE640" s="1" t="s">
        <v>1433</v>
      </c>
      <c r="AF640" s="1" t="s">
        <v>1418</v>
      </c>
      <c r="AG640" s="1" t="s">
        <v>1419</v>
      </c>
    </row>
    <row r="641" spans="1:33">
      <c r="A641" s="53">
        <v>45169</v>
      </c>
      <c r="B641" s="53">
        <v>45169</v>
      </c>
      <c r="N641" s="1" t="s">
        <v>1082</v>
      </c>
      <c r="U641" s="59">
        <v>3388242919.1680002</v>
      </c>
      <c r="V641" s="60">
        <v>3388242919.1680002</v>
      </c>
      <c r="W641" s="60">
        <v>8470607297.9200001</v>
      </c>
      <c r="X641" s="59">
        <v>5.9272933547000004E-3</v>
      </c>
      <c r="Y641" s="54">
        <v>0</v>
      </c>
      <c r="Z641" s="54">
        <v>1</v>
      </c>
      <c r="AA641" s="54">
        <v>0</v>
      </c>
      <c r="AB641" s="54">
        <v>0</v>
      </c>
      <c r="AC641" s="56">
        <v>0</v>
      </c>
      <c r="AD641" s="56">
        <v>1</v>
      </c>
      <c r="AE641" s="1" t="s">
        <v>1424</v>
      </c>
      <c r="AF641" s="1" t="s">
        <v>1418</v>
      </c>
      <c r="AG641" s="1" t="s">
        <v>1419</v>
      </c>
    </row>
    <row r="642" spans="1:33">
      <c r="A642" s="53">
        <v>45169</v>
      </c>
      <c r="B642" s="53">
        <v>45169</v>
      </c>
      <c r="N642" s="1" t="s">
        <v>1284</v>
      </c>
      <c r="U642" s="59">
        <v>1961148471.7200699</v>
      </c>
      <c r="V642" s="60">
        <v>1961148471.7200699</v>
      </c>
      <c r="W642" s="60">
        <v>9805742358.6003609</v>
      </c>
      <c r="X642" s="59">
        <v>3.4307759452999998E-3</v>
      </c>
      <c r="Y642" s="54">
        <v>0</v>
      </c>
      <c r="Z642" s="54">
        <v>1</v>
      </c>
      <c r="AA642" s="54">
        <v>0</v>
      </c>
      <c r="AB642" s="54">
        <v>0</v>
      </c>
      <c r="AC642" s="56">
        <v>0</v>
      </c>
      <c r="AD642" s="56">
        <v>1</v>
      </c>
      <c r="AE642" s="1" t="s">
        <v>1439</v>
      </c>
      <c r="AF642" s="1" t="s">
        <v>1418</v>
      </c>
      <c r="AG642" s="1" t="s">
        <v>1419</v>
      </c>
    </row>
    <row r="643" spans="1:33">
      <c r="A643" s="53">
        <v>45169</v>
      </c>
      <c r="B643" s="53">
        <v>45169</v>
      </c>
      <c r="N643" s="1" t="s">
        <v>1342</v>
      </c>
      <c r="U643" s="59">
        <v>4987490058.4435596</v>
      </c>
      <c r="V643" s="60">
        <v>4987490058.4435596</v>
      </c>
      <c r="W643" s="60">
        <v>8312483430.7392597</v>
      </c>
      <c r="X643" s="59">
        <v>8.7249696627999997E-3</v>
      </c>
      <c r="Y643" s="54">
        <v>0</v>
      </c>
      <c r="Z643" s="54">
        <v>1</v>
      </c>
      <c r="AA643" s="54">
        <v>0</v>
      </c>
      <c r="AB643" s="54">
        <v>0</v>
      </c>
      <c r="AC643" s="56">
        <v>0</v>
      </c>
      <c r="AD643" s="56">
        <v>1</v>
      </c>
      <c r="AE643" s="1" t="s">
        <v>1441</v>
      </c>
      <c r="AF643" s="1" t="s">
        <v>1418</v>
      </c>
      <c r="AG643" s="1" t="s">
        <v>1419</v>
      </c>
    </row>
    <row r="644" spans="1:33">
      <c r="A644" s="53">
        <v>45169</v>
      </c>
      <c r="B644" s="53">
        <v>45169</v>
      </c>
      <c r="N644" s="1" t="s">
        <v>1015</v>
      </c>
      <c r="U644" s="59">
        <v>39929448108.910004</v>
      </c>
      <c r="V644" s="60">
        <v>39929448108.910004</v>
      </c>
      <c r="W644" s="60">
        <v>66549080181.516701</v>
      </c>
      <c r="X644" s="59">
        <v>6.9851412097099996E-2</v>
      </c>
      <c r="Y644" s="54">
        <v>1</v>
      </c>
      <c r="Z644" s="54">
        <v>0</v>
      </c>
      <c r="AA644" s="54">
        <v>0</v>
      </c>
      <c r="AB644" s="54">
        <v>0</v>
      </c>
      <c r="AC644" s="56">
        <v>0</v>
      </c>
      <c r="AD644" s="56">
        <v>1</v>
      </c>
      <c r="AE644" s="1" t="s">
        <v>1420</v>
      </c>
      <c r="AF644" s="1" t="s">
        <v>1418</v>
      </c>
      <c r="AG644" s="1" t="s">
        <v>1419</v>
      </c>
    </row>
    <row r="645" spans="1:33">
      <c r="A645" s="53">
        <v>45169</v>
      </c>
      <c r="B645" s="53">
        <v>45169</v>
      </c>
      <c r="N645" s="1" t="s">
        <v>1088</v>
      </c>
      <c r="U645" s="59">
        <v>11389924916.7153</v>
      </c>
      <c r="V645" s="60">
        <v>11389924916.7153</v>
      </c>
      <c r="W645" s="60">
        <v>13399911666.7239</v>
      </c>
      <c r="X645" s="59">
        <v>1.9925202495700001E-2</v>
      </c>
      <c r="Y645" s="54">
        <v>1</v>
      </c>
      <c r="Z645" s="54">
        <v>0</v>
      </c>
      <c r="AA645" s="54">
        <v>0</v>
      </c>
      <c r="AB645" s="54">
        <v>0</v>
      </c>
      <c r="AC645" s="56">
        <v>0</v>
      </c>
      <c r="AD645" s="56">
        <v>1</v>
      </c>
      <c r="AE645" s="1" t="s">
        <v>1425</v>
      </c>
      <c r="AF645" s="1" t="s">
        <v>1418</v>
      </c>
      <c r="AG645" s="1" t="s">
        <v>1419</v>
      </c>
    </row>
    <row r="646" spans="1:33">
      <c r="A646" s="53">
        <v>45169</v>
      </c>
      <c r="B646" s="53">
        <v>45169</v>
      </c>
      <c r="N646" s="1" t="s">
        <v>1348</v>
      </c>
      <c r="U646" s="59">
        <v>106801555802.175</v>
      </c>
      <c r="V646" s="60">
        <v>106801555802.175</v>
      </c>
      <c r="W646" s="60">
        <v>142402074402.89999</v>
      </c>
      <c r="X646" s="59">
        <v>0.186835527168</v>
      </c>
      <c r="Y646" s="54">
        <v>1</v>
      </c>
      <c r="Z646" s="54">
        <v>0</v>
      </c>
      <c r="AA646" s="54">
        <v>0</v>
      </c>
      <c r="AB646" s="54">
        <v>0</v>
      </c>
      <c r="AC646" s="56">
        <v>1</v>
      </c>
      <c r="AD646" s="56">
        <v>0</v>
      </c>
      <c r="AE646" s="1" t="s">
        <v>1417</v>
      </c>
      <c r="AF646" s="1" t="s">
        <v>1418</v>
      </c>
      <c r="AG646" s="1" t="s">
        <v>1419</v>
      </c>
    </row>
    <row r="647" spans="1:33">
      <c r="A647" s="53">
        <v>45169</v>
      </c>
      <c r="B647" s="53">
        <v>45169</v>
      </c>
      <c r="N647" s="1" t="s">
        <v>1348</v>
      </c>
      <c r="U647" s="59">
        <v>15002636934.285</v>
      </c>
      <c r="V647" s="60">
        <v>15002636934.285</v>
      </c>
      <c r="W647" s="60">
        <v>16669596593.65</v>
      </c>
      <c r="X647" s="59">
        <v>2.6245175545199999E-2</v>
      </c>
      <c r="Y647" s="54">
        <v>0</v>
      </c>
      <c r="Z647" s="54">
        <v>1</v>
      </c>
      <c r="AA647" s="54">
        <v>0</v>
      </c>
      <c r="AB647" s="54">
        <v>0</v>
      </c>
      <c r="AC647" s="56">
        <v>1</v>
      </c>
      <c r="AD647" s="56">
        <v>0</v>
      </c>
      <c r="AE647" s="1" t="s">
        <v>1417</v>
      </c>
      <c r="AF647" s="1" t="s">
        <v>1418</v>
      </c>
      <c r="AG647" s="1" t="s">
        <v>1419</v>
      </c>
    </row>
    <row r="648" spans="1:33">
      <c r="A648" s="53">
        <v>45169</v>
      </c>
      <c r="B648" s="53">
        <v>45169</v>
      </c>
      <c r="N648" s="1" t="s">
        <v>1348</v>
      </c>
      <c r="U648" s="59">
        <v>95509451733.440002</v>
      </c>
      <c r="V648" s="60">
        <v>95509451733.440002</v>
      </c>
      <c r="W648" s="60">
        <v>95509451733.440002</v>
      </c>
      <c r="X648" s="59">
        <v>0.16708144961099999</v>
      </c>
      <c r="Y648" s="54">
        <v>1</v>
      </c>
      <c r="Z648" s="54">
        <v>0</v>
      </c>
      <c r="AA648" s="54">
        <v>0</v>
      </c>
      <c r="AB648" s="54">
        <v>0</v>
      </c>
      <c r="AC648" s="56">
        <v>1</v>
      </c>
      <c r="AD648" s="56">
        <v>0</v>
      </c>
      <c r="AE648" s="1" t="s">
        <v>1424</v>
      </c>
      <c r="AF648" s="1" t="s">
        <v>1418</v>
      </c>
      <c r="AG648" s="1" t="s">
        <v>1419</v>
      </c>
    </row>
    <row r="649" spans="1:33">
      <c r="A649" s="53">
        <v>45169</v>
      </c>
      <c r="B649" s="53">
        <v>45169</v>
      </c>
      <c r="N649" s="1" t="s">
        <v>1348</v>
      </c>
      <c r="U649" s="59">
        <v>15597101091.264</v>
      </c>
      <c r="V649" s="60">
        <v>15597101091.264</v>
      </c>
      <c r="W649" s="60">
        <v>19496376364.080002</v>
      </c>
      <c r="X649" s="59">
        <v>2.72851138056E-2</v>
      </c>
      <c r="Y649" s="54">
        <v>0</v>
      </c>
      <c r="Z649" s="54">
        <v>1</v>
      </c>
      <c r="AA649" s="54">
        <v>0</v>
      </c>
      <c r="AB649" s="54">
        <v>0</v>
      </c>
      <c r="AC649" s="56">
        <v>0</v>
      </c>
      <c r="AD649" s="56">
        <v>1</v>
      </c>
      <c r="AE649" s="1" t="s">
        <v>1424</v>
      </c>
      <c r="AF649" s="1" t="s">
        <v>1418</v>
      </c>
      <c r="AG649" s="1" t="s">
        <v>1419</v>
      </c>
    </row>
    <row r="650" spans="1:33">
      <c r="A650" s="53">
        <v>45169</v>
      </c>
      <c r="B650" s="53">
        <v>45169</v>
      </c>
      <c r="N650" s="1" t="s">
        <v>1348</v>
      </c>
      <c r="U650" s="59">
        <v>13383396746.76</v>
      </c>
      <c r="V650" s="60">
        <v>13383396746.76</v>
      </c>
      <c r="W650" s="60">
        <v>13383396746.76</v>
      </c>
      <c r="X650" s="59">
        <v>2.34125239815E-2</v>
      </c>
      <c r="Y650" s="54">
        <v>0</v>
      </c>
      <c r="Z650" s="54">
        <v>1</v>
      </c>
      <c r="AA650" s="54">
        <v>0</v>
      </c>
      <c r="AB650" s="54">
        <v>0</v>
      </c>
      <c r="AC650" s="56">
        <v>0</v>
      </c>
      <c r="AD650" s="56">
        <v>1</v>
      </c>
      <c r="AE650" s="1" t="s">
        <v>1424</v>
      </c>
      <c r="AF650" s="1" t="s">
        <v>1418</v>
      </c>
      <c r="AG650" s="1" t="s">
        <v>1419</v>
      </c>
    </row>
    <row r="651" spans="1:33">
      <c r="A651" s="53">
        <v>45169</v>
      </c>
      <c r="B651" s="53">
        <v>45169</v>
      </c>
      <c r="N651" s="1" t="s">
        <v>1348</v>
      </c>
      <c r="U651" s="59">
        <v>88853779455.139999</v>
      </c>
      <c r="V651" s="60">
        <v>88853779455.139999</v>
      </c>
      <c r="W651" s="60">
        <v>90356458942.679993</v>
      </c>
      <c r="X651" s="59">
        <v>0.1554382106204</v>
      </c>
      <c r="Y651" s="54">
        <v>1</v>
      </c>
      <c r="Z651" s="54">
        <v>0</v>
      </c>
      <c r="AA651" s="54">
        <v>0</v>
      </c>
      <c r="AB651" s="54">
        <v>0</v>
      </c>
      <c r="AC651" s="56">
        <v>0.65</v>
      </c>
      <c r="AD651" s="56">
        <v>0.35</v>
      </c>
      <c r="AE651" s="1" t="s">
        <v>1424</v>
      </c>
      <c r="AF651" s="1" t="s">
        <v>1418</v>
      </c>
      <c r="AG651" s="1" t="s">
        <v>1419</v>
      </c>
    </row>
    <row r="652" spans="1:33">
      <c r="A652" s="53">
        <v>45169</v>
      </c>
      <c r="B652" s="53">
        <v>45169</v>
      </c>
      <c r="N652" s="1" t="s">
        <v>1348</v>
      </c>
      <c r="U652" s="59">
        <v>35821306059.760002</v>
      </c>
      <c r="V652" s="60">
        <v>35821306059.760002</v>
      </c>
      <c r="W652" s="60">
        <v>35821306059.760002</v>
      </c>
      <c r="X652" s="59">
        <v>6.2664748198200004E-2</v>
      </c>
      <c r="Y652" s="54">
        <v>1</v>
      </c>
      <c r="Z652" s="54">
        <v>0</v>
      </c>
      <c r="AA652" s="54">
        <v>0</v>
      </c>
      <c r="AB652" s="54">
        <v>0</v>
      </c>
      <c r="AC652" s="56">
        <v>0.5</v>
      </c>
      <c r="AD652" s="56">
        <v>0.5</v>
      </c>
      <c r="AE652" s="1" t="s">
        <v>1417</v>
      </c>
      <c r="AF652" s="1" t="s">
        <v>1418</v>
      </c>
      <c r="AG652" s="1" t="s">
        <v>1419</v>
      </c>
    </row>
    <row r="653" spans="1:33">
      <c r="A653" s="53">
        <v>45169</v>
      </c>
      <c r="B653" s="53">
        <v>45169</v>
      </c>
      <c r="N653" s="1" t="s">
        <v>1297</v>
      </c>
      <c r="U653" s="59">
        <v>207258855621.85999</v>
      </c>
      <c r="V653" s="60">
        <v>207258855621.85999</v>
      </c>
      <c r="W653" s="60">
        <v>230287617357.62201</v>
      </c>
      <c r="X653" s="59">
        <v>0.36257259793160002</v>
      </c>
      <c r="Y653" s="54">
        <v>1</v>
      </c>
      <c r="Z653" s="54">
        <v>0</v>
      </c>
      <c r="AA653" s="54">
        <v>0</v>
      </c>
      <c r="AB653" s="54">
        <v>0</v>
      </c>
      <c r="AC653" s="56">
        <v>1</v>
      </c>
      <c r="AD653" s="56">
        <v>0</v>
      </c>
      <c r="AE653" s="1" t="s">
        <v>1422</v>
      </c>
      <c r="AF653" s="1" t="s">
        <v>1423</v>
      </c>
      <c r="AG653" s="1" t="s">
        <v>1419</v>
      </c>
    </row>
    <row r="654" spans="1:33">
      <c r="A654" s="53">
        <v>45169</v>
      </c>
      <c r="B654" s="53">
        <v>45169</v>
      </c>
      <c r="N654" s="1" t="s">
        <v>1348</v>
      </c>
      <c r="U654" s="59">
        <v>13530483478.629999</v>
      </c>
      <c r="V654" s="60">
        <v>13530483478.629999</v>
      </c>
      <c r="W654" s="60">
        <v>13530483478.629999</v>
      </c>
      <c r="X654" s="59">
        <v>2.3669833220900001E-2</v>
      </c>
      <c r="Y654" s="54">
        <v>0</v>
      </c>
      <c r="Z654" s="54">
        <v>1</v>
      </c>
      <c r="AA654" s="54">
        <v>0</v>
      </c>
      <c r="AB654" s="54">
        <v>0</v>
      </c>
      <c r="AC654" s="56">
        <v>1</v>
      </c>
      <c r="AD654" s="56">
        <v>0</v>
      </c>
      <c r="AE654" s="1" t="s">
        <v>1424</v>
      </c>
      <c r="AF654" s="1" t="s">
        <v>1418</v>
      </c>
      <c r="AG654" s="1" t="s">
        <v>1419</v>
      </c>
    </row>
    <row r="655" spans="1:33">
      <c r="A655" s="53">
        <v>45169</v>
      </c>
      <c r="B655" s="53">
        <v>45169</v>
      </c>
      <c r="N655" s="1" t="s">
        <v>1348</v>
      </c>
      <c r="U655" s="59">
        <v>14135332768.41</v>
      </c>
      <c r="V655" s="60">
        <v>14135332768.41</v>
      </c>
      <c r="W655" s="60">
        <v>14135332768.41</v>
      </c>
      <c r="X655" s="59">
        <v>2.4727938929799999E-2</v>
      </c>
      <c r="Y655" s="54">
        <v>0</v>
      </c>
      <c r="Z655" s="54">
        <v>1</v>
      </c>
      <c r="AA655" s="54">
        <v>0</v>
      </c>
      <c r="AB655" s="54">
        <v>0</v>
      </c>
      <c r="AC655" s="56">
        <v>0.35</v>
      </c>
      <c r="AD655" s="56">
        <v>0.65</v>
      </c>
      <c r="AE655" s="1" t="s">
        <v>1424</v>
      </c>
      <c r="AF655" s="1" t="s">
        <v>1418</v>
      </c>
      <c r="AG655" s="1" t="s">
        <v>1434</v>
      </c>
    </row>
    <row r="656" spans="1:33">
      <c r="A656" s="53">
        <v>45169</v>
      </c>
      <c r="B656" s="53">
        <v>45169</v>
      </c>
      <c r="N656" s="1" t="s">
        <v>936</v>
      </c>
      <c r="U656" s="59">
        <v>18593706829.114201</v>
      </c>
      <c r="V656" s="60">
        <v>18593706829.114201</v>
      </c>
      <c r="W656" s="60">
        <v>19868617180.568401</v>
      </c>
      <c r="X656" s="59">
        <v>3.2527288496199999E-2</v>
      </c>
      <c r="Y656" s="54">
        <v>1</v>
      </c>
      <c r="Z656" s="54">
        <v>0</v>
      </c>
      <c r="AA656" s="54">
        <v>0</v>
      </c>
      <c r="AB656" s="54">
        <v>0</v>
      </c>
      <c r="AC656" s="56">
        <v>0.5</v>
      </c>
      <c r="AD656" s="56">
        <v>0.5</v>
      </c>
      <c r="AE656" s="1" t="s">
        <v>1427</v>
      </c>
      <c r="AF656" s="1" t="s">
        <v>1418</v>
      </c>
      <c r="AG656" s="1" t="s">
        <v>1419</v>
      </c>
    </row>
    <row r="657" spans="1:33">
      <c r="A657" s="53">
        <v>45169</v>
      </c>
      <c r="B657" s="53">
        <v>45169</v>
      </c>
      <c r="N657" s="1" t="s">
        <v>1031</v>
      </c>
      <c r="U657" s="59">
        <v>69449085622.398605</v>
      </c>
      <c r="V657" s="60">
        <v>69449085622.398605</v>
      </c>
      <c r="W657" s="60">
        <v>106844747111.383</v>
      </c>
      <c r="X657" s="59">
        <v>0.1214922051101</v>
      </c>
      <c r="Y657" s="54">
        <v>1</v>
      </c>
      <c r="Z657" s="54">
        <v>0</v>
      </c>
      <c r="AA657" s="54">
        <v>0</v>
      </c>
      <c r="AB657" s="54">
        <v>0</v>
      </c>
      <c r="AC657" s="56">
        <v>1</v>
      </c>
      <c r="AD657" s="56">
        <v>0</v>
      </c>
      <c r="AE657" s="1" t="s">
        <v>1428</v>
      </c>
      <c r="AF657" s="1" t="s">
        <v>1429</v>
      </c>
      <c r="AG657" s="1" t="s">
        <v>1419</v>
      </c>
    </row>
    <row r="658" spans="1:33">
      <c r="A658" s="53">
        <v>45169</v>
      </c>
      <c r="B658" s="53">
        <v>45169</v>
      </c>
      <c r="N658" s="1" t="s">
        <v>1348</v>
      </c>
      <c r="U658" s="59">
        <v>23335773084.058498</v>
      </c>
      <c r="V658" s="60">
        <v>23335773084.058498</v>
      </c>
      <c r="W658" s="60">
        <v>24563971667.43</v>
      </c>
      <c r="X658" s="59">
        <v>4.0822920914300002E-2</v>
      </c>
      <c r="Y658" s="54">
        <v>1</v>
      </c>
      <c r="Z658" s="54">
        <v>0</v>
      </c>
      <c r="AA658" s="54">
        <v>0</v>
      </c>
      <c r="AB658" s="54">
        <v>0</v>
      </c>
      <c r="AC658" s="56">
        <v>1</v>
      </c>
      <c r="AD658" s="56">
        <v>0</v>
      </c>
      <c r="AE658" s="1" t="s">
        <v>1417</v>
      </c>
      <c r="AF658" s="1" t="s">
        <v>1418</v>
      </c>
      <c r="AG658" s="1" t="s">
        <v>1419</v>
      </c>
    </row>
    <row r="659" spans="1:33">
      <c r="A659" s="53">
        <v>45169</v>
      </c>
      <c r="B659" s="53">
        <v>45169</v>
      </c>
      <c r="N659" s="1" t="s">
        <v>1348</v>
      </c>
      <c r="U659" s="59">
        <v>30221845981.669998</v>
      </c>
      <c r="V659" s="60">
        <v>30221845981.669998</v>
      </c>
      <c r="W659" s="60">
        <v>34021881531.27</v>
      </c>
      <c r="X659" s="59">
        <v>5.2869216029299997E-2</v>
      </c>
      <c r="Y659" s="54">
        <v>0</v>
      </c>
      <c r="Z659" s="54">
        <v>1</v>
      </c>
      <c r="AA659" s="54">
        <v>0</v>
      </c>
      <c r="AB659" s="54">
        <v>0</v>
      </c>
      <c r="AC659" s="56">
        <v>1</v>
      </c>
      <c r="AD659" s="56">
        <v>0</v>
      </c>
      <c r="AE659" s="1" t="s">
        <v>1417</v>
      </c>
      <c r="AF659" s="1" t="s">
        <v>1418</v>
      </c>
      <c r="AG659" s="1" t="s">
        <v>1434</v>
      </c>
    </row>
    <row r="660" spans="1:33">
      <c r="A660" s="53">
        <v>45169</v>
      </c>
      <c r="B660" s="53">
        <v>45169</v>
      </c>
      <c r="N660" s="1" t="s">
        <v>1348</v>
      </c>
      <c r="U660" s="59">
        <v>5350915252.5799999</v>
      </c>
      <c r="V660" s="60">
        <v>5350915252.5799999</v>
      </c>
      <c r="W660" s="60">
        <v>5350915252.5799999</v>
      </c>
      <c r="X660" s="59">
        <v>9.3607350991999991E-3</v>
      </c>
      <c r="Y660" s="54">
        <v>0</v>
      </c>
      <c r="Z660" s="54">
        <v>1</v>
      </c>
      <c r="AA660" s="54">
        <v>0</v>
      </c>
      <c r="AB660" s="54">
        <v>0</v>
      </c>
      <c r="AC660" s="56">
        <v>1</v>
      </c>
      <c r="AD660" s="56">
        <v>0</v>
      </c>
      <c r="AE660" s="1" t="s">
        <v>1417</v>
      </c>
      <c r="AF660" s="1" t="s">
        <v>1418</v>
      </c>
      <c r="AG660" s="1" t="s">
        <v>1419</v>
      </c>
    </row>
    <row r="661" spans="1:33">
      <c r="A661" s="53">
        <v>45169</v>
      </c>
      <c r="B661" s="53">
        <v>45169</v>
      </c>
      <c r="N661" s="1" t="s">
        <v>1348</v>
      </c>
      <c r="U661" s="59">
        <v>15468823281.24</v>
      </c>
      <c r="V661" s="60">
        <v>15468823281.24</v>
      </c>
      <c r="W661" s="60">
        <v>15468823281.24</v>
      </c>
      <c r="X661" s="59">
        <v>2.7060708345599999E-2</v>
      </c>
      <c r="Y661" s="54">
        <v>0</v>
      </c>
      <c r="Z661" s="54">
        <v>1</v>
      </c>
      <c r="AA661" s="54">
        <v>0</v>
      </c>
      <c r="AB661" s="54">
        <v>0</v>
      </c>
      <c r="AC661" s="56">
        <v>1</v>
      </c>
      <c r="AD661" s="56">
        <v>0</v>
      </c>
      <c r="AE661" s="1" t="s">
        <v>1417</v>
      </c>
      <c r="AF661" s="1" t="s">
        <v>1418</v>
      </c>
      <c r="AG661" s="1" t="s">
        <v>1419</v>
      </c>
    </row>
    <row r="662" spans="1:33">
      <c r="A662" s="53">
        <v>45169</v>
      </c>
      <c r="B662" s="53">
        <v>45169</v>
      </c>
      <c r="N662" s="1" t="s">
        <v>1348</v>
      </c>
      <c r="U662" s="59">
        <v>37080776774.339996</v>
      </c>
      <c r="V662" s="60">
        <v>37080776774.339996</v>
      </c>
      <c r="W662" s="60">
        <v>37081684694.339996</v>
      </c>
      <c r="X662" s="59">
        <v>6.4868029537499997E-2</v>
      </c>
      <c r="Y662" s="54">
        <v>1</v>
      </c>
      <c r="Z662" s="54">
        <v>0</v>
      </c>
      <c r="AA662" s="54">
        <v>0</v>
      </c>
      <c r="AB662" s="54">
        <v>0</v>
      </c>
      <c r="AC662" s="56">
        <v>1</v>
      </c>
      <c r="AD662" s="56">
        <v>0</v>
      </c>
      <c r="AE662" s="1" t="s">
        <v>1417</v>
      </c>
      <c r="AF662" s="1" t="s">
        <v>1418</v>
      </c>
      <c r="AG662" s="1" t="s">
        <v>1419</v>
      </c>
    </row>
    <row r="663" spans="1:33">
      <c r="A663" s="53">
        <v>45169</v>
      </c>
      <c r="B663" s="53">
        <v>45169</v>
      </c>
      <c r="N663" s="1" t="s">
        <v>1348</v>
      </c>
      <c r="U663" s="59">
        <v>12620184875.98</v>
      </c>
      <c r="V663" s="60">
        <v>12620184875.98</v>
      </c>
      <c r="W663" s="60">
        <v>12620184875.98</v>
      </c>
      <c r="X663" s="59">
        <v>2.2077383391600001E-2</v>
      </c>
      <c r="Y663" s="54">
        <v>0</v>
      </c>
      <c r="Z663" s="54">
        <v>1</v>
      </c>
      <c r="AA663" s="54">
        <v>0</v>
      </c>
      <c r="AB663" s="54">
        <v>0</v>
      </c>
      <c r="AC663" s="56">
        <v>1</v>
      </c>
      <c r="AD663" s="56">
        <v>0</v>
      </c>
      <c r="AE663" s="1" t="s">
        <v>1424</v>
      </c>
      <c r="AF663" s="1" t="s">
        <v>1418</v>
      </c>
      <c r="AG663" s="1" t="s">
        <v>1419</v>
      </c>
    </row>
    <row r="664" spans="1:33">
      <c r="A664" s="53">
        <v>45169</v>
      </c>
      <c r="B664" s="53">
        <v>45169</v>
      </c>
      <c r="N664" s="1" t="s">
        <v>1348</v>
      </c>
      <c r="U664" s="59">
        <v>5276644857.1199999</v>
      </c>
      <c r="V664" s="60">
        <v>5276644857.1199999</v>
      </c>
      <c r="W664" s="60">
        <v>5276644857.1199999</v>
      </c>
      <c r="X664" s="59">
        <v>9.2308086353000002E-3</v>
      </c>
      <c r="Y664" s="54">
        <v>0</v>
      </c>
      <c r="Z664" s="54">
        <v>1</v>
      </c>
      <c r="AA664" s="54">
        <v>0</v>
      </c>
      <c r="AB664" s="54">
        <v>0</v>
      </c>
      <c r="AC664" s="56">
        <v>1</v>
      </c>
      <c r="AD664" s="56">
        <v>0</v>
      </c>
      <c r="AE664" s="1" t="s">
        <v>1417</v>
      </c>
      <c r="AF664" s="1" t="s">
        <v>1418</v>
      </c>
      <c r="AG664" s="1" t="s">
        <v>1419</v>
      </c>
    </row>
    <row r="665" spans="1:33">
      <c r="A665" s="53">
        <v>45169</v>
      </c>
      <c r="B665" s="53">
        <v>45169</v>
      </c>
      <c r="N665" s="1" t="s">
        <v>1348</v>
      </c>
      <c r="U665" s="59">
        <v>38458156486.103996</v>
      </c>
      <c r="V665" s="60">
        <v>38458156486.103996</v>
      </c>
      <c r="W665" s="60">
        <v>42731284984.559998</v>
      </c>
      <c r="X665" s="59">
        <v>6.7277577438100006E-2</v>
      </c>
      <c r="Y665" s="54">
        <v>0</v>
      </c>
      <c r="Z665" s="54">
        <v>1</v>
      </c>
      <c r="AA665" s="54">
        <v>0</v>
      </c>
      <c r="AB665" s="54">
        <v>0</v>
      </c>
      <c r="AC665" s="56">
        <v>0</v>
      </c>
      <c r="AD665" s="56">
        <v>1</v>
      </c>
      <c r="AE665" s="1" t="s">
        <v>1424</v>
      </c>
      <c r="AF665" s="1" t="s">
        <v>1418</v>
      </c>
      <c r="AG665" s="1" t="s">
        <v>1419</v>
      </c>
    </row>
    <row r="666" spans="1:33">
      <c r="A666" s="53">
        <v>45169</v>
      </c>
      <c r="B666" s="53">
        <v>45169</v>
      </c>
      <c r="N666" s="1" t="s">
        <v>1348</v>
      </c>
      <c r="U666" s="59">
        <v>17906289082.5</v>
      </c>
      <c r="V666" s="60">
        <v>17906289082.5</v>
      </c>
      <c r="W666" s="60">
        <v>21066222450</v>
      </c>
      <c r="X666" s="59">
        <v>3.1324739936800003E-2</v>
      </c>
      <c r="Y666" s="54">
        <v>0</v>
      </c>
      <c r="Z666" s="54">
        <v>1</v>
      </c>
      <c r="AA666" s="54">
        <v>0</v>
      </c>
      <c r="AB666" s="54">
        <v>0</v>
      </c>
      <c r="AC666" s="56">
        <v>0</v>
      </c>
      <c r="AD666" s="56">
        <v>1</v>
      </c>
      <c r="AE666" s="1" t="s">
        <v>1417</v>
      </c>
      <c r="AF666" s="1" t="s">
        <v>1418</v>
      </c>
      <c r="AG666" s="1" t="s">
        <v>1419</v>
      </c>
    </row>
    <row r="667" spans="1:33">
      <c r="A667" s="53">
        <v>45169</v>
      </c>
      <c r="B667" s="53">
        <v>45169</v>
      </c>
      <c r="N667" s="1" t="s">
        <v>1348</v>
      </c>
      <c r="U667" s="59">
        <v>18427223683.240002</v>
      </c>
      <c r="V667" s="60">
        <v>18427223683.240002</v>
      </c>
      <c r="W667" s="60">
        <v>18427223683.240002</v>
      </c>
      <c r="X667" s="59">
        <v>3.2236047735800001E-2</v>
      </c>
      <c r="Y667" s="54">
        <v>0</v>
      </c>
      <c r="Z667" s="54">
        <v>1</v>
      </c>
      <c r="AA667" s="54">
        <v>0</v>
      </c>
      <c r="AB667" s="54">
        <v>0</v>
      </c>
      <c r="AC667" s="56">
        <v>0</v>
      </c>
      <c r="AD667" s="56">
        <v>1</v>
      </c>
      <c r="AE667" s="1" t="s">
        <v>1424</v>
      </c>
      <c r="AF667" s="1" t="s">
        <v>1418</v>
      </c>
      <c r="AG667" s="1" t="s">
        <v>1419</v>
      </c>
    </row>
    <row r="668" spans="1:33">
      <c r="A668" s="53">
        <v>45169</v>
      </c>
      <c r="B668" s="53">
        <v>45169</v>
      </c>
      <c r="N668" s="1" t="s">
        <v>1348</v>
      </c>
      <c r="U668" s="59">
        <v>28631883049.560001</v>
      </c>
      <c r="V668" s="60">
        <v>28631883049.560001</v>
      </c>
      <c r="W668" s="60">
        <v>28631883049.560001</v>
      </c>
      <c r="X668" s="59">
        <v>5.0087781242499997E-2</v>
      </c>
      <c r="Y668" s="54">
        <v>0</v>
      </c>
      <c r="Z668" s="54">
        <v>1</v>
      </c>
      <c r="AA668" s="54">
        <v>0</v>
      </c>
      <c r="AB668" s="54">
        <v>0</v>
      </c>
      <c r="AC668" s="56">
        <v>0</v>
      </c>
      <c r="AD668" s="56">
        <v>1</v>
      </c>
      <c r="AE668" s="1" t="s">
        <v>1424</v>
      </c>
      <c r="AF668" s="1" t="s">
        <v>1418</v>
      </c>
      <c r="AG668" s="1" t="s">
        <v>1419</v>
      </c>
    </row>
    <row r="669" spans="1:33">
      <c r="A669" s="53">
        <v>45169</v>
      </c>
      <c r="B669" s="53">
        <v>45169</v>
      </c>
      <c r="N669" s="1" t="s">
        <v>1348</v>
      </c>
      <c r="U669" s="59">
        <v>20588802328.799999</v>
      </c>
      <c r="V669" s="60">
        <v>20588802328.799999</v>
      </c>
      <c r="W669" s="60">
        <v>22019417950.549999</v>
      </c>
      <c r="X669" s="59">
        <v>3.6017450382299997E-2</v>
      </c>
      <c r="Y669" s="54">
        <v>0</v>
      </c>
      <c r="Z669" s="54">
        <v>1</v>
      </c>
      <c r="AA669" s="54">
        <v>0</v>
      </c>
      <c r="AB669" s="54">
        <v>0</v>
      </c>
      <c r="AC669" s="56">
        <v>1</v>
      </c>
      <c r="AD669" s="56">
        <v>0</v>
      </c>
      <c r="AE669" s="1" t="s">
        <v>1417</v>
      </c>
      <c r="AF669" s="1" t="s">
        <v>1418</v>
      </c>
      <c r="AG669" s="1" t="s">
        <v>1491</v>
      </c>
    </row>
    <row r="670" spans="1:33">
      <c r="A670" s="53">
        <v>45169</v>
      </c>
      <c r="B670" s="53">
        <v>45169</v>
      </c>
      <c r="N670" s="1" t="s">
        <v>1348</v>
      </c>
      <c r="U670" s="59">
        <v>6743570452.0500002</v>
      </c>
      <c r="V670" s="60">
        <v>6743570452.0500002</v>
      </c>
      <c r="W670" s="60">
        <v>6743570452.0500002</v>
      </c>
      <c r="X670" s="59">
        <v>1.17970054925E-2</v>
      </c>
      <c r="Y670" s="54">
        <v>0</v>
      </c>
      <c r="Z670" s="54">
        <v>1</v>
      </c>
      <c r="AA670" s="54">
        <v>0</v>
      </c>
      <c r="AB670" s="54">
        <v>0</v>
      </c>
      <c r="AC670" s="56">
        <v>1</v>
      </c>
      <c r="AD670" s="56">
        <v>0</v>
      </c>
      <c r="AE670" s="1" t="s">
        <v>1417</v>
      </c>
      <c r="AF670" s="1" t="s">
        <v>1418</v>
      </c>
      <c r="AG670" s="1" t="s">
        <v>1419</v>
      </c>
    </row>
    <row r="671" spans="1:33">
      <c r="A671" s="53">
        <v>45169</v>
      </c>
      <c r="B671" s="53">
        <v>45169</v>
      </c>
      <c r="N671" s="1" t="s">
        <v>1348</v>
      </c>
      <c r="U671" s="59">
        <v>75644083937.190002</v>
      </c>
      <c r="V671" s="60">
        <v>75644083937.190002</v>
      </c>
      <c r="W671" s="60">
        <v>75644083937.190002</v>
      </c>
      <c r="X671" s="59">
        <v>0.13232955450309999</v>
      </c>
      <c r="Y671" s="54">
        <v>1</v>
      </c>
      <c r="Z671" s="54">
        <v>0</v>
      </c>
      <c r="AA671" s="54">
        <v>0</v>
      </c>
      <c r="AB671" s="54">
        <v>0</v>
      </c>
      <c r="AC671" s="56">
        <v>1</v>
      </c>
      <c r="AD671" s="56">
        <v>0</v>
      </c>
      <c r="AE671" s="1" t="s">
        <v>1417</v>
      </c>
      <c r="AF671" s="1" t="s">
        <v>1418</v>
      </c>
      <c r="AG671" s="1" t="s">
        <v>1419</v>
      </c>
    </row>
    <row r="672" spans="1:33">
      <c r="A672" s="53">
        <v>45169</v>
      </c>
      <c r="B672" s="53">
        <v>45169</v>
      </c>
      <c r="N672" s="1" t="s">
        <v>1348</v>
      </c>
      <c r="U672" s="59">
        <v>69889716558.529999</v>
      </c>
      <c r="V672" s="60">
        <v>69889716558.529999</v>
      </c>
      <c r="W672" s="60">
        <v>69889716558.529999</v>
      </c>
      <c r="X672" s="59">
        <v>0.12226303202</v>
      </c>
      <c r="Y672" s="54">
        <v>1</v>
      </c>
      <c r="Z672" s="54">
        <v>0</v>
      </c>
      <c r="AA672" s="54">
        <v>0</v>
      </c>
      <c r="AB672" s="54">
        <v>0</v>
      </c>
      <c r="AC672" s="56">
        <v>0</v>
      </c>
      <c r="AD672" s="56">
        <v>1</v>
      </c>
      <c r="AE672" s="1" t="s">
        <v>1424</v>
      </c>
      <c r="AF672" s="1" t="s">
        <v>1418</v>
      </c>
      <c r="AG672" s="1" t="s">
        <v>1419</v>
      </c>
    </row>
    <row r="673" spans="1:33">
      <c r="A673" s="53">
        <v>45169</v>
      </c>
      <c r="B673" s="53">
        <v>45169</v>
      </c>
      <c r="N673" s="1" t="s">
        <v>1348</v>
      </c>
      <c r="U673" s="59">
        <v>25197173112.150002</v>
      </c>
      <c r="V673" s="60">
        <v>25197173112.150002</v>
      </c>
      <c r="W673" s="60">
        <v>25197173112.150002</v>
      </c>
      <c r="X673" s="59">
        <v>4.4079199841199998E-2</v>
      </c>
      <c r="Y673" s="54">
        <v>1</v>
      </c>
      <c r="Z673" s="54">
        <v>0</v>
      </c>
      <c r="AA673" s="54">
        <v>0</v>
      </c>
      <c r="AB673" s="54">
        <v>0</v>
      </c>
      <c r="AC673" s="56">
        <v>1</v>
      </c>
      <c r="AD673" s="56">
        <v>0</v>
      </c>
      <c r="AE673" s="1" t="s">
        <v>1424</v>
      </c>
      <c r="AF673" s="1" t="s">
        <v>1418</v>
      </c>
      <c r="AG673" s="1" t="s">
        <v>1419</v>
      </c>
    </row>
    <row r="674" spans="1:33">
      <c r="A674" s="53">
        <v>45169</v>
      </c>
      <c r="B674" s="53">
        <v>45169</v>
      </c>
      <c r="N674" s="1" t="s">
        <v>1348</v>
      </c>
      <c r="U674" s="59">
        <v>111987792000</v>
      </c>
      <c r="V674" s="60">
        <v>111987792000</v>
      </c>
      <c r="W674" s="60">
        <v>111987792000</v>
      </c>
      <c r="X674" s="59">
        <v>0.19590817753109999</v>
      </c>
      <c r="Y674" s="54">
        <v>1</v>
      </c>
      <c r="Z674" s="54">
        <v>0</v>
      </c>
      <c r="AA674" s="54">
        <v>0</v>
      </c>
      <c r="AB674" s="54">
        <v>0</v>
      </c>
      <c r="AC674" s="56">
        <v>0</v>
      </c>
      <c r="AD674" s="56">
        <v>1</v>
      </c>
      <c r="AE674" s="1" t="s">
        <v>1424</v>
      </c>
      <c r="AF674" s="1" t="s">
        <v>1418</v>
      </c>
      <c r="AG674" s="1" t="s">
        <v>1419</v>
      </c>
    </row>
    <row r="675" spans="1:33">
      <c r="A675" s="53">
        <v>45169</v>
      </c>
      <c r="B675" s="53">
        <v>45169</v>
      </c>
      <c r="N675" s="1" t="s">
        <v>1348</v>
      </c>
      <c r="U675" s="59">
        <v>7407235644.0100002</v>
      </c>
      <c r="V675" s="60">
        <v>7407235644.0100002</v>
      </c>
      <c r="W675" s="60">
        <v>7407235644.0100002</v>
      </c>
      <c r="X675" s="59">
        <v>1.2958002025499999E-2</v>
      </c>
      <c r="Y675" s="54">
        <v>0</v>
      </c>
      <c r="Z675" s="54">
        <v>1</v>
      </c>
      <c r="AA675" s="54">
        <v>0</v>
      </c>
      <c r="AB675" s="54">
        <v>0</v>
      </c>
      <c r="AC675" s="56">
        <v>1</v>
      </c>
      <c r="AD675" s="56">
        <v>0</v>
      </c>
      <c r="AE675" s="1" t="s">
        <v>1417</v>
      </c>
      <c r="AF675" s="1" t="s">
        <v>1418</v>
      </c>
      <c r="AG675" s="1" t="s">
        <v>1419</v>
      </c>
    </row>
    <row r="676" spans="1:33">
      <c r="A676" s="53">
        <v>45169</v>
      </c>
      <c r="B676" s="53">
        <v>45169</v>
      </c>
      <c r="N676" s="1" t="s">
        <v>1348</v>
      </c>
      <c r="U676" s="59">
        <v>152002841733.14001</v>
      </c>
      <c r="V676" s="60">
        <v>152002841733.14001</v>
      </c>
      <c r="W676" s="60">
        <v>152002841733.14001</v>
      </c>
      <c r="X676" s="59">
        <v>0.26590933861339999</v>
      </c>
      <c r="Y676" s="54">
        <v>1</v>
      </c>
      <c r="Z676" s="54">
        <v>0</v>
      </c>
      <c r="AA676" s="54">
        <v>0</v>
      </c>
      <c r="AB676" s="54">
        <v>0</v>
      </c>
      <c r="AC676" s="56">
        <v>0</v>
      </c>
      <c r="AD676" s="56">
        <v>1</v>
      </c>
      <c r="AE676" s="1" t="s">
        <v>1424</v>
      </c>
      <c r="AF676" s="1" t="s">
        <v>1418</v>
      </c>
      <c r="AG676" s="1" t="s">
        <v>1419</v>
      </c>
    </row>
    <row r="677" spans="1:33">
      <c r="A677" s="53">
        <v>45169</v>
      </c>
      <c r="B677" s="53">
        <v>45169</v>
      </c>
      <c r="N677" s="1" t="s">
        <v>1348</v>
      </c>
      <c r="U677" s="59">
        <v>69498839158.679993</v>
      </c>
      <c r="V677" s="60">
        <v>69498839158.679993</v>
      </c>
      <c r="W677" s="60">
        <v>69498839158.679993</v>
      </c>
      <c r="X677" s="59">
        <v>0.12157924249550001</v>
      </c>
      <c r="Y677" s="54">
        <v>1</v>
      </c>
      <c r="Z677" s="54">
        <v>0</v>
      </c>
      <c r="AA677" s="54">
        <v>0</v>
      </c>
      <c r="AB677" s="54">
        <v>0</v>
      </c>
      <c r="AC677" s="56">
        <v>0</v>
      </c>
      <c r="AD677" s="56">
        <v>1</v>
      </c>
      <c r="AE677" s="1" t="s">
        <v>1424</v>
      </c>
      <c r="AF677" s="1" t="s">
        <v>1418</v>
      </c>
      <c r="AG677" s="1" t="s">
        <v>1419</v>
      </c>
    </row>
    <row r="678" spans="1:33">
      <c r="A678" s="53">
        <v>45169</v>
      </c>
      <c r="B678" s="53">
        <v>45169</v>
      </c>
      <c r="N678" s="1" t="s">
        <v>1348</v>
      </c>
      <c r="U678" s="59">
        <v>94779193201.600006</v>
      </c>
      <c r="V678" s="60">
        <v>94779193201.600006</v>
      </c>
      <c r="W678" s="60">
        <v>94779193201.600006</v>
      </c>
      <c r="X678" s="59">
        <v>0.16580395663129999</v>
      </c>
      <c r="Y678" s="54">
        <v>1</v>
      </c>
      <c r="Z678" s="54">
        <v>0</v>
      </c>
      <c r="AA678" s="54">
        <v>0</v>
      </c>
      <c r="AB678" s="54">
        <v>0</v>
      </c>
      <c r="AC678" s="56">
        <v>1</v>
      </c>
      <c r="AD678" s="56">
        <v>0</v>
      </c>
      <c r="AE678" s="1" t="s">
        <v>1424</v>
      </c>
      <c r="AF678" s="1" t="s">
        <v>1418</v>
      </c>
      <c r="AG678" s="1" t="s">
        <v>1419</v>
      </c>
    </row>
    <row r="679" spans="1:33">
      <c r="A679" s="53">
        <v>45169</v>
      </c>
      <c r="B679" s="53">
        <v>45169</v>
      </c>
      <c r="N679" s="1" t="s">
        <v>1088</v>
      </c>
      <c r="U679" s="59">
        <v>18178685907.5952</v>
      </c>
      <c r="V679" s="60">
        <v>18178685907.5952</v>
      </c>
      <c r="W679" s="60">
        <v>21386689303.0532</v>
      </c>
      <c r="X679" s="59">
        <v>3.1801262998999998E-2</v>
      </c>
      <c r="Y679" s="54">
        <v>0</v>
      </c>
      <c r="Z679" s="54">
        <v>1</v>
      </c>
      <c r="AA679" s="54">
        <v>0</v>
      </c>
      <c r="AB679" s="54">
        <v>0</v>
      </c>
      <c r="AC679" s="56">
        <v>0</v>
      </c>
      <c r="AD679" s="56">
        <v>1</v>
      </c>
      <c r="AE679" s="1" t="s">
        <v>1425</v>
      </c>
      <c r="AF679" s="1" t="s">
        <v>1418</v>
      </c>
      <c r="AG679" s="1" t="s">
        <v>1419</v>
      </c>
    </row>
    <row r="680" spans="1:33">
      <c r="A680" s="53">
        <v>45169</v>
      </c>
      <c r="B680" s="53">
        <v>45169</v>
      </c>
      <c r="N680" s="1" t="s">
        <v>1088</v>
      </c>
      <c r="U680" s="59">
        <v>3258026638.1564002</v>
      </c>
      <c r="V680" s="60">
        <v>3258026638.1564002</v>
      </c>
      <c r="W680" s="60">
        <v>4654323768.7948599</v>
      </c>
      <c r="X680" s="59">
        <v>5.6994967901000003E-3</v>
      </c>
      <c r="Y680" s="54">
        <v>0</v>
      </c>
      <c r="Z680" s="54">
        <v>1</v>
      </c>
      <c r="AA680" s="54">
        <v>0</v>
      </c>
      <c r="AB680" s="54">
        <v>0</v>
      </c>
      <c r="AC680" s="56">
        <v>0</v>
      </c>
      <c r="AD680" s="56">
        <v>1</v>
      </c>
      <c r="AE680" s="1" t="s">
        <v>1425</v>
      </c>
      <c r="AF680" s="1" t="s">
        <v>1418</v>
      </c>
      <c r="AG680" s="1" t="s">
        <v>1419</v>
      </c>
    </row>
    <row r="681" spans="1:33">
      <c r="A681" s="53">
        <v>45169</v>
      </c>
      <c r="B681" s="53">
        <v>45169</v>
      </c>
      <c r="N681" s="1" t="s">
        <v>1088</v>
      </c>
      <c r="U681" s="59">
        <v>6736625549.3354397</v>
      </c>
      <c r="V681" s="60">
        <v>6736625549.3354397</v>
      </c>
      <c r="W681" s="60">
        <v>8420781936.6693001</v>
      </c>
      <c r="X681" s="59">
        <v>1.1784856282199999E-2</v>
      </c>
      <c r="Y681" s="54">
        <v>0</v>
      </c>
      <c r="Z681" s="54">
        <v>1</v>
      </c>
      <c r="AA681" s="54">
        <v>0</v>
      </c>
      <c r="AB681" s="54">
        <v>0</v>
      </c>
      <c r="AC681" s="56">
        <v>0</v>
      </c>
      <c r="AD681" s="56">
        <v>1</v>
      </c>
      <c r="AE681" s="1" t="s">
        <v>1425</v>
      </c>
      <c r="AF681" s="1" t="s">
        <v>1418</v>
      </c>
      <c r="AG681" s="1" t="s">
        <v>1419</v>
      </c>
    </row>
    <row r="682" spans="1:33">
      <c r="A682" s="53">
        <v>45169</v>
      </c>
      <c r="B682" s="53">
        <v>45169</v>
      </c>
      <c r="N682" s="1" t="s">
        <v>1088</v>
      </c>
      <c r="U682" s="59">
        <v>2315843745.9216299</v>
      </c>
      <c r="V682" s="60">
        <v>2315843745.9216299</v>
      </c>
      <c r="W682" s="60">
        <v>3087791661.2288399</v>
      </c>
      <c r="X682" s="59">
        <v>4.0512695143999997E-3</v>
      </c>
      <c r="Y682" s="54">
        <v>0</v>
      </c>
      <c r="Z682" s="54">
        <v>1</v>
      </c>
      <c r="AA682" s="54">
        <v>0</v>
      </c>
      <c r="AB682" s="54">
        <v>0</v>
      </c>
      <c r="AC682" s="56">
        <v>0</v>
      </c>
      <c r="AD682" s="56">
        <v>1</v>
      </c>
      <c r="AE682" s="1" t="s">
        <v>1425</v>
      </c>
      <c r="AF682" s="1" t="s">
        <v>1418</v>
      </c>
      <c r="AG682" s="1" t="s">
        <v>1419</v>
      </c>
    </row>
    <row r="683" spans="1:33">
      <c r="A683" s="53">
        <v>45169</v>
      </c>
      <c r="B683" s="53">
        <v>45169</v>
      </c>
      <c r="N683" s="1" t="s">
        <v>1088</v>
      </c>
      <c r="U683" s="59">
        <v>46260144563.279198</v>
      </c>
      <c r="V683" s="60">
        <v>46260144563.279198</v>
      </c>
      <c r="W683" s="60">
        <v>66085920804.684601</v>
      </c>
      <c r="X683" s="59">
        <v>8.0926147858300004E-2</v>
      </c>
      <c r="Y683" s="54">
        <v>1</v>
      </c>
      <c r="Z683" s="54">
        <v>0</v>
      </c>
      <c r="AA683" s="54">
        <v>0</v>
      </c>
      <c r="AB683" s="54">
        <v>0</v>
      </c>
      <c r="AC683" s="56">
        <v>0</v>
      </c>
      <c r="AD683" s="56">
        <v>1</v>
      </c>
      <c r="AE683" s="1" t="s">
        <v>1425</v>
      </c>
      <c r="AF683" s="1" t="s">
        <v>1418</v>
      </c>
      <c r="AG683" s="1" t="s">
        <v>1419</v>
      </c>
    </row>
    <row r="684" spans="1:33">
      <c r="A684" s="53">
        <v>45169</v>
      </c>
      <c r="B684" s="53">
        <v>45169</v>
      </c>
      <c r="N684" s="1" t="s">
        <v>1348</v>
      </c>
      <c r="U684" s="59">
        <v>65690177444.040001</v>
      </c>
      <c r="V684" s="60">
        <v>65690177444.040001</v>
      </c>
      <c r="W684" s="60">
        <v>65690177444.040001</v>
      </c>
      <c r="X684" s="59">
        <v>0.1149164807603</v>
      </c>
      <c r="Y684" s="54">
        <v>1</v>
      </c>
      <c r="Z684" s="54">
        <v>0</v>
      </c>
      <c r="AA684" s="54">
        <v>0</v>
      </c>
      <c r="AB684" s="54">
        <v>0</v>
      </c>
      <c r="AC684" s="56">
        <v>0</v>
      </c>
      <c r="AD684" s="56">
        <v>1</v>
      </c>
      <c r="AE684" s="1" t="s">
        <v>1424</v>
      </c>
      <c r="AF684" s="1" t="s">
        <v>1418</v>
      </c>
      <c r="AG684" s="1" t="s">
        <v>1419</v>
      </c>
    </row>
    <row r="685" spans="1:33">
      <c r="A685" s="53">
        <v>45169</v>
      </c>
      <c r="B685" s="53">
        <v>45169</v>
      </c>
      <c r="N685" s="1" t="s">
        <v>1348</v>
      </c>
      <c r="U685" s="59">
        <v>39658500362.160004</v>
      </c>
      <c r="V685" s="60">
        <v>39658500362.160004</v>
      </c>
      <c r="W685" s="60">
        <v>44065000402.400002</v>
      </c>
      <c r="X685" s="59">
        <v>6.9377424010399993E-2</v>
      </c>
      <c r="Y685" s="54">
        <v>1</v>
      </c>
      <c r="Z685" s="54">
        <v>0</v>
      </c>
      <c r="AA685" s="54">
        <v>0</v>
      </c>
      <c r="AB685" s="54">
        <v>0</v>
      </c>
      <c r="AC685" s="56">
        <v>0.5</v>
      </c>
      <c r="AD685" s="56">
        <v>0.5</v>
      </c>
      <c r="AE685" s="1" t="s">
        <v>1424</v>
      </c>
      <c r="AF685" s="1" t="s">
        <v>1418</v>
      </c>
      <c r="AG685" s="1" t="s">
        <v>1419</v>
      </c>
    </row>
    <row r="686" spans="1:33">
      <c r="A686" s="53">
        <v>45169</v>
      </c>
      <c r="B686" s="53">
        <v>45169</v>
      </c>
      <c r="N686" s="1" t="s">
        <v>936</v>
      </c>
      <c r="U686" s="59">
        <v>4241528730.35811</v>
      </c>
      <c r="V686" s="60">
        <v>4241528730.35811</v>
      </c>
      <c r="W686" s="60">
        <v>4990033800.4212999</v>
      </c>
      <c r="X686" s="59">
        <v>7.4200066691999999E-3</v>
      </c>
      <c r="Y686" s="54">
        <v>0</v>
      </c>
      <c r="Z686" s="54">
        <v>1</v>
      </c>
      <c r="AA686" s="54">
        <v>0</v>
      </c>
      <c r="AB686" s="54">
        <v>0</v>
      </c>
      <c r="AC686" s="56">
        <v>1</v>
      </c>
      <c r="AD686" s="56">
        <v>0</v>
      </c>
      <c r="AE686" s="1" t="s">
        <v>1427</v>
      </c>
      <c r="AF686" s="1" t="s">
        <v>1418</v>
      </c>
      <c r="AG686" s="1" t="s">
        <v>1419</v>
      </c>
    </row>
    <row r="687" spans="1:33">
      <c r="A687" s="53">
        <v>45169</v>
      </c>
      <c r="B687" s="53">
        <v>45169</v>
      </c>
      <c r="N687" s="1" t="s">
        <v>1266</v>
      </c>
      <c r="U687" s="59">
        <v>2692722631.8004398</v>
      </c>
      <c r="V687" s="60">
        <v>2692722631.8004398</v>
      </c>
      <c r="W687" s="60">
        <v>2834444875.5794101</v>
      </c>
      <c r="X687" s="59">
        <v>4.7105704467999996E-3</v>
      </c>
      <c r="Y687" s="54">
        <v>0</v>
      </c>
      <c r="Z687" s="54">
        <v>1</v>
      </c>
      <c r="AA687" s="54">
        <v>0</v>
      </c>
      <c r="AB687" s="54">
        <v>0</v>
      </c>
      <c r="AC687" s="56">
        <v>0</v>
      </c>
      <c r="AD687" s="56">
        <v>1</v>
      </c>
      <c r="AE687" s="1" t="s">
        <v>1444</v>
      </c>
      <c r="AF687" s="1" t="s">
        <v>1418</v>
      </c>
      <c r="AG687" s="1" t="s">
        <v>1419</v>
      </c>
    </row>
    <row r="688" spans="1:33">
      <c r="A688" s="53">
        <v>45169</v>
      </c>
      <c r="B688" s="53">
        <v>45169</v>
      </c>
      <c r="N688" s="1" t="s">
        <v>1013</v>
      </c>
      <c r="U688" s="59">
        <v>4392824588.3038397</v>
      </c>
      <c r="V688" s="60">
        <v>4392824588.3038397</v>
      </c>
      <c r="W688" s="60">
        <v>5798279181.1346302</v>
      </c>
      <c r="X688" s="59">
        <v>7.6846792310000002E-3</v>
      </c>
      <c r="Y688" s="54">
        <v>0</v>
      </c>
      <c r="Z688" s="54">
        <v>1</v>
      </c>
      <c r="AA688" s="54">
        <v>0</v>
      </c>
      <c r="AB688" s="54">
        <v>0</v>
      </c>
      <c r="AC688" s="56">
        <v>0.35</v>
      </c>
      <c r="AD688" s="56">
        <v>0.65</v>
      </c>
      <c r="AE688" s="1" t="s">
        <v>1448</v>
      </c>
      <c r="AF688" s="1" t="s">
        <v>1418</v>
      </c>
      <c r="AG688" s="1" t="s">
        <v>1438</v>
      </c>
    </row>
    <row r="689" spans="1:33">
      <c r="A689" s="53">
        <v>45169</v>
      </c>
      <c r="B689" s="53">
        <v>45169</v>
      </c>
      <c r="N689" s="1" t="s">
        <v>881</v>
      </c>
      <c r="U689" s="59">
        <v>11180364335.837</v>
      </c>
      <c r="V689" s="60">
        <v>11180364335.837</v>
      </c>
      <c r="W689" s="60">
        <v>11180364335.837</v>
      </c>
      <c r="X689" s="59">
        <v>1.9558603326800001E-2</v>
      </c>
      <c r="Y689" s="54">
        <v>0</v>
      </c>
      <c r="Z689" s="54">
        <v>1</v>
      </c>
      <c r="AA689" s="54">
        <v>0</v>
      </c>
      <c r="AB689" s="54">
        <v>0</v>
      </c>
      <c r="AC689" s="56">
        <v>0.65</v>
      </c>
      <c r="AD689" s="56">
        <v>0.35</v>
      </c>
      <c r="AE689" s="1" t="s">
        <v>1433</v>
      </c>
      <c r="AF689" s="1" t="s">
        <v>1418</v>
      </c>
      <c r="AG689" s="1" t="s">
        <v>1419</v>
      </c>
    </row>
    <row r="690" spans="1:33">
      <c r="A690" s="53">
        <v>45169</v>
      </c>
      <c r="B690" s="53">
        <v>45169</v>
      </c>
      <c r="N690" s="1" t="s">
        <v>1031</v>
      </c>
      <c r="U690" s="59">
        <v>9931059306.1079998</v>
      </c>
      <c r="V690" s="60">
        <v>9931059306.1079998</v>
      </c>
      <c r="W690" s="60">
        <v>14187227580.154301</v>
      </c>
      <c r="X690" s="59">
        <v>1.7373105540099999E-2</v>
      </c>
      <c r="Y690" s="54">
        <v>0</v>
      </c>
      <c r="Z690" s="54">
        <v>1</v>
      </c>
      <c r="AA690" s="54">
        <v>0</v>
      </c>
      <c r="AB690" s="54">
        <v>0</v>
      </c>
      <c r="AC690" s="56">
        <v>1</v>
      </c>
      <c r="AD690" s="56">
        <v>0</v>
      </c>
      <c r="AE690" s="1" t="s">
        <v>1428</v>
      </c>
      <c r="AF690" s="1" t="s">
        <v>1429</v>
      </c>
      <c r="AG690" s="1" t="s">
        <v>1419</v>
      </c>
    </row>
    <row r="691" spans="1:33">
      <c r="A691" s="53">
        <v>45169</v>
      </c>
      <c r="B691" s="53">
        <v>45169</v>
      </c>
      <c r="N691" s="1" t="s">
        <v>1342</v>
      </c>
      <c r="U691" s="59">
        <v>10933944637.6847</v>
      </c>
      <c r="V691" s="60">
        <v>10933944637.6847</v>
      </c>
      <c r="W691" s="60">
        <v>10933944637.6847</v>
      </c>
      <c r="X691" s="59">
        <v>1.9127523892900001E-2</v>
      </c>
      <c r="Y691" s="54">
        <v>0</v>
      </c>
      <c r="Z691" s="54">
        <v>1</v>
      </c>
      <c r="AA691" s="54">
        <v>0</v>
      </c>
      <c r="AB691" s="54">
        <v>0</v>
      </c>
      <c r="AC691" s="56">
        <v>1</v>
      </c>
      <c r="AD691" s="56">
        <v>0</v>
      </c>
      <c r="AE691" s="1" t="s">
        <v>1441</v>
      </c>
      <c r="AF691" s="1" t="s">
        <v>1418</v>
      </c>
      <c r="AG691" s="1" t="s">
        <v>1419</v>
      </c>
    </row>
    <row r="692" spans="1:33">
      <c r="A692" s="53">
        <v>45169</v>
      </c>
      <c r="B692" s="53">
        <v>45169</v>
      </c>
      <c r="N692" s="1" t="s">
        <v>1218</v>
      </c>
      <c r="U692" s="59">
        <v>13369988673.701099</v>
      </c>
      <c r="V692" s="60">
        <v>13369988673.701099</v>
      </c>
      <c r="W692" s="60">
        <v>19099983819.572899</v>
      </c>
      <c r="X692" s="59">
        <v>2.3389068289499999E-2</v>
      </c>
      <c r="Y692" s="54">
        <v>1</v>
      </c>
      <c r="Z692" s="54">
        <v>0</v>
      </c>
      <c r="AA692" s="54">
        <v>0</v>
      </c>
      <c r="AB692" s="54">
        <v>0</v>
      </c>
      <c r="AC692" s="56">
        <v>1</v>
      </c>
      <c r="AD692" s="56">
        <v>0</v>
      </c>
      <c r="AE692" s="1" t="s">
        <v>1478</v>
      </c>
      <c r="AF692" s="1" t="s">
        <v>1418</v>
      </c>
      <c r="AG692" s="1" t="s">
        <v>1419</v>
      </c>
    </row>
    <row r="693" spans="1:33">
      <c r="A693" s="53">
        <v>45169</v>
      </c>
      <c r="B693" s="53">
        <v>45169</v>
      </c>
      <c r="N693" s="1" t="s">
        <v>1348</v>
      </c>
      <c r="U693" s="59">
        <v>41132889486.080002</v>
      </c>
      <c r="V693" s="60">
        <v>41132889486.080002</v>
      </c>
      <c r="W693" s="60">
        <v>41132889486.080002</v>
      </c>
      <c r="X693" s="59">
        <v>7.1956677347499998E-2</v>
      </c>
      <c r="Y693" s="54">
        <v>1</v>
      </c>
      <c r="Z693" s="54">
        <v>0</v>
      </c>
      <c r="AA693" s="54">
        <v>0</v>
      </c>
      <c r="AB693" s="54">
        <v>0</v>
      </c>
      <c r="AC693" s="56">
        <v>1</v>
      </c>
      <c r="AD693" s="56">
        <v>0</v>
      </c>
      <c r="AE693" s="1" t="s">
        <v>1417</v>
      </c>
      <c r="AF693" s="1" t="s">
        <v>1418</v>
      </c>
      <c r="AG693" s="1" t="s">
        <v>1419</v>
      </c>
    </row>
    <row r="694" spans="1:33">
      <c r="A694" s="53">
        <v>45169</v>
      </c>
      <c r="B694" s="53">
        <v>45169</v>
      </c>
      <c r="N694" s="1" t="s">
        <v>936</v>
      </c>
      <c r="U694" s="59">
        <v>48047515680.549896</v>
      </c>
      <c r="V694" s="60">
        <v>48047515680.549896</v>
      </c>
      <c r="W694" s="60">
        <v>53389030144.794701</v>
      </c>
      <c r="X694" s="59">
        <v>8.4052922767499996E-2</v>
      </c>
      <c r="Y694" s="54">
        <v>1</v>
      </c>
      <c r="Z694" s="54">
        <v>0</v>
      </c>
      <c r="AA694" s="54">
        <v>0</v>
      </c>
      <c r="AB694" s="54">
        <v>0</v>
      </c>
      <c r="AC694" s="56">
        <v>0</v>
      </c>
      <c r="AD694" s="56">
        <v>1</v>
      </c>
      <c r="AE694" s="1" t="s">
        <v>1427</v>
      </c>
      <c r="AF694" s="1" t="s">
        <v>1418</v>
      </c>
      <c r="AG694" s="1" t="s">
        <v>1434</v>
      </c>
    </row>
    <row r="695" spans="1:33">
      <c r="A695" s="53">
        <v>45169</v>
      </c>
      <c r="B695" s="53">
        <v>45169</v>
      </c>
      <c r="N695" s="1" t="s">
        <v>1082</v>
      </c>
      <c r="U695" s="59">
        <v>12578203478.398199</v>
      </c>
      <c r="V695" s="60">
        <v>12578203478.398199</v>
      </c>
      <c r="W695" s="60">
        <v>12578203478.398199</v>
      </c>
      <c r="X695" s="59">
        <v>2.2003942358899999E-2</v>
      </c>
      <c r="Y695" s="54">
        <v>1</v>
      </c>
      <c r="Z695" s="54">
        <v>0</v>
      </c>
      <c r="AA695" s="54">
        <v>0</v>
      </c>
      <c r="AB695" s="54">
        <v>0</v>
      </c>
      <c r="AC695" s="56">
        <v>0</v>
      </c>
      <c r="AD695" s="56">
        <v>1</v>
      </c>
      <c r="AE695" s="1" t="s">
        <v>1484</v>
      </c>
      <c r="AF695" s="1" t="s">
        <v>1418</v>
      </c>
      <c r="AG695" s="1" t="s">
        <v>1419</v>
      </c>
    </row>
    <row r="696" spans="1:33">
      <c r="A696" s="53">
        <v>45169</v>
      </c>
      <c r="B696" s="53">
        <v>45169</v>
      </c>
      <c r="N696" s="1" t="s">
        <v>1082</v>
      </c>
      <c r="U696" s="59">
        <v>6204108451.5836</v>
      </c>
      <c r="V696" s="60">
        <v>6204108451.5836</v>
      </c>
      <c r="W696" s="60">
        <v>6204108451.5836</v>
      </c>
      <c r="X696" s="59">
        <v>1.0853286400699999E-2</v>
      </c>
      <c r="Y696" s="54">
        <v>0</v>
      </c>
      <c r="Z696" s="54">
        <v>1</v>
      </c>
      <c r="AA696" s="54">
        <v>0</v>
      </c>
      <c r="AB696" s="54">
        <v>0</v>
      </c>
      <c r="AC696" s="56">
        <v>1</v>
      </c>
      <c r="AD696" s="56">
        <v>0</v>
      </c>
      <c r="AE696" s="1" t="s">
        <v>1484</v>
      </c>
      <c r="AF696" s="1" t="s">
        <v>1418</v>
      </c>
      <c r="AG696" s="1" t="s">
        <v>1419</v>
      </c>
    </row>
    <row r="697" spans="1:33">
      <c r="A697" s="53">
        <v>45169</v>
      </c>
      <c r="B697" s="53">
        <v>45169</v>
      </c>
      <c r="N697" s="1" t="s">
        <v>1082</v>
      </c>
      <c r="U697" s="59">
        <v>13002609939.896</v>
      </c>
      <c r="V697" s="60">
        <v>13002609939.896</v>
      </c>
      <c r="W697" s="60">
        <v>16253262424.870001</v>
      </c>
      <c r="X697" s="59">
        <v>2.27463866461E-2</v>
      </c>
      <c r="Y697" s="54">
        <v>1</v>
      </c>
      <c r="Z697" s="54">
        <v>0</v>
      </c>
      <c r="AA697" s="54">
        <v>0</v>
      </c>
      <c r="AB697" s="54">
        <v>0</v>
      </c>
      <c r="AC697" s="56">
        <v>0</v>
      </c>
      <c r="AD697" s="56">
        <v>1</v>
      </c>
      <c r="AE697" s="1" t="s">
        <v>1424</v>
      </c>
      <c r="AF697" s="1" t="s">
        <v>1418</v>
      </c>
      <c r="AG697" s="1" t="s">
        <v>1419</v>
      </c>
    </row>
    <row r="698" spans="1:33">
      <c r="A698" s="53">
        <v>45169</v>
      </c>
      <c r="B698" s="53">
        <v>45169</v>
      </c>
      <c r="N698" s="1" t="s">
        <v>1082</v>
      </c>
      <c r="U698" s="59">
        <v>5242136481.8576698</v>
      </c>
      <c r="V698" s="60">
        <v>5242136481.8576698</v>
      </c>
      <c r="W698" s="60">
        <v>8736894136.4294491</v>
      </c>
      <c r="X698" s="59">
        <v>9.1704406899000002E-3</v>
      </c>
      <c r="Y698" s="54">
        <v>0</v>
      </c>
      <c r="Z698" s="54">
        <v>1</v>
      </c>
      <c r="AA698" s="54">
        <v>0</v>
      </c>
      <c r="AB698" s="54">
        <v>0</v>
      </c>
      <c r="AC698" s="56">
        <v>0</v>
      </c>
      <c r="AD698" s="56">
        <v>1</v>
      </c>
      <c r="AE698" s="1" t="s">
        <v>1484</v>
      </c>
      <c r="AF698" s="1" t="s">
        <v>1418</v>
      </c>
      <c r="AG698" s="1" t="s">
        <v>1419</v>
      </c>
    </row>
    <row r="699" spans="1:33">
      <c r="A699" s="53">
        <v>45169</v>
      </c>
      <c r="B699" s="53">
        <v>45169</v>
      </c>
      <c r="N699" s="1" t="s">
        <v>1348</v>
      </c>
      <c r="U699" s="59">
        <v>36240355314.940002</v>
      </c>
      <c r="V699" s="60">
        <v>36240355314.940002</v>
      </c>
      <c r="W699" s="60">
        <v>36240355314.940002</v>
      </c>
      <c r="X699" s="59">
        <v>6.3397820744899996E-2</v>
      </c>
      <c r="Y699" s="54">
        <v>1</v>
      </c>
      <c r="Z699" s="54">
        <v>0</v>
      </c>
      <c r="AA699" s="54">
        <v>0</v>
      </c>
      <c r="AB699" s="54">
        <v>0</v>
      </c>
      <c r="AC699" s="56">
        <v>0</v>
      </c>
      <c r="AD699" s="56">
        <v>1</v>
      </c>
      <c r="AE699" s="1" t="s">
        <v>1417</v>
      </c>
      <c r="AF699" s="1" t="s">
        <v>1418</v>
      </c>
      <c r="AG699" s="1" t="s">
        <v>1419</v>
      </c>
    </row>
    <row r="700" spans="1:33">
      <c r="A700" s="53">
        <v>45169</v>
      </c>
      <c r="B700" s="53">
        <v>45169</v>
      </c>
      <c r="N700" s="1" t="s">
        <v>1015</v>
      </c>
      <c r="U700" s="59">
        <v>20933152370.961601</v>
      </c>
      <c r="V700" s="60">
        <v>20933152370.961601</v>
      </c>
      <c r="W700" s="60">
        <v>29904503387.087898</v>
      </c>
      <c r="X700" s="59">
        <v>3.66198463041E-2</v>
      </c>
      <c r="Y700" s="54">
        <v>1</v>
      </c>
      <c r="Z700" s="54">
        <v>0</v>
      </c>
      <c r="AA700" s="54">
        <v>0</v>
      </c>
      <c r="AB700" s="54">
        <v>0</v>
      </c>
      <c r="AC700" s="56">
        <v>1</v>
      </c>
      <c r="AD700" s="56">
        <v>0</v>
      </c>
      <c r="AE700" s="1" t="s">
        <v>1420</v>
      </c>
      <c r="AF700" s="1" t="s">
        <v>1418</v>
      </c>
      <c r="AG700" s="1" t="s">
        <v>1419</v>
      </c>
    </row>
    <row r="701" spans="1:33">
      <c r="A701" s="53">
        <v>45169</v>
      </c>
      <c r="B701" s="53">
        <v>45169</v>
      </c>
      <c r="N701" s="1" t="s">
        <v>1088</v>
      </c>
      <c r="U701" s="59">
        <v>18512195624.549198</v>
      </c>
      <c r="V701" s="60">
        <v>18512195624.549198</v>
      </c>
      <c r="W701" s="60">
        <v>26445993749.355999</v>
      </c>
      <c r="X701" s="59">
        <v>3.2384695172000003E-2</v>
      </c>
      <c r="Y701" s="54">
        <v>1</v>
      </c>
      <c r="Z701" s="54">
        <v>0</v>
      </c>
      <c r="AA701" s="54">
        <v>0</v>
      </c>
      <c r="AB701" s="54">
        <v>0</v>
      </c>
      <c r="AC701" s="56">
        <v>1</v>
      </c>
      <c r="AD701" s="56">
        <v>0</v>
      </c>
      <c r="AE701" s="1" t="s">
        <v>1425</v>
      </c>
      <c r="AF701" s="1" t="s">
        <v>1418</v>
      </c>
      <c r="AG701" s="1" t="s">
        <v>1419</v>
      </c>
    </row>
    <row r="702" spans="1:33">
      <c r="A702" s="53">
        <v>45169</v>
      </c>
      <c r="B702" s="53">
        <v>45169</v>
      </c>
      <c r="N702" s="1" t="s">
        <v>1348</v>
      </c>
      <c r="U702" s="59">
        <v>19629115017.053001</v>
      </c>
      <c r="V702" s="60">
        <v>19629115017.053001</v>
      </c>
      <c r="W702" s="60">
        <v>20662226333.740002</v>
      </c>
      <c r="X702" s="59">
        <v>3.43386013856E-2</v>
      </c>
      <c r="Y702" s="54">
        <v>0</v>
      </c>
      <c r="Z702" s="54">
        <v>1</v>
      </c>
      <c r="AA702" s="54">
        <v>0</v>
      </c>
      <c r="AB702" s="54">
        <v>0</v>
      </c>
      <c r="AC702" s="56">
        <v>1</v>
      </c>
      <c r="AD702" s="56">
        <v>0</v>
      </c>
      <c r="AE702" s="1" t="s">
        <v>1417</v>
      </c>
      <c r="AF702" s="1" t="s">
        <v>1418</v>
      </c>
      <c r="AG702" s="1" t="s">
        <v>1419</v>
      </c>
    </row>
    <row r="703" spans="1:33">
      <c r="A703" s="53">
        <v>45169</v>
      </c>
      <c r="B703" s="53">
        <v>45169</v>
      </c>
      <c r="N703" s="1" t="s">
        <v>881</v>
      </c>
      <c r="U703" s="59">
        <v>10502706112.301701</v>
      </c>
      <c r="V703" s="60">
        <v>10502706112.301701</v>
      </c>
      <c r="W703" s="60">
        <v>30007731749.433498</v>
      </c>
      <c r="X703" s="59">
        <v>1.8373127792399999E-2</v>
      </c>
      <c r="Y703" s="54">
        <v>1</v>
      </c>
      <c r="Z703" s="54">
        <v>0</v>
      </c>
      <c r="AA703" s="54">
        <v>0</v>
      </c>
      <c r="AB703" s="54">
        <v>0</v>
      </c>
      <c r="AC703" s="56">
        <v>0.35</v>
      </c>
      <c r="AD703" s="56">
        <v>0.65</v>
      </c>
      <c r="AE703" s="1" t="s">
        <v>1433</v>
      </c>
      <c r="AF703" s="1" t="s">
        <v>1418</v>
      </c>
      <c r="AG703" s="1" t="s">
        <v>1419</v>
      </c>
    </row>
    <row r="704" spans="1:33">
      <c r="A704" s="53">
        <v>45169</v>
      </c>
      <c r="B704" s="53">
        <v>45169</v>
      </c>
      <c r="N704" s="1" t="s">
        <v>881</v>
      </c>
      <c r="U704" s="59">
        <v>26455244673.676701</v>
      </c>
      <c r="V704" s="60">
        <v>26455244673.676701</v>
      </c>
      <c r="W704" s="60">
        <v>26455244673.676701</v>
      </c>
      <c r="X704" s="59">
        <v>4.6280033542900001E-2</v>
      </c>
      <c r="Y704" s="54">
        <v>1</v>
      </c>
      <c r="Z704" s="54">
        <v>0</v>
      </c>
      <c r="AA704" s="54">
        <v>0</v>
      </c>
      <c r="AB704" s="54">
        <v>0</v>
      </c>
      <c r="AC704" s="56">
        <v>0.5</v>
      </c>
      <c r="AD704" s="56">
        <v>0.5</v>
      </c>
      <c r="AE704" s="1" t="s">
        <v>1433</v>
      </c>
      <c r="AF704" s="1" t="s">
        <v>1445</v>
      </c>
      <c r="AG704" s="1" t="s">
        <v>1419</v>
      </c>
    </row>
    <row r="705" spans="1:33">
      <c r="A705" s="53">
        <v>45169</v>
      </c>
      <c r="B705" s="53">
        <v>45169</v>
      </c>
      <c r="N705" s="1" t="s">
        <v>1266</v>
      </c>
      <c r="U705" s="59">
        <v>4404556349.7112198</v>
      </c>
      <c r="V705" s="60">
        <v>4404556349.7112198</v>
      </c>
      <c r="W705" s="60">
        <v>8809112699.4224396</v>
      </c>
      <c r="X705" s="59">
        <v>7.7052024323E-3</v>
      </c>
      <c r="Y705" s="54">
        <v>0</v>
      </c>
      <c r="Z705" s="54">
        <v>1</v>
      </c>
      <c r="AA705" s="54">
        <v>0</v>
      </c>
      <c r="AB705" s="54">
        <v>0</v>
      </c>
      <c r="AC705" s="56">
        <v>0</v>
      </c>
      <c r="AD705" s="56">
        <v>1</v>
      </c>
      <c r="AE705" s="1" t="s">
        <v>1444</v>
      </c>
      <c r="AF705" s="1" t="s">
        <v>1418</v>
      </c>
      <c r="AG705" s="1" t="s">
        <v>1419</v>
      </c>
    </row>
    <row r="706" spans="1:33">
      <c r="A706" s="53">
        <v>45169</v>
      </c>
      <c r="B706" s="53">
        <v>45169</v>
      </c>
      <c r="N706" s="1" t="s">
        <v>1295</v>
      </c>
      <c r="U706" s="59">
        <v>35607886580.567902</v>
      </c>
      <c r="V706" s="60">
        <v>35607886580.567902</v>
      </c>
      <c r="W706" s="60">
        <v>39564318422.853203</v>
      </c>
      <c r="X706" s="59">
        <v>6.2291398385099998E-2</v>
      </c>
      <c r="Y706" s="54">
        <v>1</v>
      </c>
      <c r="Z706" s="54">
        <v>0</v>
      </c>
      <c r="AA706" s="54">
        <v>0</v>
      </c>
      <c r="AB706" s="54">
        <v>0</v>
      </c>
      <c r="AC706" s="56">
        <v>1</v>
      </c>
      <c r="AD706" s="56">
        <v>0</v>
      </c>
      <c r="AE706" s="1" t="s">
        <v>1437</v>
      </c>
      <c r="AF706" s="1" t="s">
        <v>1418</v>
      </c>
      <c r="AG706" s="1" t="s">
        <v>1419</v>
      </c>
    </row>
    <row r="707" spans="1:33">
      <c r="A707" s="53">
        <v>45169</v>
      </c>
      <c r="B707" s="53">
        <v>45169</v>
      </c>
      <c r="N707" s="1" t="s">
        <v>883</v>
      </c>
      <c r="U707" s="59">
        <v>12303966949.68</v>
      </c>
      <c r="V707" s="60">
        <v>12303966949.68</v>
      </c>
      <c r="W707" s="60">
        <v>15379958687.1</v>
      </c>
      <c r="X707" s="59">
        <v>2.15242009729E-2</v>
      </c>
      <c r="Y707" s="54">
        <v>0</v>
      </c>
      <c r="Z707" s="54">
        <v>1</v>
      </c>
      <c r="AA707" s="54">
        <v>0</v>
      </c>
      <c r="AB707" s="54">
        <v>0</v>
      </c>
      <c r="AC707" s="56">
        <v>1</v>
      </c>
      <c r="AD707" s="56">
        <v>0</v>
      </c>
      <c r="AE707" s="1" t="s">
        <v>1450</v>
      </c>
      <c r="AF707" s="1" t="s">
        <v>1418</v>
      </c>
      <c r="AG707" s="1" t="s">
        <v>1419</v>
      </c>
    </row>
    <row r="708" spans="1:33">
      <c r="A708" s="53">
        <v>45169</v>
      </c>
      <c r="B708" s="53">
        <v>45169</v>
      </c>
      <c r="N708" s="1" t="s">
        <v>1348</v>
      </c>
      <c r="U708" s="59">
        <v>20806428366.610001</v>
      </c>
      <c r="V708" s="60">
        <v>20806428366.610001</v>
      </c>
      <c r="W708" s="60">
        <v>20806428366.610001</v>
      </c>
      <c r="X708" s="59">
        <v>3.63981590264E-2</v>
      </c>
      <c r="Y708" s="54">
        <v>0</v>
      </c>
      <c r="Z708" s="54">
        <v>1</v>
      </c>
      <c r="AA708" s="54">
        <v>0</v>
      </c>
      <c r="AB708" s="54">
        <v>0</v>
      </c>
      <c r="AC708" s="56">
        <v>1</v>
      </c>
      <c r="AD708" s="56">
        <v>0</v>
      </c>
      <c r="AE708" s="1" t="s">
        <v>1417</v>
      </c>
      <c r="AF708" s="1" t="s">
        <v>1418</v>
      </c>
      <c r="AG708" s="1" t="s">
        <v>1419</v>
      </c>
    </row>
    <row r="709" spans="1:33">
      <c r="A709" s="53">
        <v>45169</v>
      </c>
      <c r="B709" s="53">
        <v>45169</v>
      </c>
      <c r="N709" s="1" t="s">
        <v>1348</v>
      </c>
      <c r="U709" s="59">
        <v>53431766739.550499</v>
      </c>
      <c r="V709" s="60">
        <v>53431766739.550499</v>
      </c>
      <c r="W709" s="60">
        <v>62860902046.529999</v>
      </c>
      <c r="X709" s="59">
        <v>9.3471974554299994E-2</v>
      </c>
      <c r="Y709" s="54">
        <v>1</v>
      </c>
      <c r="Z709" s="54">
        <v>0</v>
      </c>
      <c r="AA709" s="54">
        <v>0</v>
      </c>
      <c r="AB709" s="54">
        <v>0</v>
      </c>
      <c r="AC709" s="56">
        <v>0</v>
      </c>
      <c r="AD709" s="56">
        <v>1</v>
      </c>
      <c r="AE709" s="1" t="s">
        <v>1424</v>
      </c>
      <c r="AF709" s="1" t="s">
        <v>1418</v>
      </c>
      <c r="AG709" s="1" t="s">
        <v>1434</v>
      </c>
    </row>
    <row r="710" spans="1:33">
      <c r="A710" s="53">
        <v>45169</v>
      </c>
      <c r="B710" s="53">
        <v>45169</v>
      </c>
      <c r="N710" s="1" t="s">
        <v>1342</v>
      </c>
      <c r="U710" s="59">
        <v>19906853854.5075</v>
      </c>
      <c r="V710" s="60">
        <v>19906853854.5075</v>
      </c>
      <c r="W710" s="60">
        <v>20954583004.744701</v>
      </c>
      <c r="X710" s="59">
        <v>3.4824469608400001E-2</v>
      </c>
      <c r="Y710" s="54">
        <v>1</v>
      </c>
      <c r="Z710" s="54">
        <v>0</v>
      </c>
      <c r="AA710" s="54">
        <v>0</v>
      </c>
      <c r="AB710" s="54">
        <v>0</v>
      </c>
      <c r="AC710" s="56">
        <v>1</v>
      </c>
      <c r="AD710" s="56">
        <v>0</v>
      </c>
      <c r="AE710" s="1" t="s">
        <v>1441</v>
      </c>
      <c r="AF710" s="1" t="s">
        <v>1418</v>
      </c>
      <c r="AG710" s="1" t="s">
        <v>1419</v>
      </c>
    </row>
    <row r="711" spans="1:33">
      <c r="A711" s="53">
        <v>45169</v>
      </c>
      <c r="B711" s="53">
        <v>45169</v>
      </c>
      <c r="N711" s="1" t="s">
        <v>1295</v>
      </c>
      <c r="U711" s="59">
        <v>4231330740.8323398</v>
      </c>
      <c r="V711" s="60">
        <v>4231330740.8323398</v>
      </c>
      <c r="W711" s="60">
        <v>7178184974.5477104</v>
      </c>
      <c r="X711" s="59">
        <v>7.4021666036999997E-3</v>
      </c>
      <c r="Y711" s="54">
        <v>0</v>
      </c>
      <c r="Z711" s="54">
        <v>1</v>
      </c>
      <c r="AA711" s="54">
        <v>0</v>
      </c>
      <c r="AB711" s="54">
        <v>0</v>
      </c>
      <c r="AC711" s="56">
        <v>0</v>
      </c>
      <c r="AD711" s="56">
        <v>1</v>
      </c>
      <c r="AE711" s="1" t="s">
        <v>1437</v>
      </c>
      <c r="AF711" s="1" t="s">
        <v>1418</v>
      </c>
      <c r="AG711" s="1" t="s">
        <v>1438</v>
      </c>
    </row>
    <row r="712" spans="1:33">
      <c r="A712" s="53">
        <v>45169</v>
      </c>
      <c r="B712" s="53">
        <v>45169</v>
      </c>
      <c r="N712" s="1" t="s">
        <v>1015</v>
      </c>
      <c r="U712" s="59">
        <v>8953662626.6072006</v>
      </c>
      <c r="V712" s="60">
        <v>8953662626.6072006</v>
      </c>
      <c r="W712" s="60">
        <v>10533720737.1849</v>
      </c>
      <c r="X712" s="59">
        <v>1.5663276291800001E-2</v>
      </c>
      <c r="Y712" s="54">
        <v>0</v>
      </c>
      <c r="Z712" s="54">
        <v>1</v>
      </c>
      <c r="AA712" s="54">
        <v>0</v>
      </c>
      <c r="AB712" s="54">
        <v>0</v>
      </c>
      <c r="AC712" s="56">
        <v>1</v>
      </c>
      <c r="AD712" s="56">
        <v>0</v>
      </c>
      <c r="AE712" s="1" t="s">
        <v>1420</v>
      </c>
      <c r="AF712" s="1" t="s">
        <v>1418</v>
      </c>
      <c r="AG712" s="1" t="s">
        <v>1419</v>
      </c>
    </row>
    <row r="713" spans="1:33">
      <c r="A713" s="53">
        <v>45169</v>
      </c>
      <c r="B713" s="53">
        <v>45169</v>
      </c>
      <c r="N713" s="1" t="s">
        <v>1297</v>
      </c>
      <c r="U713" s="59">
        <v>87507623428.983902</v>
      </c>
      <c r="V713" s="60">
        <v>87507623428.983902</v>
      </c>
      <c r="W713" s="60">
        <v>92113287819.983002</v>
      </c>
      <c r="X713" s="59">
        <v>0.1530832845249</v>
      </c>
      <c r="Y713" s="54">
        <v>1</v>
      </c>
      <c r="Z713" s="54">
        <v>0</v>
      </c>
      <c r="AA713" s="54">
        <v>0</v>
      </c>
      <c r="AB713" s="54">
        <v>0</v>
      </c>
      <c r="AC713" s="56">
        <v>1</v>
      </c>
      <c r="AD713" s="56">
        <v>0</v>
      </c>
      <c r="AE713" s="1" t="s">
        <v>1422</v>
      </c>
      <c r="AF713" s="1" t="s">
        <v>1423</v>
      </c>
      <c r="AG713" s="1" t="s">
        <v>1419</v>
      </c>
    </row>
    <row r="714" spans="1:33">
      <c r="A714" s="53">
        <v>45169</v>
      </c>
      <c r="B714" s="53">
        <v>45169</v>
      </c>
      <c r="N714" s="1" t="s">
        <v>1348</v>
      </c>
      <c r="U714" s="59">
        <v>44189495575.32</v>
      </c>
      <c r="V714" s="60">
        <v>44189495575.32</v>
      </c>
      <c r="W714" s="60">
        <v>44189495575.32</v>
      </c>
      <c r="X714" s="59">
        <v>7.7303814903199999E-2</v>
      </c>
      <c r="Y714" s="54">
        <v>1</v>
      </c>
      <c r="Z714" s="54">
        <v>0</v>
      </c>
      <c r="AA714" s="54">
        <v>0</v>
      </c>
      <c r="AB714" s="54">
        <v>0</v>
      </c>
      <c r="AC714" s="56">
        <v>1</v>
      </c>
      <c r="AD714" s="56">
        <v>0</v>
      </c>
      <c r="AE714" s="1" t="s">
        <v>1417</v>
      </c>
      <c r="AF714" s="1" t="s">
        <v>1418</v>
      </c>
      <c r="AG714" s="1" t="s">
        <v>1419</v>
      </c>
    </row>
    <row r="715" spans="1:33">
      <c r="A715" s="53">
        <v>45169</v>
      </c>
      <c r="B715" s="53">
        <v>45169</v>
      </c>
      <c r="N715" s="1" t="s">
        <v>1266</v>
      </c>
      <c r="U715" s="59">
        <v>4395878942.2369499</v>
      </c>
      <c r="V715" s="60">
        <v>4395878942.2369499</v>
      </c>
      <c r="W715" s="60">
        <v>7326464903.7282495</v>
      </c>
      <c r="X715" s="59">
        <v>7.6900224287000003E-3</v>
      </c>
      <c r="Y715" s="54">
        <v>0</v>
      </c>
      <c r="Z715" s="54">
        <v>1</v>
      </c>
      <c r="AA715" s="54">
        <v>0</v>
      </c>
      <c r="AB715" s="54">
        <v>0</v>
      </c>
      <c r="AC715" s="56">
        <v>0</v>
      </c>
      <c r="AD715" s="56">
        <v>1</v>
      </c>
      <c r="AE715" s="1" t="s">
        <v>1444</v>
      </c>
      <c r="AF715" s="1" t="s">
        <v>1418</v>
      </c>
      <c r="AG715" s="1" t="s">
        <v>1419</v>
      </c>
    </row>
    <row r="716" spans="1:33">
      <c r="A716" s="53">
        <v>45169</v>
      </c>
      <c r="B716" s="53">
        <v>45169</v>
      </c>
      <c r="N716" s="1" t="s">
        <v>1297</v>
      </c>
      <c r="U716" s="59">
        <v>70694559077.271393</v>
      </c>
      <c r="V716" s="60">
        <v>70694559077.271393</v>
      </c>
      <c r="W716" s="60">
        <v>70694559077.271393</v>
      </c>
      <c r="X716" s="59">
        <v>0.1236710000515</v>
      </c>
      <c r="Y716" s="54">
        <v>1</v>
      </c>
      <c r="Z716" s="54">
        <v>0</v>
      </c>
      <c r="AA716" s="54">
        <v>0</v>
      </c>
      <c r="AB716" s="54">
        <v>0</v>
      </c>
      <c r="AC716" s="56">
        <v>1</v>
      </c>
      <c r="AD716" s="56">
        <v>0</v>
      </c>
      <c r="AE716" s="1" t="s">
        <v>1422</v>
      </c>
      <c r="AF716" s="1" t="s">
        <v>1423</v>
      </c>
      <c r="AG716" s="1" t="s">
        <v>1419</v>
      </c>
    </row>
    <row r="717" spans="1:33">
      <c r="A717" s="53">
        <v>45169</v>
      </c>
      <c r="B717" s="53">
        <v>45169</v>
      </c>
      <c r="N717" s="1" t="s">
        <v>1342</v>
      </c>
      <c r="U717" s="59">
        <v>70587009046.420303</v>
      </c>
      <c r="V717" s="60">
        <v>70587009046.420303</v>
      </c>
      <c r="W717" s="60">
        <v>74302114785.705597</v>
      </c>
      <c r="X717" s="59">
        <v>0.12348285516389999</v>
      </c>
      <c r="Y717" s="54">
        <v>1</v>
      </c>
      <c r="Z717" s="54">
        <v>0</v>
      </c>
      <c r="AA717" s="54">
        <v>0</v>
      </c>
      <c r="AB717" s="54">
        <v>0</v>
      </c>
      <c r="AC717" s="56">
        <v>1</v>
      </c>
      <c r="AD717" s="56">
        <v>0</v>
      </c>
      <c r="AE717" s="1" t="s">
        <v>1441</v>
      </c>
      <c r="AF717" s="1" t="s">
        <v>1418</v>
      </c>
      <c r="AG717" s="1" t="s">
        <v>1419</v>
      </c>
    </row>
    <row r="718" spans="1:33">
      <c r="A718" s="53">
        <v>45169</v>
      </c>
      <c r="B718" s="53">
        <v>45169</v>
      </c>
      <c r="N718" s="1" t="s">
        <v>1348</v>
      </c>
      <c r="U718" s="59">
        <v>206405533231.55099</v>
      </c>
      <c r="V718" s="60">
        <v>206405533231.55099</v>
      </c>
      <c r="W718" s="60">
        <v>229339481368.39001</v>
      </c>
      <c r="X718" s="59">
        <v>0.36107982062670002</v>
      </c>
      <c r="Y718" s="54">
        <v>1</v>
      </c>
      <c r="Z718" s="54">
        <v>0</v>
      </c>
      <c r="AA718" s="54">
        <v>0</v>
      </c>
      <c r="AB718" s="54">
        <v>0</v>
      </c>
      <c r="AC718" s="56">
        <v>1</v>
      </c>
      <c r="AD718" s="56">
        <v>0</v>
      </c>
      <c r="AE718" s="1" t="s">
        <v>1417</v>
      </c>
      <c r="AF718" s="1" t="s">
        <v>1418</v>
      </c>
      <c r="AG718" s="1" t="s">
        <v>1419</v>
      </c>
    </row>
    <row r="719" spans="1:33">
      <c r="A719" s="53">
        <v>45169</v>
      </c>
      <c r="B719" s="53">
        <v>45169</v>
      </c>
      <c r="N719" s="1" t="s">
        <v>1297</v>
      </c>
      <c r="U719" s="59">
        <v>15776646099.065901</v>
      </c>
      <c r="V719" s="60">
        <v>15776646099.065901</v>
      </c>
      <c r="W719" s="60">
        <v>31553292198.131901</v>
      </c>
      <c r="X719" s="59">
        <v>2.7599204606399998E-2</v>
      </c>
      <c r="Y719" s="54">
        <v>1</v>
      </c>
      <c r="Z719" s="54">
        <v>0</v>
      </c>
      <c r="AA719" s="54">
        <v>0</v>
      </c>
      <c r="AB719" s="54">
        <v>0</v>
      </c>
      <c r="AC719" s="56">
        <v>1</v>
      </c>
      <c r="AD719" s="56">
        <v>0</v>
      </c>
      <c r="AE719" s="1" t="s">
        <v>1422</v>
      </c>
      <c r="AF719" s="1" t="s">
        <v>1423</v>
      </c>
      <c r="AG719" s="1" t="s">
        <v>1419</v>
      </c>
    </row>
    <row r="720" spans="1:33">
      <c r="A720" s="53">
        <v>45169</v>
      </c>
      <c r="B720" s="53">
        <v>45169</v>
      </c>
      <c r="N720" s="1" t="s">
        <v>1348</v>
      </c>
      <c r="U720" s="59">
        <v>80369523499.160004</v>
      </c>
      <c r="V720" s="60">
        <v>80369523499.160004</v>
      </c>
      <c r="W720" s="60">
        <v>80369523499.160004</v>
      </c>
      <c r="X720" s="59">
        <v>0.14059610066930001</v>
      </c>
      <c r="Y720" s="54">
        <v>1</v>
      </c>
      <c r="Z720" s="54">
        <v>0</v>
      </c>
      <c r="AA720" s="54">
        <v>0</v>
      </c>
      <c r="AB720" s="54">
        <v>0</v>
      </c>
      <c r="AC720" s="56">
        <v>1</v>
      </c>
      <c r="AD720" s="56">
        <v>0</v>
      </c>
      <c r="AE720" s="1" t="s">
        <v>1417</v>
      </c>
      <c r="AF720" s="1" t="s">
        <v>1418</v>
      </c>
      <c r="AG720" s="1" t="s">
        <v>1419</v>
      </c>
    </row>
    <row r="721" spans="1:33">
      <c r="A721" s="53">
        <v>45169</v>
      </c>
      <c r="B721" s="53">
        <v>45169</v>
      </c>
      <c r="N721" s="1" t="s">
        <v>1031</v>
      </c>
      <c r="U721" s="59">
        <v>62739152685.817596</v>
      </c>
      <c r="V721" s="60">
        <v>62739152685.817596</v>
      </c>
      <c r="W721" s="60">
        <v>78423940857.272003</v>
      </c>
      <c r="X721" s="59">
        <v>0.1097540441062</v>
      </c>
      <c r="Y721" s="54">
        <v>1</v>
      </c>
      <c r="Z721" s="54">
        <v>0</v>
      </c>
      <c r="AA721" s="54">
        <v>0</v>
      </c>
      <c r="AB721" s="54">
        <v>0</v>
      </c>
      <c r="AC721" s="56">
        <v>1</v>
      </c>
      <c r="AD721" s="56">
        <v>0</v>
      </c>
      <c r="AE721" s="1" t="s">
        <v>1428</v>
      </c>
      <c r="AF721" s="1" t="s">
        <v>1429</v>
      </c>
      <c r="AG721" s="1" t="s">
        <v>1419</v>
      </c>
    </row>
    <row r="722" spans="1:33">
      <c r="A722" s="53">
        <v>45169</v>
      </c>
      <c r="B722" s="53">
        <v>45169</v>
      </c>
      <c r="N722" s="1" t="s">
        <v>1013</v>
      </c>
      <c r="U722" s="59">
        <v>6037845119.9440498</v>
      </c>
      <c r="V722" s="60">
        <v>6037845119.9440498</v>
      </c>
      <c r="W722" s="60">
        <v>12075690239.8881</v>
      </c>
      <c r="X722" s="59">
        <v>1.0562430176899999E-2</v>
      </c>
      <c r="Y722" s="54">
        <v>1</v>
      </c>
      <c r="Z722" s="54">
        <v>0</v>
      </c>
      <c r="AA722" s="54">
        <v>0</v>
      </c>
      <c r="AB722" s="54">
        <v>0</v>
      </c>
      <c r="AC722" s="56">
        <v>1</v>
      </c>
      <c r="AD722" s="56">
        <v>0</v>
      </c>
      <c r="AE722" s="1" t="s">
        <v>1448</v>
      </c>
      <c r="AF722" s="1" t="s">
        <v>1418</v>
      </c>
      <c r="AG722" s="1" t="s">
        <v>1419</v>
      </c>
    </row>
    <row r="723" spans="1:33">
      <c r="A723" s="53">
        <v>45169</v>
      </c>
      <c r="B723" s="53">
        <v>45169</v>
      </c>
      <c r="N723" s="1" t="s">
        <v>936</v>
      </c>
      <c r="U723" s="59">
        <v>8256944086.5278797</v>
      </c>
      <c r="V723" s="60">
        <v>8256944086.5278797</v>
      </c>
      <c r="W723" s="60">
        <v>25021042686.448101</v>
      </c>
      <c r="X723" s="59">
        <v>1.4444457195600001E-2</v>
      </c>
      <c r="Y723" s="54">
        <v>1</v>
      </c>
      <c r="Z723" s="54">
        <v>0</v>
      </c>
      <c r="AA723" s="54">
        <v>0</v>
      </c>
      <c r="AB723" s="54">
        <v>0</v>
      </c>
      <c r="AC723" s="56">
        <v>0</v>
      </c>
      <c r="AD723" s="56">
        <v>1</v>
      </c>
      <c r="AE723" s="1" t="s">
        <v>1427</v>
      </c>
      <c r="AF723" s="1" t="s">
        <v>1418</v>
      </c>
      <c r="AG723" s="1" t="s">
        <v>1419</v>
      </c>
    </row>
    <row r="724" spans="1:33">
      <c r="A724" s="53">
        <v>45169</v>
      </c>
      <c r="B724" s="53">
        <v>45169</v>
      </c>
      <c r="N724" s="1" t="s">
        <v>1348</v>
      </c>
      <c r="U724" s="59">
        <v>109387899806.78</v>
      </c>
      <c r="V724" s="60">
        <v>109387899806.78</v>
      </c>
      <c r="W724" s="60">
        <v>109387899806.78</v>
      </c>
      <c r="X724" s="59">
        <v>0.19136000194649999</v>
      </c>
      <c r="Y724" s="54">
        <v>1</v>
      </c>
      <c r="Z724" s="54">
        <v>0</v>
      </c>
      <c r="AA724" s="54">
        <v>0</v>
      </c>
      <c r="AB724" s="54">
        <v>0</v>
      </c>
      <c r="AC724" s="56">
        <v>1</v>
      </c>
      <c r="AD724" s="56">
        <v>0</v>
      </c>
      <c r="AE724" s="1" t="s">
        <v>1417</v>
      </c>
      <c r="AF724" s="1" t="s">
        <v>1418</v>
      </c>
      <c r="AG724" s="1" t="s">
        <v>1419</v>
      </c>
    </row>
    <row r="725" spans="1:33">
      <c r="A725" s="53">
        <v>45169</v>
      </c>
      <c r="B725" s="53">
        <v>45169</v>
      </c>
      <c r="N725" s="1" t="s">
        <v>1015</v>
      </c>
      <c r="U725" s="59">
        <v>121485345127.80499</v>
      </c>
      <c r="V725" s="60">
        <v>121485345127.80499</v>
      </c>
      <c r="W725" s="60">
        <v>134983716808.672</v>
      </c>
      <c r="X725" s="59">
        <v>0.2125229200048</v>
      </c>
      <c r="Y725" s="54">
        <v>1</v>
      </c>
      <c r="Z725" s="54">
        <v>0</v>
      </c>
      <c r="AA725" s="54">
        <v>0</v>
      </c>
      <c r="AB725" s="54">
        <v>0</v>
      </c>
      <c r="AC725" s="56">
        <v>1</v>
      </c>
      <c r="AD725" s="56">
        <v>0</v>
      </c>
      <c r="AE725" s="1" t="s">
        <v>1420</v>
      </c>
      <c r="AF725" s="1" t="s">
        <v>1418</v>
      </c>
      <c r="AG725" s="1" t="s">
        <v>1419</v>
      </c>
    </row>
    <row r="726" spans="1:33">
      <c r="A726" s="53">
        <v>45169</v>
      </c>
      <c r="B726" s="53">
        <v>45169</v>
      </c>
      <c r="N726" s="1" t="s">
        <v>1348</v>
      </c>
      <c r="U726" s="59">
        <v>38629682314.559998</v>
      </c>
      <c r="V726" s="60">
        <v>38629682314.559998</v>
      </c>
      <c r="W726" s="60">
        <v>38629682314.559998</v>
      </c>
      <c r="X726" s="59">
        <v>6.7577639720299995E-2</v>
      </c>
      <c r="Y726" s="54">
        <v>1</v>
      </c>
      <c r="Z726" s="54">
        <v>0</v>
      </c>
      <c r="AA726" s="54">
        <v>0</v>
      </c>
      <c r="AB726" s="54">
        <v>0</v>
      </c>
      <c r="AC726" s="56">
        <v>1</v>
      </c>
      <c r="AD726" s="56">
        <v>0</v>
      </c>
      <c r="AE726" s="1" t="s">
        <v>1424</v>
      </c>
      <c r="AF726" s="1" t="s">
        <v>1418</v>
      </c>
      <c r="AG726" s="1" t="s">
        <v>1419</v>
      </c>
    </row>
    <row r="727" spans="1:33">
      <c r="A727" s="53">
        <v>45169</v>
      </c>
      <c r="B727" s="53">
        <v>45169</v>
      </c>
      <c r="N727" s="1" t="s">
        <v>1348</v>
      </c>
      <c r="U727" s="59">
        <v>12229742719.809</v>
      </c>
      <c r="V727" s="60">
        <v>12229742719.809</v>
      </c>
      <c r="W727" s="60">
        <v>14387932611.540001</v>
      </c>
      <c r="X727" s="59">
        <v>2.1394355269699999E-2</v>
      </c>
      <c r="Y727" s="54">
        <v>0</v>
      </c>
      <c r="Z727" s="54">
        <v>1</v>
      </c>
      <c r="AA727" s="54">
        <v>0</v>
      </c>
      <c r="AB727" s="54">
        <v>0</v>
      </c>
      <c r="AC727" s="56">
        <v>0</v>
      </c>
      <c r="AD727" s="56">
        <v>1</v>
      </c>
      <c r="AE727" s="1" t="s">
        <v>1424</v>
      </c>
      <c r="AF727" s="1" t="s">
        <v>1418</v>
      </c>
      <c r="AG727" s="1" t="s">
        <v>1419</v>
      </c>
    </row>
    <row r="728" spans="1:33">
      <c r="A728" s="53">
        <v>45169</v>
      </c>
      <c r="B728" s="53">
        <v>45169</v>
      </c>
      <c r="N728" s="1" t="s">
        <v>1348</v>
      </c>
      <c r="U728" s="59">
        <v>89728682190.820007</v>
      </c>
      <c r="V728" s="60">
        <v>89728682190.820007</v>
      </c>
      <c r="W728" s="60">
        <v>89728682190.820007</v>
      </c>
      <c r="X728" s="59">
        <v>0.15696873995230001</v>
      </c>
      <c r="Y728" s="54">
        <v>1</v>
      </c>
      <c r="Z728" s="54">
        <v>0</v>
      </c>
      <c r="AA728" s="54">
        <v>0</v>
      </c>
      <c r="AB728" s="54">
        <v>0</v>
      </c>
      <c r="AC728" s="56">
        <v>0</v>
      </c>
      <c r="AD728" s="56">
        <v>1</v>
      </c>
      <c r="AE728" s="1" t="s">
        <v>1424</v>
      </c>
      <c r="AF728" s="1" t="s">
        <v>1418</v>
      </c>
      <c r="AG728" s="1" t="s">
        <v>1419</v>
      </c>
    </row>
    <row r="729" spans="1:33">
      <c r="A729" s="53">
        <v>45169</v>
      </c>
      <c r="B729" s="53">
        <v>45169</v>
      </c>
      <c r="N729" s="1" t="s">
        <v>1348</v>
      </c>
      <c r="U729" s="59">
        <v>1274136094402.0901</v>
      </c>
      <c r="V729" s="60">
        <v>1274136094402.0901</v>
      </c>
      <c r="W729" s="60">
        <v>1415706771557.8799</v>
      </c>
      <c r="X729" s="59">
        <v>2.2289365271257999</v>
      </c>
      <c r="Y729" s="54">
        <v>1</v>
      </c>
      <c r="Z729" s="54">
        <v>0</v>
      </c>
      <c r="AA729" s="54">
        <v>0</v>
      </c>
      <c r="AB729" s="54">
        <v>0</v>
      </c>
      <c r="AC729" s="56">
        <v>0</v>
      </c>
      <c r="AD729" s="56">
        <v>1</v>
      </c>
      <c r="AE729" s="1" t="s">
        <v>1424</v>
      </c>
      <c r="AF729" s="1" t="s">
        <v>1418</v>
      </c>
      <c r="AG729" s="1" t="s">
        <v>1419</v>
      </c>
    </row>
    <row r="730" spans="1:33">
      <c r="A730" s="53">
        <v>45169</v>
      </c>
      <c r="B730" s="53">
        <v>45169</v>
      </c>
      <c r="N730" s="1" t="s">
        <v>1348</v>
      </c>
      <c r="U730" s="59">
        <v>24041499027.959999</v>
      </c>
      <c r="V730" s="60">
        <v>24041499027.959999</v>
      </c>
      <c r="W730" s="60">
        <v>24041499027.959999</v>
      </c>
      <c r="X730" s="59">
        <v>4.20574973001E-2</v>
      </c>
      <c r="Y730" s="54">
        <v>1</v>
      </c>
      <c r="Z730" s="54">
        <v>0</v>
      </c>
      <c r="AA730" s="54">
        <v>0</v>
      </c>
      <c r="AB730" s="54">
        <v>0</v>
      </c>
      <c r="AC730" s="56">
        <v>1</v>
      </c>
      <c r="AD730" s="56">
        <v>0</v>
      </c>
      <c r="AE730" s="1" t="s">
        <v>1424</v>
      </c>
      <c r="AF730" s="1" t="s">
        <v>1418</v>
      </c>
      <c r="AG730" s="1" t="s">
        <v>1419</v>
      </c>
    </row>
    <row r="731" spans="1:33">
      <c r="A731" s="53">
        <v>45169</v>
      </c>
      <c r="B731" s="53">
        <v>45169</v>
      </c>
      <c r="N731" s="1" t="s">
        <v>1348</v>
      </c>
      <c r="U731" s="59">
        <v>55956270617.650002</v>
      </c>
      <c r="V731" s="60">
        <v>55956270617.650002</v>
      </c>
      <c r="W731" s="60">
        <v>55956270617.650002</v>
      </c>
      <c r="X731" s="59">
        <v>9.7888268018899993E-2</v>
      </c>
      <c r="Y731" s="54">
        <v>1</v>
      </c>
      <c r="Z731" s="54">
        <v>0</v>
      </c>
      <c r="AA731" s="54">
        <v>0</v>
      </c>
      <c r="AB731" s="54">
        <v>0</v>
      </c>
      <c r="AC731" s="56">
        <v>1</v>
      </c>
      <c r="AD731" s="56">
        <v>0</v>
      </c>
      <c r="AE731" s="1" t="s">
        <v>1417</v>
      </c>
      <c r="AF731" s="1" t="s">
        <v>1418</v>
      </c>
      <c r="AG731" s="1" t="s">
        <v>1419</v>
      </c>
    </row>
    <row r="732" spans="1:33">
      <c r="A732" s="53">
        <v>45169</v>
      </c>
      <c r="B732" s="53">
        <v>45169</v>
      </c>
      <c r="N732" s="1" t="s">
        <v>881</v>
      </c>
      <c r="U732" s="59">
        <v>6184398014.2869196</v>
      </c>
      <c r="V732" s="60">
        <v>6184398014.2869196</v>
      </c>
      <c r="W732" s="60">
        <v>6184398014.2869196</v>
      </c>
      <c r="X732" s="59">
        <v>1.08188055365E-2</v>
      </c>
      <c r="Y732" s="54">
        <v>0</v>
      </c>
      <c r="Z732" s="54">
        <v>1</v>
      </c>
      <c r="AA732" s="54">
        <v>0</v>
      </c>
      <c r="AB732" s="54">
        <v>0</v>
      </c>
      <c r="AC732" s="56">
        <v>1</v>
      </c>
      <c r="AD732" s="56">
        <v>0</v>
      </c>
      <c r="AE732" s="1" t="s">
        <v>1433</v>
      </c>
      <c r="AF732" s="1" t="s">
        <v>1445</v>
      </c>
      <c r="AG732" s="1" t="s">
        <v>1419</v>
      </c>
    </row>
    <row r="733" spans="1:33">
      <c r="A733" s="53">
        <v>45169</v>
      </c>
      <c r="B733" s="53">
        <v>45169</v>
      </c>
      <c r="N733" s="1" t="s">
        <v>1297</v>
      </c>
      <c r="U733" s="59">
        <v>59953364575.601501</v>
      </c>
      <c r="V733" s="60">
        <v>59953364575.601501</v>
      </c>
      <c r="W733" s="60">
        <v>74941705719.501801</v>
      </c>
      <c r="X733" s="59">
        <v>0.1048806676255</v>
      </c>
      <c r="Y733" s="54">
        <v>1</v>
      </c>
      <c r="Z733" s="54">
        <v>0</v>
      </c>
      <c r="AA733" s="54">
        <v>0</v>
      </c>
      <c r="AB733" s="54">
        <v>0</v>
      </c>
      <c r="AC733" s="56">
        <v>0</v>
      </c>
      <c r="AD733" s="56">
        <v>1</v>
      </c>
      <c r="AE733" s="1" t="s">
        <v>1422</v>
      </c>
      <c r="AF733" s="1" t="s">
        <v>1423</v>
      </c>
      <c r="AG733" s="1" t="s">
        <v>1419</v>
      </c>
    </row>
    <row r="734" spans="1:33">
      <c r="A734" s="53">
        <v>45169</v>
      </c>
      <c r="B734" s="53">
        <v>45169</v>
      </c>
      <c r="N734" s="1" t="s">
        <v>1342</v>
      </c>
      <c r="U734" s="59">
        <v>21284404817.771301</v>
      </c>
      <c r="V734" s="60">
        <v>21284404817.771301</v>
      </c>
      <c r="W734" s="60">
        <v>25040476256.2015</v>
      </c>
      <c r="X734" s="59">
        <v>3.7234317091299998E-2</v>
      </c>
      <c r="Y734" s="54">
        <v>1</v>
      </c>
      <c r="Z734" s="54">
        <v>0</v>
      </c>
      <c r="AA734" s="54">
        <v>0</v>
      </c>
      <c r="AB734" s="54">
        <v>0</v>
      </c>
      <c r="AC734" s="56">
        <v>1</v>
      </c>
      <c r="AD734" s="56">
        <v>0</v>
      </c>
      <c r="AE734" s="1" t="s">
        <v>1441</v>
      </c>
      <c r="AF734" s="1" t="s">
        <v>1418</v>
      </c>
      <c r="AG734" s="1" t="s">
        <v>1419</v>
      </c>
    </row>
    <row r="735" spans="1:33">
      <c r="A735" s="53">
        <v>45169</v>
      </c>
      <c r="B735" s="53">
        <v>45169</v>
      </c>
      <c r="N735" s="1" t="s">
        <v>1348</v>
      </c>
      <c r="U735" s="59">
        <v>7975628809.6800003</v>
      </c>
      <c r="V735" s="60">
        <v>7975628809.6800003</v>
      </c>
      <c r="W735" s="60">
        <v>7975628809.6800003</v>
      </c>
      <c r="X735" s="59">
        <v>1.3952332454E-2</v>
      </c>
      <c r="Y735" s="54">
        <v>0</v>
      </c>
      <c r="Z735" s="54">
        <v>1</v>
      </c>
      <c r="AA735" s="54">
        <v>0</v>
      </c>
      <c r="AB735" s="54">
        <v>0</v>
      </c>
      <c r="AC735" s="56">
        <v>0</v>
      </c>
      <c r="AD735" s="56">
        <v>1</v>
      </c>
      <c r="AE735" s="1" t="s">
        <v>1417</v>
      </c>
      <c r="AF735" s="1" t="s">
        <v>1418</v>
      </c>
      <c r="AG735" s="1" t="s">
        <v>1419</v>
      </c>
    </row>
    <row r="736" spans="1:33">
      <c r="A736" s="53">
        <v>45169</v>
      </c>
      <c r="B736" s="53">
        <v>45169</v>
      </c>
      <c r="N736" s="1" t="s">
        <v>1348</v>
      </c>
      <c r="U736" s="59">
        <v>11992025382.809999</v>
      </c>
      <c r="V736" s="60">
        <v>11992025382.809999</v>
      </c>
      <c r="W736" s="60">
        <v>11992025382.809999</v>
      </c>
      <c r="X736" s="59">
        <v>2.09784994926E-2</v>
      </c>
      <c r="Y736" s="54">
        <v>0</v>
      </c>
      <c r="Z736" s="54">
        <v>1</v>
      </c>
      <c r="AA736" s="54">
        <v>0</v>
      </c>
      <c r="AB736" s="54">
        <v>0</v>
      </c>
      <c r="AC736" s="56">
        <v>1</v>
      </c>
      <c r="AD736" s="56">
        <v>0</v>
      </c>
      <c r="AE736" s="1" t="s">
        <v>1417</v>
      </c>
      <c r="AF736" s="1" t="s">
        <v>1418</v>
      </c>
      <c r="AG736" s="1" t="s">
        <v>1419</v>
      </c>
    </row>
    <row r="737" spans="1:33">
      <c r="A737" s="53">
        <v>45169</v>
      </c>
      <c r="B737" s="53">
        <v>45169</v>
      </c>
      <c r="N737" s="1" t="s">
        <v>1348</v>
      </c>
      <c r="U737" s="59">
        <v>25471086217.200001</v>
      </c>
      <c r="V737" s="60">
        <v>25471086217.200001</v>
      </c>
      <c r="W737" s="60">
        <v>25471086217.200001</v>
      </c>
      <c r="X737" s="59">
        <v>4.4558375439300003E-2</v>
      </c>
      <c r="Y737" s="54">
        <v>0</v>
      </c>
      <c r="Z737" s="54">
        <v>1</v>
      </c>
      <c r="AA737" s="54">
        <v>0</v>
      </c>
      <c r="AB737" s="54">
        <v>0</v>
      </c>
      <c r="AC737" s="56">
        <v>0</v>
      </c>
      <c r="AD737" s="56">
        <v>1</v>
      </c>
      <c r="AE737" s="1" t="s">
        <v>1417</v>
      </c>
      <c r="AF737" s="1" t="s">
        <v>1418</v>
      </c>
      <c r="AG737" s="1" t="s">
        <v>1419</v>
      </c>
    </row>
    <row r="738" spans="1:33">
      <c r="A738" s="53">
        <v>45169</v>
      </c>
      <c r="B738" s="53">
        <v>45169</v>
      </c>
      <c r="N738" s="1" t="s">
        <v>1348</v>
      </c>
      <c r="U738" s="59">
        <v>116899327616.19</v>
      </c>
      <c r="V738" s="60">
        <v>116899327616.19</v>
      </c>
      <c r="W738" s="60">
        <v>116899327616.19</v>
      </c>
      <c r="X738" s="59">
        <v>0.20450027470769999</v>
      </c>
      <c r="Y738" s="54">
        <v>1</v>
      </c>
      <c r="Z738" s="54">
        <v>0</v>
      </c>
      <c r="AA738" s="54">
        <v>0</v>
      </c>
      <c r="AB738" s="54">
        <v>0</v>
      </c>
      <c r="AC738" s="56">
        <v>0</v>
      </c>
      <c r="AD738" s="56">
        <v>1</v>
      </c>
      <c r="AE738" s="1" t="s">
        <v>1424</v>
      </c>
      <c r="AF738" s="1" t="s">
        <v>1418</v>
      </c>
      <c r="AG738" s="1" t="s">
        <v>1419</v>
      </c>
    </row>
    <row r="739" spans="1:33">
      <c r="A739" s="53">
        <v>45169</v>
      </c>
      <c r="B739" s="53">
        <v>45169</v>
      </c>
      <c r="N739" s="1" t="s">
        <v>1348</v>
      </c>
      <c r="U739" s="59">
        <v>11443486179.059999</v>
      </c>
      <c r="V739" s="60">
        <v>11443486179.059999</v>
      </c>
      <c r="W739" s="60">
        <v>11443486179.059999</v>
      </c>
      <c r="X739" s="59">
        <v>2.0018901006100001E-2</v>
      </c>
      <c r="Y739" s="54">
        <v>0</v>
      </c>
      <c r="Z739" s="54">
        <v>1</v>
      </c>
      <c r="AA739" s="54">
        <v>0</v>
      </c>
      <c r="AB739" s="54">
        <v>0</v>
      </c>
      <c r="AC739" s="56">
        <v>0.35</v>
      </c>
      <c r="AD739" s="56">
        <v>0.65</v>
      </c>
      <c r="AE739" s="1" t="s">
        <v>1424</v>
      </c>
      <c r="AF739" s="1" t="s">
        <v>1418</v>
      </c>
      <c r="AG739" s="1" t="s">
        <v>1419</v>
      </c>
    </row>
    <row r="740" spans="1:33">
      <c r="A740" s="53">
        <v>45169</v>
      </c>
      <c r="B740" s="53">
        <v>45169</v>
      </c>
      <c r="N740" s="1" t="s">
        <v>1348</v>
      </c>
      <c r="U740" s="59">
        <v>3423640388.96</v>
      </c>
      <c r="V740" s="60">
        <v>3423640388.96</v>
      </c>
      <c r="W740" s="60">
        <v>17118201944.799999</v>
      </c>
      <c r="X740" s="59">
        <v>5.9892166561000002E-3</v>
      </c>
      <c r="Y740" s="54">
        <v>0</v>
      </c>
      <c r="Z740" s="54">
        <v>1</v>
      </c>
      <c r="AA740" s="54">
        <v>0</v>
      </c>
      <c r="AB740" s="54">
        <v>0</v>
      </c>
      <c r="AC740" s="56">
        <v>1</v>
      </c>
      <c r="AD740" s="56">
        <v>0</v>
      </c>
      <c r="AE740" s="1" t="s">
        <v>1424</v>
      </c>
      <c r="AF740" s="1" t="s">
        <v>1418</v>
      </c>
      <c r="AG740" s="1" t="s">
        <v>1419</v>
      </c>
    </row>
    <row r="741" spans="1:33">
      <c r="A741" s="53">
        <v>45169</v>
      </c>
      <c r="B741" s="53">
        <v>45169</v>
      </c>
      <c r="N741" s="1" t="s">
        <v>1348</v>
      </c>
      <c r="U741" s="59">
        <v>23445273220.669998</v>
      </c>
      <c r="V741" s="60">
        <v>23445273220.669998</v>
      </c>
      <c r="W741" s="60">
        <v>23445273220.669998</v>
      </c>
      <c r="X741" s="59">
        <v>4.1014477260000001E-2</v>
      </c>
      <c r="Y741" s="54">
        <v>1</v>
      </c>
      <c r="Z741" s="54">
        <v>0</v>
      </c>
      <c r="AA741" s="54">
        <v>0</v>
      </c>
      <c r="AB741" s="54">
        <v>0</v>
      </c>
      <c r="AC741" s="56">
        <v>0</v>
      </c>
      <c r="AD741" s="56">
        <v>1</v>
      </c>
      <c r="AE741" s="1" t="s">
        <v>1417</v>
      </c>
      <c r="AF741" s="1" t="s">
        <v>1418</v>
      </c>
      <c r="AG741" s="1" t="s">
        <v>1419</v>
      </c>
    </row>
    <row r="742" spans="1:33">
      <c r="A742" s="53">
        <v>45169</v>
      </c>
      <c r="B742" s="53">
        <v>45169</v>
      </c>
      <c r="N742" s="1" t="s">
        <v>1348</v>
      </c>
      <c r="U742" s="59">
        <v>13037431533.648001</v>
      </c>
      <c r="V742" s="60">
        <v>13037431533.648001</v>
      </c>
      <c r="W742" s="60">
        <v>16296789417.059999</v>
      </c>
      <c r="X742" s="59">
        <v>2.2807302526700001E-2</v>
      </c>
      <c r="Y742" s="54">
        <v>0</v>
      </c>
      <c r="Z742" s="54">
        <v>1</v>
      </c>
      <c r="AA742" s="54">
        <v>0</v>
      </c>
      <c r="AB742" s="54">
        <v>0</v>
      </c>
      <c r="AC742" s="56">
        <v>1</v>
      </c>
      <c r="AD742" s="56">
        <v>0</v>
      </c>
      <c r="AE742" s="1" t="s">
        <v>1417</v>
      </c>
      <c r="AF742" s="1" t="s">
        <v>1418</v>
      </c>
      <c r="AG742" s="1" t="s">
        <v>1419</v>
      </c>
    </row>
    <row r="743" spans="1:33">
      <c r="A743" s="53">
        <v>45169</v>
      </c>
      <c r="B743" s="53">
        <v>45169</v>
      </c>
      <c r="N743" s="1" t="s">
        <v>1348</v>
      </c>
      <c r="U743" s="59">
        <v>33351271617.689999</v>
      </c>
      <c r="V743" s="60">
        <v>33351271617.689999</v>
      </c>
      <c r="W743" s="60">
        <v>33351271617.689999</v>
      </c>
      <c r="X743" s="59">
        <v>5.8343741976500003E-2</v>
      </c>
      <c r="Y743" s="54">
        <v>0</v>
      </c>
      <c r="Z743" s="54">
        <v>1</v>
      </c>
      <c r="AA743" s="54">
        <v>0</v>
      </c>
      <c r="AB743" s="54">
        <v>0</v>
      </c>
      <c r="AC743" s="56">
        <v>0</v>
      </c>
      <c r="AD743" s="56">
        <v>1</v>
      </c>
      <c r="AE743" s="1" t="s">
        <v>1424</v>
      </c>
      <c r="AF743" s="1" t="s">
        <v>1418</v>
      </c>
      <c r="AG743" s="1" t="s">
        <v>1419</v>
      </c>
    </row>
    <row r="744" spans="1:33">
      <c r="A744" s="53">
        <v>45169</v>
      </c>
      <c r="B744" s="53">
        <v>45169</v>
      </c>
      <c r="N744" s="1" t="s">
        <v>1088</v>
      </c>
      <c r="U744" s="59">
        <v>21881307427.572899</v>
      </c>
      <c r="V744" s="60">
        <v>21881307427.572899</v>
      </c>
      <c r="W744" s="60">
        <v>31259010610.818401</v>
      </c>
      <c r="X744" s="59">
        <v>3.8278521109999998E-2</v>
      </c>
      <c r="Y744" s="54">
        <v>1</v>
      </c>
      <c r="Z744" s="54">
        <v>0</v>
      </c>
      <c r="AA744" s="54">
        <v>0</v>
      </c>
      <c r="AB744" s="54">
        <v>0</v>
      </c>
      <c r="AC744" s="56">
        <v>0</v>
      </c>
      <c r="AD744" s="56">
        <v>1</v>
      </c>
      <c r="AE744" s="1" t="s">
        <v>1425</v>
      </c>
      <c r="AF744" s="1" t="s">
        <v>1418</v>
      </c>
      <c r="AG744" s="1" t="s">
        <v>1419</v>
      </c>
    </row>
    <row r="745" spans="1:33">
      <c r="A745" s="53">
        <v>45169</v>
      </c>
      <c r="B745" s="53">
        <v>45169</v>
      </c>
      <c r="N745" s="1" t="s">
        <v>1088</v>
      </c>
      <c r="U745" s="59">
        <v>39338042720.884697</v>
      </c>
      <c r="V745" s="60">
        <v>39338042720.884697</v>
      </c>
      <c r="W745" s="60">
        <v>65563404534.807899</v>
      </c>
      <c r="X745" s="59">
        <v>6.8816824757900005E-2</v>
      </c>
      <c r="Y745" s="54">
        <v>1</v>
      </c>
      <c r="Z745" s="54">
        <v>0</v>
      </c>
      <c r="AA745" s="54">
        <v>0</v>
      </c>
      <c r="AB745" s="54">
        <v>0</v>
      </c>
      <c r="AC745" s="56">
        <v>0.5</v>
      </c>
      <c r="AD745" s="56">
        <v>0.5</v>
      </c>
      <c r="AE745" s="1" t="s">
        <v>1425</v>
      </c>
      <c r="AF745" s="1" t="s">
        <v>1418</v>
      </c>
      <c r="AG745" s="1" t="s">
        <v>1419</v>
      </c>
    </row>
    <row r="746" spans="1:33">
      <c r="A746" s="53">
        <v>45169</v>
      </c>
      <c r="B746" s="53">
        <v>45169</v>
      </c>
      <c r="N746" s="1" t="s">
        <v>1088</v>
      </c>
      <c r="U746" s="59">
        <v>6805349546.4175596</v>
      </c>
      <c r="V746" s="60">
        <v>6805349546.4175596</v>
      </c>
      <c r="W746" s="60">
        <v>8506686933.0219498</v>
      </c>
      <c r="X746" s="59">
        <v>1.19050800386E-2</v>
      </c>
      <c r="Y746" s="54">
        <v>0</v>
      </c>
      <c r="Z746" s="54">
        <v>1</v>
      </c>
      <c r="AA746" s="54">
        <v>0</v>
      </c>
      <c r="AB746" s="54">
        <v>0</v>
      </c>
      <c r="AC746" s="56">
        <v>0</v>
      </c>
      <c r="AD746" s="56">
        <v>1</v>
      </c>
      <c r="AE746" s="1" t="s">
        <v>1425</v>
      </c>
      <c r="AF746" s="1" t="s">
        <v>1418</v>
      </c>
      <c r="AG746" s="1" t="s">
        <v>1419</v>
      </c>
    </row>
    <row r="747" spans="1:33">
      <c r="A747" s="53">
        <v>45169</v>
      </c>
      <c r="B747" s="53">
        <v>45169</v>
      </c>
      <c r="N747" s="1" t="s">
        <v>1088</v>
      </c>
      <c r="U747" s="59">
        <v>7595979514.9775105</v>
      </c>
      <c r="V747" s="60">
        <v>7595979514.9775105</v>
      </c>
      <c r="W747" s="60">
        <v>12659965858.295799</v>
      </c>
      <c r="X747" s="59">
        <v>1.3288185049199999E-2</v>
      </c>
      <c r="Y747" s="54">
        <v>0</v>
      </c>
      <c r="Z747" s="54">
        <v>1</v>
      </c>
      <c r="AA747" s="54">
        <v>0</v>
      </c>
      <c r="AB747" s="54">
        <v>0</v>
      </c>
      <c r="AC747" s="56">
        <v>0</v>
      </c>
      <c r="AD747" s="56">
        <v>1</v>
      </c>
      <c r="AE747" s="1" t="s">
        <v>1425</v>
      </c>
      <c r="AF747" s="1" t="s">
        <v>1418</v>
      </c>
      <c r="AG747" s="1" t="s">
        <v>1419</v>
      </c>
    </row>
    <row r="748" spans="1:33">
      <c r="A748" s="53">
        <v>45169</v>
      </c>
      <c r="B748" s="53">
        <v>45169</v>
      </c>
      <c r="N748" s="1" t="s">
        <v>1348</v>
      </c>
      <c r="U748" s="59">
        <v>32879586218.759998</v>
      </c>
      <c r="V748" s="60">
        <v>32879586218.759998</v>
      </c>
      <c r="W748" s="60">
        <v>32879586218.759998</v>
      </c>
      <c r="X748" s="59">
        <v>5.7518589294900002E-2</v>
      </c>
      <c r="Y748" s="54">
        <v>0</v>
      </c>
      <c r="Z748" s="54">
        <v>1</v>
      </c>
      <c r="AA748" s="54">
        <v>0</v>
      </c>
      <c r="AB748" s="54">
        <v>0</v>
      </c>
      <c r="AC748" s="56">
        <v>1</v>
      </c>
      <c r="AD748" s="56">
        <v>0</v>
      </c>
      <c r="AE748" s="1" t="s">
        <v>1424</v>
      </c>
      <c r="AF748" s="1" t="s">
        <v>1418</v>
      </c>
      <c r="AG748" s="1" t="s">
        <v>1419</v>
      </c>
    </row>
    <row r="749" spans="1:33">
      <c r="A749" s="53">
        <v>45169</v>
      </c>
      <c r="B749" s="53">
        <v>45169</v>
      </c>
      <c r="N749" s="1" t="s">
        <v>1348</v>
      </c>
      <c r="U749" s="59">
        <v>30254386535.604</v>
      </c>
      <c r="V749" s="60">
        <v>30254386535.604</v>
      </c>
      <c r="W749" s="60">
        <v>35593395924.239998</v>
      </c>
      <c r="X749" s="59">
        <v>5.2926141525399997E-2</v>
      </c>
      <c r="Y749" s="54">
        <v>1</v>
      </c>
      <c r="Z749" s="54">
        <v>0</v>
      </c>
      <c r="AA749" s="54">
        <v>0</v>
      </c>
      <c r="AB749" s="54">
        <v>0</v>
      </c>
      <c r="AC749" s="56">
        <v>1</v>
      </c>
      <c r="AD749" s="56">
        <v>0</v>
      </c>
      <c r="AE749" s="1" t="s">
        <v>1417</v>
      </c>
      <c r="AF749" s="1" t="s">
        <v>1418</v>
      </c>
      <c r="AG749" s="1" t="s">
        <v>1419</v>
      </c>
    </row>
    <row r="750" spans="1:33">
      <c r="A750" s="53">
        <v>45169</v>
      </c>
      <c r="B750" s="53">
        <v>45169</v>
      </c>
      <c r="N750" s="1" t="s">
        <v>1348</v>
      </c>
      <c r="U750" s="59">
        <v>17118815100.75</v>
      </c>
      <c r="V750" s="60">
        <v>17118815100.75</v>
      </c>
      <c r="W750" s="60">
        <v>17118815100.75</v>
      </c>
      <c r="X750" s="59">
        <v>2.9947155917499999E-2</v>
      </c>
      <c r="Y750" s="54">
        <v>0</v>
      </c>
      <c r="Z750" s="54">
        <v>1</v>
      </c>
      <c r="AA750" s="54">
        <v>0</v>
      </c>
      <c r="AB750" s="54">
        <v>0</v>
      </c>
      <c r="AC750" s="56">
        <v>1</v>
      </c>
      <c r="AD750" s="56">
        <v>0</v>
      </c>
      <c r="AE750" s="1" t="s">
        <v>1417</v>
      </c>
      <c r="AF750" s="1" t="s">
        <v>1418</v>
      </c>
      <c r="AG750" s="1" t="s">
        <v>1419</v>
      </c>
    </row>
    <row r="751" spans="1:33">
      <c r="A751" s="53">
        <v>45169</v>
      </c>
      <c r="B751" s="53">
        <v>45169</v>
      </c>
      <c r="N751" s="1" t="s">
        <v>1348</v>
      </c>
      <c r="U751" s="59">
        <v>36783608758.181999</v>
      </c>
      <c r="V751" s="60">
        <v>36783608758.181999</v>
      </c>
      <c r="W751" s="60">
        <v>40870676397.980003</v>
      </c>
      <c r="X751" s="59">
        <v>6.4348172476100002E-2</v>
      </c>
      <c r="Y751" s="54">
        <v>0</v>
      </c>
      <c r="Z751" s="54">
        <v>1</v>
      </c>
      <c r="AA751" s="54">
        <v>0</v>
      </c>
      <c r="AB751" s="54">
        <v>0</v>
      </c>
      <c r="AC751" s="56">
        <v>1</v>
      </c>
      <c r="AD751" s="56">
        <v>0</v>
      </c>
      <c r="AE751" s="1" t="s">
        <v>1417</v>
      </c>
      <c r="AF751" s="1" t="s">
        <v>1418</v>
      </c>
      <c r="AG751" s="1" t="s">
        <v>1419</v>
      </c>
    </row>
    <row r="752" spans="1:33">
      <c r="A752" s="53">
        <v>45169</v>
      </c>
      <c r="B752" s="53">
        <v>45169</v>
      </c>
      <c r="N752" s="1" t="s">
        <v>1348</v>
      </c>
      <c r="U752" s="59">
        <v>10388239540.16</v>
      </c>
      <c r="V752" s="60">
        <v>10388239540.16</v>
      </c>
      <c r="W752" s="60">
        <v>10388239540.16</v>
      </c>
      <c r="X752" s="59">
        <v>1.81728833092E-2</v>
      </c>
      <c r="Y752" s="54">
        <v>0</v>
      </c>
      <c r="Z752" s="54">
        <v>1</v>
      </c>
      <c r="AA752" s="54">
        <v>0</v>
      </c>
      <c r="AB752" s="54">
        <v>0</v>
      </c>
      <c r="AC752" s="56">
        <v>1</v>
      </c>
      <c r="AD752" s="56">
        <v>0</v>
      </c>
      <c r="AE752" s="1" t="s">
        <v>1424</v>
      </c>
      <c r="AF752" s="1" t="s">
        <v>1418</v>
      </c>
      <c r="AG752" s="1" t="s">
        <v>1419</v>
      </c>
    </row>
    <row r="753" spans="1:33">
      <c r="A753" s="53">
        <v>45169</v>
      </c>
      <c r="B753" s="53">
        <v>45169</v>
      </c>
      <c r="N753" s="1" t="s">
        <v>1297</v>
      </c>
      <c r="U753" s="59">
        <v>41220234773.733398</v>
      </c>
      <c r="V753" s="60">
        <v>41220234773.733398</v>
      </c>
      <c r="W753" s="60">
        <v>41220234773.733398</v>
      </c>
      <c r="X753" s="59">
        <v>7.2109476646600001E-2</v>
      </c>
      <c r="Y753" s="54">
        <v>1</v>
      </c>
      <c r="Z753" s="54">
        <v>0</v>
      </c>
      <c r="AA753" s="54">
        <v>0</v>
      </c>
      <c r="AB753" s="54">
        <v>0</v>
      </c>
      <c r="AC753" s="56">
        <v>0</v>
      </c>
      <c r="AD753" s="56">
        <v>1</v>
      </c>
      <c r="AE753" s="1" t="s">
        <v>1422</v>
      </c>
      <c r="AF753" s="1" t="s">
        <v>1423</v>
      </c>
      <c r="AG753" s="1" t="s">
        <v>1419</v>
      </c>
    </row>
    <row r="754" spans="1:33">
      <c r="A754" s="53">
        <v>45169</v>
      </c>
      <c r="B754" s="53">
        <v>45169</v>
      </c>
      <c r="N754" s="1" t="s">
        <v>1084</v>
      </c>
      <c r="U754" s="59">
        <v>54818929402.415001</v>
      </c>
      <c r="V754" s="60">
        <v>54818929402.415001</v>
      </c>
      <c r="W754" s="60">
        <v>68523661753.0187</v>
      </c>
      <c r="X754" s="59">
        <v>9.5898636464199993E-2</v>
      </c>
      <c r="Y754" s="54">
        <v>1</v>
      </c>
      <c r="Z754" s="54">
        <v>0</v>
      </c>
      <c r="AA754" s="54">
        <v>0</v>
      </c>
      <c r="AB754" s="54">
        <v>0</v>
      </c>
      <c r="AC754" s="56">
        <v>1</v>
      </c>
      <c r="AD754" s="56">
        <v>0</v>
      </c>
      <c r="AE754" s="1" t="s">
        <v>1435</v>
      </c>
      <c r="AF754" s="1" t="s">
        <v>1436</v>
      </c>
      <c r="AG754" s="1" t="s">
        <v>1419</v>
      </c>
    </row>
    <row r="755" spans="1:33">
      <c r="A755" s="53">
        <v>45169</v>
      </c>
      <c r="B755" s="53">
        <v>45169</v>
      </c>
      <c r="N755" s="1" t="s">
        <v>1015</v>
      </c>
      <c r="U755" s="59">
        <v>17900830984.236401</v>
      </c>
      <c r="V755" s="60">
        <v>17900830984.236401</v>
      </c>
      <c r="W755" s="60">
        <v>19889812204.7071</v>
      </c>
      <c r="X755" s="59">
        <v>3.13151916989E-2</v>
      </c>
      <c r="Y755" s="54">
        <v>0</v>
      </c>
      <c r="Z755" s="54">
        <v>1</v>
      </c>
      <c r="AA755" s="54">
        <v>0</v>
      </c>
      <c r="AB755" s="54">
        <v>0</v>
      </c>
      <c r="AC755" s="56">
        <v>1</v>
      </c>
      <c r="AD755" s="56">
        <v>0</v>
      </c>
      <c r="AE755" s="1" t="s">
        <v>1420</v>
      </c>
      <c r="AF755" s="1" t="s">
        <v>1418</v>
      </c>
      <c r="AG755" s="1" t="s">
        <v>1419</v>
      </c>
    </row>
    <row r="756" spans="1:33">
      <c r="A756" s="53">
        <v>45169</v>
      </c>
      <c r="B756" s="53">
        <v>45169</v>
      </c>
      <c r="N756" s="1" t="s">
        <v>982</v>
      </c>
      <c r="U756" s="59">
        <v>23379913497.9576</v>
      </c>
      <c r="V756" s="60">
        <v>23379913497.9576</v>
      </c>
      <c r="W756" s="60">
        <v>23379913497.9576</v>
      </c>
      <c r="X756" s="59">
        <v>4.0900138867099999E-2</v>
      </c>
      <c r="Y756" s="54">
        <v>1</v>
      </c>
      <c r="Z756" s="54">
        <v>0</v>
      </c>
      <c r="AA756" s="54">
        <v>0</v>
      </c>
      <c r="AB756" s="54">
        <v>0</v>
      </c>
      <c r="AC756" s="56">
        <v>0</v>
      </c>
      <c r="AD756" s="56">
        <v>1</v>
      </c>
      <c r="AE756" s="1" t="s">
        <v>1443</v>
      </c>
      <c r="AF756" s="1" t="s">
        <v>1418</v>
      </c>
      <c r="AG756" s="1" t="s">
        <v>1419</v>
      </c>
    </row>
    <row r="757" spans="1:33">
      <c r="A757" s="53">
        <v>45169</v>
      </c>
      <c r="B757" s="53">
        <v>45169</v>
      </c>
      <c r="N757" s="1" t="s">
        <v>982</v>
      </c>
      <c r="U757" s="59">
        <v>3780291957.8269801</v>
      </c>
      <c r="V757" s="60">
        <v>3780291957.8269801</v>
      </c>
      <c r="W757" s="60">
        <v>9450729894.5674591</v>
      </c>
      <c r="X757" s="59">
        <v>6.6131325100000004E-3</v>
      </c>
      <c r="Y757" s="54">
        <v>0</v>
      </c>
      <c r="Z757" s="54">
        <v>1</v>
      </c>
      <c r="AA757" s="54">
        <v>0</v>
      </c>
      <c r="AB757" s="54">
        <v>0</v>
      </c>
      <c r="AC757" s="56">
        <v>0</v>
      </c>
      <c r="AD757" s="56">
        <v>1</v>
      </c>
      <c r="AE757" s="1" t="s">
        <v>1443</v>
      </c>
      <c r="AF757" s="1" t="s">
        <v>1418</v>
      </c>
      <c r="AG757" s="1" t="s">
        <v>1419</v>
      </c>
    </row>
    <row r="758" spans="1:33">
      <c r="A758" s="53">
        <v>45169</v>
      </c>
      <c r="B758" s="53">
        <v>45169</v>
      </c>
      <c r="N758" s="1" t="s">
        <v>1348</v>
      </c>
      <c r="U758" s="59">
        <v>122526847550.8</v>
      </c>
      <c r="V758" s="60">
        <v>122526847550.8</v>
      </c>
      <c r="W758" s="60">
        <v>145412319668</v>
      </c>
      <c r="X758" s="59">
        <v>0.21434489397119999</v>
      </c>
      <c r="Y758" s="54">
        <v>1</v>
      </c>
      <c r="Z758" s="54">
        <v>0</v>
      </c>
      <c r="AA758" s="54">
        <v>0</v>
      </c>
      <c r="AB758" s="54">
        <v>0</v>
      </c>
      <c r="AC758" s="56">
        <v>1</v>
      </c>
      <c r="AD758" s="56">
        <v>0</v>
      </c>
      <c r="AE758" s="1" t="s">
        <v>1417</v>
      </c>
      <c r="AF758" s="1" t="s">
        <v>1418</v>
      </c>
      <c r="AG758" s="1" t="s">
        <v>1438</v>
      </c>
    </row>
    <row r="759" spans="1:33">
      <c r="A759" s="53">
        <v>45169</v>
      </c>
      <c r="B759" s="53">
        <v>45169</v>
      </c>
      <c r="N759" s="1" t="s">
        <v>936</v>
      </c>
      <c r="U759" s="59">
        <v>34160045922.0518</v>
      </c>
      <c r="V759" s="60">
        <v>34160045922.0518</v>
      </c>
      <c r="W759" s="60">
        <v>34160045922.0518</v>
      </c>
      <c r="X759" s="59">
        <v>5.9758588159099998E-2</v>
      </c>
      <c r="Y759" s="54">
        <v>1</v>
      </c>
      <c r="Z759" s="54">
        <v>0</v>
      </c>
      <c r="AA759" s="54">
        <v>0</v>
      </c>
      <c r="AB759" s="54">
        <v>0</v>
      </c>
      <c r="AC759" s="56">
        <v>1</v>
      </c>
      <c r="AD759" s="56">
        <v>0</v>
      </c>
      <c r="AE759" s="1" t="s">
        <v>1427</v>
      </c>
      <c r="AF759" s="1" t="s">
        <v>1418</v>
      </c>
      <c r="AG759" s="1" t="s">
        <v>1419</v>
      </c>
    </row>
    <row r="760" spans="1:33">
      <c r="A760" s="53">
        <v>45169</v>
      </c>
      <c r="B760" s="53">
        <v>45169</v>
      </c>
      <c r="N760" s="1" t="s">
        <v>881</v>
      </c>
      <c r="U760" s="59">
        <v>9718073878.6626396</v>
      </c>
      <c r="V760" s="60">
        <v>9718073878.6626396</v>
      </c>
      <c r="W760" s="60">
        <v>9718073878.6626396</v>
      </c>
      <c r="X760" s="59">
        <v>1.7000515044399998E-2</v>
      </c>
      <c r="Y760" s="54">
        <v>0</v>
      </c>
      <c r="Z760" s="54">
        <v>1</v>
      </c>
      <c r="AA760" s="54">
        <v>0</v>
      </c>
      <c r="AB760" s="54">
        <v>0</v>
      </c>
      <c r="AC760" s="56">
        <v>1</v>
      </c>
      <c r="AD760" s="56">
        <v>0</v>
      </c>
      <c r="AE760" s="1" t="s">
        <v>1433</v>
      </c>
      <c r="AF760" s="1" t="s">
        <v>1418</v>
      </c>
      <c r="AG760" s="1" t="s">
        <v>1419</v>
      </c>
    </row>
    <row r="761" spans="1:33">
      <c r="A761" s="53">
        <v>45169</v>
      </c>
      <c r="B761" s="53">
        <v>45169</v>
      </c>
      <c r="N761" s="1" t="s">
        <v>1088</v>
      </c>
      <c r="U761" s="59">
        <v>12406615883.476999</v>
      </c>
      <c r="V761" s="60">
        <v>12406615883.476999</v>
      </c>
      <c r="W761" s="60">
        <v>13785128759.4189</v>
      </c>
      <c r="X761" s="59">
        <v>2.1703772024199999E-2</v>
      </c>
      <c r="Y761" s="54">
        <v>0</v>
      </c>
      <c r="Z761" s="54">
        <v>1</v>
      </c>
      <c r="AA761" s="54">
        <v>0</v>
      </c>
      <c r="AB761" s="54">
        <v>0</v>
      </c>
      <c r="AC761" s="56">
        <v>1</v>
      </c>
      <c r="AD761" s="56">
        <v>0</v>
      </c>
      <c r="AE761" s="1" t="s">
        <v>1425</v>
      </c>
      <c r="AF761" s="1" t="s">
        <v>1418</v>
      </c>
      <c r="AG761" s="1" t="s">
        <v>1419</v>
      </c>
    </row>
    <row r="762" spans="1:33">
      <c r="A762" s="53">
        <v>45169</v>
      </c>
      <c r="B762" s="53">
        <v>45169</v>
      </c>
      <c r="N762" s="1" t="s">
        <v>1348</v>
      </c>
      <c r="U762" s="59">
        <v>41690880671.188004</v>
      </c>
      <c r="V762" s="60">
        <v>41690880671.188004</v>
      </c>
      <c r="W762" s="60">
        <v>49048094907.279999</v>
      </c>
      <c r="X762" s="59">
        <v>7.2932810854600003E-2</v>
      </c>
      <c r="Y762" s="54">
        <v>1</v>
      </c>
      <c r="Z762" s="54">
        <v>0</v>
      </c>
      <c r="AA762" s="54">
        <v>0</v>
      </c>
      <c r="AB762" s="54">
        <v>0</v>
      </c>
      <c r="AC762" s="56">
        <v>1</v>
      </c>
      <c r="AD762" s="56">
        <v>0</v>
      </c>
      <c r="AE762" s="1" t="s">
        <v>1417</v>
      </c>
      <c r="AF762" s="1" t="s">
        <v>1418</v>
      </c>
      <c r="AG762" s="1" t="s">
        <v>1419</v>
      </c>
    </row>
    <row r="763" spans="1:33">
      <c r="A763" s="53">
        <v>45169</v>
      </c>
      <c r="B763" s="53">
        <v>45169</v>
      </c>
      <c r="N763" s="1" t="s">
        <v>936</v>
      </c>
      <c r="U763" s="59">
        <v>22048311623.415501</v>
      </c>
      <c r="V763" s="60">
        <v>22048311623.415501</v>
      </c>
      <c r="W763" s="60">
        <v>24802441469.6035</v>
      </c>
      <c r="X763" s="59">
        <v>3.8570673380000003E-2</v>
      </c>
      <c r="Y763" s="54">
        <v>1</v>
      </c>
      <c r="Z763" s="54">
        <v>0</v>
      </c>
      <c r="AA763" s="54">
        <v>0</v>
      </c>
      <c r="AB763" s="54">
        <v>0</v>
      </c>
      <c r="AC763" s="56">
        <v>0</v>
      </c>
      <c r="AD763" s="56">
        <v>1</v>
      </c>
      <c r="AE763" s="1" t="s">
        <v>1427</v>
      </c>
      <c r="AF763" s="1" t="s">
        <v>1418</v>
      </c>
      <c r="AG763" s="1" t="s">
        <v>1434</v>
      </c>
    </row>
    <row r="764" spans="1:33">
      <c r="A764" s="53">
        <v>45169</v>
      </c>
      <c r="B764" s="53">
        <v>45169</v>
      </c>
      <c r="N764" s="1" t="s">
        <v>936</v>
      </c>
      <c r="U764" s="59">
        <v>28583913445.825802</v>
      </c>
      <c r="V764" s="60">
        <v>28583913445.825802</v>
      </c>
      <c r="W764" s="60">
        <v>28583913445.825802</v>
      </c>
      <c r="X764" s="59">
        <v>5.0003864616600002E-2</v>
      </c>
      <c r="Y764" s="54">
        <v>1</v>
      </c>
      <c r="Z764" s="54">
        <v>0</v>
      </c>
      <c r="AA764" s="54">
        <v>0</v>
      </c>
      <c r="AB764" s="54">
        <v>0</v>
      </c>
      <c r="AC764" s="56">
        <v>1</v>
      </c>
      <c r="AD764" s="56">
        <v>0</v>
      </c>
      <c r="AE764" s="1" t="s">
        <v>1427</v>
      </c>
      <c r="AF764" s="1" t="s">
        <v>1418</v>
      </c>
      <c r="AG764" s="1" t="s">
        <v>1419</v>
      </c>
    </row>
    <row r="765" spans="1:33">
      <c r="A765" s="53">
        <v>45169</v>
      </c>
      <c r="B765" s="53">
        <v>45169</v>
      </c>
      <c r="N765" s="1" t="s">
        <v>936</v>
      </c>
      <c r="U765" s="59">
        <v>8026850753.0507402</v>
      </c>
      <c r="V765" s="60">
        <v>8026850753.0507402</v>
      </c>
      <c r="W765" s="60">
        <v>26756169176.8358</v>
      </c>
      <c r="X765" s="59">
        <v>1.4041938628E-2</v>
      </c>
      <c r="Y765" s="54">
        <v>1</v>
      </c>
      <c r="Z765" s="54">
        <v>0</v>
      </c>
      <c r="AA765" s="54">
        <v>0</v>
      </c>
      <c r="AB765" s="54">
        <v>0</v>
      </c>
      <c r="AC765" s="56">
        <v>1</v>
      </c>
      <c r="AD765" s="56">
        <v>0</v>
      </c>
      <c r="AE765" s="1" t="s">
        <v>1427</v>
      </c>
      <c r="AF765" s="1" t="s">
        <v>1418</v>
      </c>
      <c r="AG765" s="1" t="s">
        <v>1419</v>
      </c>
    </row>
    <row r="766" spans="1:33">
      <c r="A766" s="53">
        <v>45169</v>
      </c>
      <c r="B766" s="53">
        <v>45169</v>
      </c>
      <c r="N766" s="1" t="s">
        <v>936</v>
      </c>
      <c r="U766" s="59">
        <v>6351598532.0521803</v>
      </c>
      <c r="V766" s="60">
        <v>6351598532.0521803</v>
      </c>
      <c r="W766" s="60">
        <v>6351598532.0521803</v>
      </c>
      <c r="X766" s="59">
        <v>1.11113012463E-2</v>
      </c>
      <c r="Y766" s="54">
        <v>0</v>
      </c>
      <c r="Z766" s="54">
        <v>1</v>
      </c>
      <c r="AA766" s="54">
        <v>0</v>
      </c>
      <c r="AB766" s="54">
        <v>0</v>
      </c>
      <c r="AC766" s="56">
        <v>0</v>
      </c>
      <c r="AD766" s="56">
        <v>1</v>
      </c>
      <c r="AE766" s="1" t="s">
        <v>1427</v>
      </c>
      <c r="AF766" s="1" t="s">
        <v>1418</v>
      </c>
      <c r="AG766" s="1" t="s">
        <v>1419</v>
      </c>
    </row>
    <row r="767" spans="1:33">
      <c r="A767" s="53">
        <v>45169</v>
      </c>
      <c r="B767" s="53">
        <v>45169</v>
      </c>
      <c r="N767" s="1" t="s">
        <v>936</v>
      </c>
      <c r="U767" s="59">
        <v>5446063658.5535297</v>
      </c>
      <c r="V767" s="60">
        <v>5446063658.5535297</v>
      </c>
      <c r="W767" s="60">
        <v>9076772764.2558899</v>
      </c>
      <c r="X767" s="59">
        <v>9.5271849459E-3</v>
      </c>
      <c r="Y767" s="54">
        <v>0</v>
      </c>
      <c r="Z767" s="54">
        <v>1</v>
      </c>
      <c r="AA767" s="54">
        <v>0</v>
      </c>
      <c r="AB767" s="54">
        <v>0</v>
      </c>
      <c r="AC767" s="56">
        <v>0.65</v>
      </c>
      <c r="AD767" s="56">
        <v>0.35</v>
      </c>
      <c r="AE767" s="1" t="s">
        <v>1427</v>
      </c>
      <c r="AF767" s="1" t="s">
        <v>1418</v>
      </c>
      <c r="AG767" s="1" t="s">
        <v>1419</v>
      </c>
    </row>
    <row r="768" spans="1:33">
      <c r="A768" s="53">
        <v>45169</v>
      </c>
      <c r="B768" s="53">
        <v>45169</v>
      </c>
      <c r="N768" s="1" t="s">
        <v>881</v>
      </c>
      <c r="U768" s="59">
        <v>11566359474.299999</v>
      </c>
      <c r="V768" s="60">
        <v>11566359474.299999</v>
      </c>
      <c r="W768" s="60">
        <v>11566359474.299999</v>
      </c>
      <c r="X768" s="59">
        <v>2.02338519656E-2</v>
      </c>
      <c r="Y768" s="54">
        <v>0</v>
      </c>
      <c r="Z768" s="54">
        <v>1</v>
      </c>
      <c r="AA768" s="54">
        <v>0</v>
      </c>
      <c r="AB768" s="54">
        <v>0</v>
      </c>
      <c r="AC768" s="56">
        <v>0</v>
      </c>
      <c r="AD768" s="56">
        <v>1</v>
      </c>
      <c r="AE768" s="1" t="s">
        <v>1433</v>
      </c>
      <c r="AF768" s="1" t="s">
        <v>1418</v>
      </c>
      <c r="AG768" s="1" t="s">
        <v>1419</v>
      </c>
    </row>
    <row r="769" spans="1:33">
      <c r="A769" s="53">
        <v>45169</v>
      </c>
      <c r="B769" s="53">
        <v>45169</v>
      </c>
      <c r="N769" s="1" t="s">
        <v>881</v>
      </c>
      <c r="U769" s="59">
        <v>9353237887.9972305</v>
      </c>
      <c r="V769" s="60">
        <v>9353237887.9972305</v>
      </c>
      <c r="W769" s="60">
        <v>9845513566.31287</v>
      </c>
      <c r="X769" s="59">
        <v>1.6362281601700002E-2</v>
      </c>
      <c r="Y769" s="54">
        <v>0</v>
      </c>
      <c r="Z769" s="54">
        <v>1</v>
      </c>
      <c r="AA769" s="54">
        <v>0</v>
      </c>
      <c r="AB769" s="54">
        <v>0</v>
      </c>
      <c r="AC769" s="56">
        <v>0</v>
      </c>
      <c r="AD769" s="56">
        <v>1</v>
      </c>
      <c r="AE769" s="1" t="s">
        <v>1433</v>
      </c>
      <c r="AF769" s="1" t="s">
        <v>1418</v>
      </c>
      <c r="AG769" s="1" t="s">
        <v>1419</v>
      </c>
    </row>
    <row r="770" spans="1:33">
      <c r="A770" s="53">
        <v>45169</v>
      </c>
      <c r="B770" s="53">
        <v>45169</v>
      </c>
      <c r="N770" s="1" t="s">
        <v>881</v>
      </c>
      <c r="U770" s="59">
        <v>9292507281.4431095</v>
      </c>
      <c r="V770" s="60">
        <v>9292507281.4431095</v>
      </c>
      <c r="W770" s="60">
        <v>9781586612.0453796</v>
      </c>
      <c r="X770" s="59">
        <v>1.6256041249599999E-2</v>
      </c>
      <c r="Y770" s="54">
        <v>0</v>
      </c>
      <c r="Z770" s="54">
        <v>1</v>
      </c>
      <c r="AA770" s="54">
        <v>0</v>
      </c>
      <c r="AB770" s="54">
        <v>0</v>
      </c>
      <c r="AC770" s="56">
        <v>0.35</v>
      </c>
      <c r="AD770" s="56">
        <v>0.65</v>
      </c>
      <c r="AE770" s="1" t="s">
        <v>1433</v>
      </c>
      <c r="AF770" s="1" t="s">
        <v>1418</v>
      </c>
      <c r="AG770" s="1" t="s">
        <v>1419</v>
      </c>
    </row>
    <row r="771" spans="1:33">
      <c r="A771" s="53">
        <v>45169</v>
      </c>
      <c r="B771" s="53">
        <v>45169</v>
      </c>
      <c r="N771" s="1" t="s">
        <v>1176</v>
      </c>
      <c r="U771" s="59">
        <v>5821906299.5479002</v>
      </c>
      <c r="V771" s="60">
        <v>5821906299.5479002</v>
      </c>
      <c r="W771" s="60">
        <v>6849301528.87988</v>
      </c>
      <c r="X771" s="59">
        <v>1.0184673101700001E-2</v>
      </c>
      <c r="Y771" s="54">
        <v>0</v>
      </c>
      <c r="Z771" s="54">
        <v>1</v>
      </c>
      <c r="AA771" s="54">
        <v>0</v>
      </c>
      <c r="AB771" s="54">
        <v>0</v>
      </c>
      <c r="AC771" s="56">
        <v>0.65</v>
      </c>
      <c r="AD771" s="56">
        <v>0.35</v>
      </c>
      <c r="AE771" s="1" t="s">
        <v>1455</v>
      </c>
      <c r="AF771" s="1" t="s">
        <v>1418</v>
      </c>
      <c r="AG771" s="1" t="s">
        <v>1419</v>
      </c>
    </row>
    <row r="772" spans="1:33">
      <c r="A772" s="53">
        <v>45169</v>
      </c>
      <c r="B772" s="53">
        <v>45169</v>
      </c>
      <c r="N772" s="1" t="s">
        <v>1348</v>
      </c>
      <c r="U772" s="59">
        <v>35800623342.709999</v>
      </c>
      <c r="V772" s="60">
        <v>35800623342.709999</v>
      </c>
      <c r="W772" s="60">
        <v>35800623342.709999</v>
      </c>
      <c r="X772" s="59">
        <v>6.2628566456100002E-2</v>
      </c>
      <c r="Y772" s="54">
        <v>1</v>
      </c>
      <c r="Z772" s="54">
        <v>0</v>
      </c>
      <c r="AA772" s="54">
        <v>0</v>
      </c>
      <c r="AB772" s="54">
        <v>0</v>
      </c>
      <c r="AC772" s="56">
        <v>0</v>
      </c>
      <c r="AD772" s="56">
        <v>1</v>
      </c>
      <c r="AE772" s="1" t="s">
        <v>1417</v>
      </c>
      <c r="AF772" s="1" t="s">
        <v>1418</v>
      </c>
      <c r="AG772" s="1" t="s">
        <v>1419</v>
      </c>
    </row>
    <row r="773" spans="1:33">
      <c r="A773" s="53">
        <v>45169</v>
      </c>
      <c r="B773" s="53">
        <v>45169</v>
      </c>
      <c r="N773" s="1" t="s">
        <v>1031</v>
      </c>
      <c r="U773" s="59">
        <v>46794850422.008003</v>
      </c>
      <c r="V773" s="60">
        <v>46794850422.008003</v>
      </c>
      <c r="W773" s="60">
        <v>46794850422.008003</v>
      </c>
      <c r="X773" s="59">
        <v>8.1861546694500006E-2</v>
      </c>
      <c r="Y773" s="54">
        <v>1</v>
      </c>
      <c r="Z773" s="54">
        <v>0</v>
      </c>
      <c r="AA773" s="54">
        <v>0</v>
      </c>
      <c r="AB773" s="54">
        <v>0</v>
      </c>
      <c r="AC773" s="56">
        <v>0</v>
      </c>
      <c r="AD773" s="56">
        <v>1</v>
      </c>
      <c r="AE773" s="1" t="s">
        <v>1428</v>
      </c>
      <c r="AF773" s="1" t="s">
        <v>1429</v>
      </c>
      <c r="AG773" s="1" t="s">
        <v>1419</v>
      </c>
    </row>
    <row r="774" spans="1:33">
      <c r="A774" s="53">
        <v>45169</v>
      </c>
      <c r="B774" s="53">
        <v>45169</v>
      </c>
      <c r="N774" s="1" t="s">
        <v>1297</v>
      </c>
      <c r="U774" s="59">
        <v>30818694059.439602</v>
      </c>
      <c r="V774" s="60">
        <v>30818694059.439602</v>
      </c>
      <c r="W774" s="60">
        <v>30818694059.439602</v>
      </c>
      <c r="X774" s="59">
        <v>5.3913324651299999E-2</v>
      </c>
      <c r="Y774" s="54">
        <v>1</v>
      </c>
      <c r="Z774" s="54">
        <v>0</v>
      </c>
      <c r="AA774" s="54">
        <v>0</v>
      </c>
      <c r="AB774" s="54">
        <v>0</v>
      </c>
      <c r="AC774" s="56">
        <v>0</v>
      </c>
      <c r="AD774" s="56">
        <v>1</v>
      </c>
      <c r="AE774" s="1" t="s">
        <v>1422</v>
      </c>
      <c r="AF774" s="1" t="s">
        <v>1423</v>
      </c>
      <c r="AG774" s="1" t="s">
        <v>1419</v>
      </c>
    </row>
    <row r="775" spans="1:33">
      <c r="A775" s="53">
        <v>45169</v>
      </c>
      <c r="B775" s="53">
        <v>45169</v>
      </c>
      <c r="N775" s="1" t="s">
        <v>1295</v>
      </c>
      <c r="U775" s="59">
        <v>4954662066.2044401</v>
      </c>
      <c r="V775" s="60">
        <v>4954662066.2044401</v>
      </c>
      <c r="W775" s="60">
        <v>8257770110.3407297</v>
      </c>
      <c r="X775" s="59">
        <v>8.6675413304999997E-3</v>
      </c>
      <c r="Y775" s="54">
        <v>0</v>
      </c>
      <c r="Z775" s="54">
        <v>1</v>
      </c>
      <c r="AA775" s="54">
        <v>0</v>
      </c>
      <c r="AB775" s="54">
        <v>0</v>
      </c>
      <c r="AC775" s="56">
        <v>1</v>
      </c>
      <c r="AD775" s="56">
        <v>0</v>
      </c>
      <c r="AE775" s="1" t="s">
        <v>1437</v>
      </c>
      <c r="AF775" s="1" t="s">
        <v>1418</v>
      </c>
      <c r="AG775" s="1" t="s">
        <v>1419</v>
      </c>
    </row>
    <row r="776" spans="1:33">
      <c r="A776" s="53">
        <v>45169</v>
      </c>
      <c r="B776" s="53">
        <v>45169</v>
      </c>
      <c r="N776" s="1" t="s">
        <v>1013</v>
      </c>
      <c r="U776" s="59">
        <v>6988536026.0108204</v>
      </c>
      <c r="V776" s="60">
        <v>6988536026.0108204</v>
      </c>
      <c r="W776" s="60">
        <v>8221807089.4245005</v>
      </c>
      <c r="X776" s="59">
        <v>1.2225541123900001E-2</v>
      </c>
      <c r="Y776" s="54">
        <v>0</v>
      </c>
      <c r="Z776" s="54">
        <v>1</v>
      </c>
      <c r="AA776" s="54">
        <v>0</v>
      </c>
      <c r="AB776" s="54">
        <v>0</v>
      </c>
      <c r="AC776" s="56">
        <v>0.65</v>
      </c>
      <c r="AD776" s="56">
        <v>0.35</v>
      </c>
      <c r="AE776" s="1" t="s">
        <v>1448</v>
      </c>
      <c r="AF776" s="1" t="s">
        <v>1418</v>
      </c>
      <c r="AG776" s="1" t="s">
        <v>1434</v>
      </c>
    </row>
    <row r="777" spans="1:33">
      <c r="A777" s="53">
        <v>45169</v>
      </c>
      <c r="B777" s="53">
        <v>45169</v>
      </c>
      <c r="N777" s="1" t="s">
        <v>1015</v>
      </c>
      <c r="U777" s="59">
        <v>87102396410.157196</v>
      </c>
      <c r="V777" s="60">
        <v>87102396410.157196</v>
      </c>
      <c r="W777" s="60">
        <v>116136528546.87601</v>
      </c>
      <c r="X777" s="59">
        <v>0.1523743921954</v>
      </c>
      <c r="Y777" s="54">
        <v>1</v>
      </c>
      <c r="Z777" s="54">
        <v>0</v>
      </c>
      <c r="AA777" s="54">
        <v>0</v>
      </c>
      <c r="AB777" s="54">
        <v>0</v>
      </c>
      <c r="AC777" s="56">
        <v>0</v>
      </c>
      <c r="AD777" s="56">
        <v>1</v>
      </c>
      <c r="AE777" s="1" t="s">
        <v>1420</v>
      </c>
      <c r="AF777" s="1" t="s">
        <v>1418</v>
      </c>
      <c r="AG777" s="1" t="s">
        <v>1419</v>
      </c>
    </row>
    <row r="778" spans="1:33">
      <c r="A778" s="53">
        <v>45169</v>
      </c>
      <c r="B778" s="53">
        <v>45169</v>
      </c>
      <c r="N778" s="1" t="s">
        <v>1088</v>
      </c>
      <c r="U778" s="59">
        <v>8034320858.0831099</v>
      </c>
      <c r="V778" s="60">
        <v>8034320858.0831099</v>
      </c>
      <c r="W778" s="60">
        <v>22955202451.666</v>
      </c>
      <c r="X778" s="59">
        <v>1.40550066119E-2</v>
      </c>
      <c r="Y778" s="54">
        <v>1</v>
      </c>
      <c r="Z778" s="54">
        <v>0</v>
      </c>
      <c r="AA778" s="54">
        <v>0</v>
      </c>
      <c r="AB778" s="54">
        <v>0</v>
      </c>
      <c r="AC778" s="56">
        <v>1</v>
      </c>
      <c r="AD778" s="56">
        <v>0</v>
      </c>
      <c r="AE778" s="1" t="s">
        <v>1425</v>
      </c>
      <c r="AF778" s="1" t="s">
        <v>1418</v>
      </c>
      <c r="AG778" s="1" t="s">
        <v>1419</v>
      </c>
    </row>
    <row r="779" spans="1:33">
      <c r="A779" s="53">
        <v>45169</v>
      </c>
      <c r="B779" s="53">
        <v>45169</v>
      </c>
      <c r="N779" s="1" t="s">
        <v>1088</v>
      </c>
      <c r="U779" s="59">
        <v>2688146561.94663</v>
      </c>
      <c r="V779" s="60">
        <v>2688146561.94663</v>
      </c>
      <c r="W779" s="60">
        <v>8960488539.8220997</v>
      </c>
      <c r="X779" s="59">
        <v>4.7025652036000003E-3</v>
      </c>
      <c r="Y779" s="54">
        <v>0</v>
      </c>
      <c r="Z779" s="54">
        <v>1</v>
      </c>
      <c r="AA779" s="54">
        <v>0</v>
      </c>
      <c r="AB779" s="54">
        <v>0</v>
      </c>
      <c r="AC779" s="56">
        <v>0</v>
      </c>
      <c r="AD779" s="56">
        <v>1</v>
      </c>
      <c r="AE779" s="1" t="s">
        <v>1425</v>
      </c>
      <c r="AF779" s="1" t="s">
        <v>1418</v>
      </c>
      <c r="AG779" s="1" t="s">
        <v>1419</v>
      </c>
    </row>
    <row r="780" spans="1:33">
      <c r="A780" s="53">
        <v>45169</v>
      </c>
      <c r="B780" s="53">
        <v>45169</v>
      </c>
      <c r="N780" s="1" t="s">
        <v>1348</v>
      </c>
      <c r="U780" s="59">
        <v>9357530000</v>
      </c>
      <c r="V780" s="60">
        <v>9357530000</v>
      </c>
      <c r="W780" s="60">
        <v>9357530000</v>
      </c>
      <c r="X780" s="59">
        <v>1.63697900972E-2</v>
      </c>
      <c r="Y780" s="54">
        <v>0</v>
      </c>
      <c r="Z780" s="54">
        <v>1</v>
      </c>
      <c r="AA780" s="54">
        <v>0</v>
      </c>
      <c r="AB780" s="54">
        <v>0</v>
      </c>
      <c r="AC780" s="56">
        <v>1</v>
      </c>
      <c r="AD780" s="56">
        <v>0</v>
      </c>
      <c r="AE780" s="1" t="s">
        <v>1417</v>
      </c>
      <c r="AF780" s="1" t="s">
        <v>1418</v>
      </c>
      <c r="AG780" s="1" t="s">
        <v>1419</v>
      </c>
    </row>
    <row r="781" spans="1:33">
      <c r="A781" s="53">
        <v>45169</v>
      </c>
      <c r="B781" s="53">
        <v>45169</v>
      </c>
      <c r="N781" s="1" t="s">
        <v>1348</v>
      </c>
      <c r="U781" s="59">
        <v>19510475192.505001</v>
      </c>
      <c r="V781" s="60">
        <v>19510475192.505001</v>
      </c>
      <c r="W781" s="60">
        <v>21678305769.450001</v>
      </c>
      <c r="X781" s="59">
        <v>3.4131056336300002E-2</v>
      </c>
      <c r="Y781" s="54">
        <v>1</v>
      </c>
      <c r="Z781" s="54">
        <v>0</v>
      </c>
      <c r="AA781" s="54">
        <v>0</v>
      </c>
      <c r="AB781" s="54">
        <v>0</v>
      </c>
      <c r="AC781" s="56">
        <v>0</v>
      </c>
      <c r="AD781" s="56">
        <v>1</v>
      </c>
      <c r="AE781" s="1" t="s">
        <v>1424</v>
      </c>
      <c r="AF781" s="1" t="s">
        <v>1418</v>
      </c>
      <c r="AG781" s="1" t="s">
        <v>1419</v>
      </c>
    </row>
    <row r="782" spans="1:33">
      <c r="A782" s="53">
        <v>45169</v>
      </c>
      <c r="B782" s="53">
        <v>45169</v>
      </c>
      <c r="N782" s="1" t="s">
        <v>1348</v>
      </c>
      <c r="U782" s="59">
        <v>16406491333.700001</v>
      </c>
      <c r="V782" s="60">
        <v>16406491333.700001</v>
      </c>
      <c r="W782" s="60">
        <v>16406491333.700001</v>
      </c>
      <c r="X782" s="59">
        <v>2.8701037492200002E-2</v>
      </c>
      <c r="Y782" s="54">
        <v>0</v>
      </c>
      <c r="Z782" s="54">
        <v>1</v>
      </c>
      <c r="AA782" s="54">
        <v>0</v>
      </c>
      <c r="AB782" s="54">
        <v>0</v>
      </c>
      <c r="AC782" s="56">
        <v>1</v>
      </c>
      <c r="AD782" s="56">
        <v>0</v>
      </c>
      <c r="AE782" s="1" t="s">
        <v>1424</v>
      </c>
      <c r="AF782" s="1" t="s">
        <v>1418</v>
      </c>
      <c r="AG782" s="1" t="s">
        <v>1419</v>
      </c>
    </row>
    <row r="783" spans="1:33">
      <c r="A783" s="53">
        <v>45169</v>
      </c>
      <c r="B783" s="53">
        <v>45169</v>
      </c>
      <c r="N783" s="1" t="s">
        <v>1342</v>
      </c>
      <c r="U783" s="59">
        <v>44066881890.010201</v>
      </c>
      <c r="V783" s="60">
        <v>44066881890.010201</v>
      </c>
      <c r="W783" s="60">
        <v>44066881890.010201</v>
      </c>
      <c r="X783" s="59">
        <v>7.7089318097700005E-2</v>
      </c>
      <c r="Y783" s="54">
        <v>1</v>
      </c>
      <c r="Z783" s="54">
        <v>0</v>
      </c>
      <c r="AA783" s="54">
        <v>0</v>
      </c>
      <c r="AB783" s="54">
        <v>0</v>
      </c>
      <c r="AC783" s="56">
        <v>0</v>
      </c>
      <c r="AD783" s="56">
        <v>1</v>
      </c>
      <c r="AE783" s="1" t="s">
        <v>1441</v>
      </c>
      <c r="AF783" s="1" t="s">
        <v>1418</v>
      </c>
      <c r="AG783" s="1" t="s">
        <v>1419</v>
      </c>
    </row>
    <row r="784" spans="1:33">
      <c r="A784" s="53">
        <v>45169</v>
      </c>
      <c r="B784" s="53">
        <v>45169</v>
      </c>
      <c r="N784" s="1" t="s">
        <v>1348</v>
      </c>
      <c r="U784" s="59">
        <v>16426009849.26</v>
      </c>
      <c r="V784" s="60">
        <v>16426009849.26</v>
      </c>
      <c r="W784" s="60">
        <v>16426009849.26</v>
      </c>
      <c r="X784" s="59">
        <v>2.8735182614200001E-2</v>
      </c>
      <c r="Y784" s="54">
        <v>0</v>
      </c>
      <c r="Z784" s="54">
        <v>1</v>
      </c>
      <c r="AA784" s="54">
        <v>0</v>
      </c>
      <c r="AB784" s="54">
        <v>0</v>
      </c>
      <c r="AC784" s="56">
        <v>1</v>
      </c>
      <c r="AD784" s="56">
        <v>0</v>
      </c>
      <c r="AE784" s="1" t="s">
        <v>1424</v>
      </c>
      <c r="AF784" s="1" t="s">
        <v>1418</v>
      </c>
      <c r="AG784" s="1" t="s">
        <v>1419</v>
      </c>
    </row>
    <row r="785" spans="1:33">
      <c r="A785" s="53">
        <v>45169</v>
      </c>
      <c r="B785" s="53">
        <v>45169</v>
      </c>
      <c r="N785" s="1" t="s">
        <v>881</v>
      </c>
      <c r="U785" s="59">
        <v>7220744005.0849895</v>
      </c>
      <c r="V785" s="60">
        <v>7220744005.0849895</v>
      </c>
      <c r="W785" s="60">
        <v>7220744005.0849895</v>
      </c>
      <c r="X785" s="59">
        <v>1.2631758990799999E-2</v>
      </c>
      <c r="Y785" s="54">
        <v>0</v>
      </c>
      <c r="Z785" s="54">
        <v>1</v>
      </c>
      <c r="AA785" s="54">
        <v>0</v>
      </c>
      <c r="AB785" s="54">
        <v>0</v>
      </c>
      <c r="AC785" s="56">
        <v>0.35</v>
      </c>
      <c r="AD785" s="56">
        <v>0.65</v>
      </c>
      <c r="AE785" s="1" t="s">
        <v>1433</v>
      </c>
      <c r="AF785" s="1" t="s">
        <v>1418</v>
      </c>
      <c r="AG785" s="1" t="s">
        <v>1419</v>
      </c>
    </row>
    <row r="786" spans="1:33">
      <c r="A786" s="53">
        <v>45169</v>
      </c>
      <c r="B786" s="53">
        <v>45169</v>
      </c>
      <c r="N786" s="1" t="s">
        <v>881</v>
      </c>
      <c r="U786" s="59">
        <v>9234498533.8424797</v>
      </c>
      <c r="V786" s="60">
        <v>9234498533.8424797</v>
      </c>
      <c r="W786" s="60">
        <v>9234498533.8424797</v>
      </c>
      <c r="X786" s="59">
        <v>1.6154562438200001E-2</v>
      </c>
      <c r="Y786" s="54">
        <v>0</v>
      </c>
      <c r="Z786" s="54">
        <v>1</v>
      </c>
      <c r="AA786" s="54">
        <v>0</v>
      </c>
      <c r="AB786" s="54">
        <v>0</v>
      </c>
      <c r="AC786" s="56">
        <v>0.5</v>
      </c>
      <c r="AD786" s="56">
        <v>0.5</v>
      </c>
      <c r="AE786" s="1" t="s">
        <v>1433</v>
      </c>
      <c r="AF786" s="1" t="s">
        <v>1418</v>
      </c>
      <c r="AG786" s="1" t="s">
        <v>1419</v>
      </c>
    </row>
    <row r="787" spans="1:33">
      <c r="A787" s="53">
        <v>45169</v>
      </c>
      <c r="B787" s="53">
        <v>45169</v>
      </c>
      <c r="N787" s="1" t="s">
        <v>1015</v>
      </c>
      <c r="U787" s="59">
        <v>21263618700.639301</v>
      </c>
      <c r="V787" s="60">
        <v>21263618700.639301</v>
      </c>
      <c r="W787" s="60">
        <v>22382756526.9888</v>
      </c>
      <c r="X787" s="59">
        <v>3.7197954464200003E-2</v>
      </c>
      <c r="Y787" s="54">
        <v>0</v>
      </c>
      <c r="Z787" s="54">
        <v>1</v>
      </c>
      <c r="AA787" s="54">
        <v>0</v>
      </c>
      <c r="AB787" s="54">
        <v>0</v>
      </c>
      <c r="AC787" s="56">
        <v>1</v>
      </c>
      <c r="AD787" s="56">
        <v>0</v>
      </c>
      <c r="AE787" s="1" t="s">
        <v>1420</v>
      </c>
      <c r="AF787" s="1" t="s">
        <v>1418</v>
      </c>
      <c r="AG787" s="1" t="s">
        <v>1419</v>
      </c>
    </row>
    <row r="788" spans="1:33">
      <c r="A788" s="53">
        <v>45169</v>
      </c>
      <c r="B788" s="53">
        <v>45169</v>
      </c>
      <c r="N788" s="1" t="s">
        <v>1088</v>
      </c>
      <c r="U788" s="59">
        <v>39932772157.863098</v>
      </c>
      <c r="V788" s="60">
        <v>39932772157.863098</v>
      </c>
      <c r="W788" s="60">
        <v>42034497008.277</v>
      </c>
      <c r="X788" s="59">
        <v>6.9857227091400007E-2</v>
      </c>
      <c r="Y788" s="54">
        <v>1</v>
      </c>
      <c r="Z788" s="54">
        <v>0</v>
      </c>
      <c r="AA788" s="54">
        <v>0</v>
      </c>
      <c r="AB788" s="54">
        <v>0</v>
      </c>
      <c r="AC788" s="56">
        <v>1</v>
      </c>
      <c r="AD788" s="56">
        <v>0</v>
      </c>
      <c r="AE788" s="1" t="s">
        <v>1425</v>
      </c>
      <c r="AF788" s="1" t="s">
        <v>1418</v>
      </c>
      <c r="AG788" s="1" t="s">
        <v>1419</v>
      </c>
    </row>
    <row r="789" spans="1:33">
      <c r="A789" s="53">
        <v>45169</v>
      </c>
      <c r="B789" s="53">
        <v>45169</v>
      </c>
      <c r="N789" s="1" t="s">
        <v>1348</v>
      </c>
      <c r="U789" s="59">
        <v>39891275799.760002</v>
      </c>
      <c r="V789" s="60">
        <v>39891275799.760002</v>
      </c>
      <c r="W789" s="60">
        <v>39891275799.760002</v>
      </c>
      <c r="X789" s="59">
        <v>6.9784634572699997E-2</v>
      </c>
      <c r="Y789" s="54">
        <v>1</v>
      </c>
      <c r="Z789" s="54">
        <v>0</v>
      </c>
      <c r="AA789" s="54">
        <v>0</v>
      </c>
      <c r="AB789" s="54">
        <v>0</v>
      </c>
      <c r="AC789" s="56">
        <v>1</v>
      </c>
      <c r="AD789" s="56">
        <v>0</v>
      </c>
      <c r="AE789" s="1" t="s">
        <v>1424</v>
      </c>
      <c r="AF789" s="1" t="s">
        <v>1418</v>
      </c>
      <c r="AG789" s="1" t="s">
        <v>1419</v>
      </c>
    </row>
    <row r="790" spans="1:33">
      <c r="A790" s="53">
        <v>45169</v>
      </c>
      <c r="B790" s="53">
        <v>45169</v>
      </c>
      <c r="N790" s="1" t="s">
        <v>1064</v>
      </c>
      <c r="U790" s="59">
        <v>6475515372.0789404</v>
      </c>
      <c r="V790" s="60">
        <v>6475515372.0789404</v>
      </c>
      <c r="W790" s="60">
        <v>25902061488.3158</v>
      </c>
      <c r="X790" s="59">
        <v>1.13280777526E-2</v>
      </c>
      <c r="Y790" s="54">
        <v>1</v>
      </c>
      <c r="Z790" s="54">
        <v>0</v>
      </c>
      <c r="AA790" s="54">
        <v>0</v>
      </c>
      <c r="AB790" s="54">
        <v>0</v>
      </c>
      <c r="AC790" s="56">
        <v>1</v>
      </c>
      <c r="AD790" s="56">
        <v>0</v>
      </c>
      <c r="AE790" s="1" t="s">
        <v>1431</v>
      </c>
      <c r="AF790" s="1" t="s">
        <v>1418</v>
      </c>
      <c r="AG790" s="1" t="s">
        <v>1419</v>
      </c>
    </row>
    <row r="791" spans="1:33">
      <c r="A791" s="53">
        <v>45169</v>
      </c>
      <c r="B791" s="53">
        <v>45169</v>
      </c>
      <c r="N791" s="1" t="s">
        <v>1172</v>
      </c>
      <c r="U791" s="59">
        <v>20355047109.437099</v>
      </c>
      <c r="V791" s="60">
        <v>20355047109.437099</v>
      </c>
      <c r="W791" s="60">
        <v>45233438020.971298</v>
      </c>
      <c r="X791" s="59">
        <v>3.5608525818299999E-2</v>
      </c>
      <c r="Y791" s="54">
        <v>1</v>
      </c>
      <c r="Z791" s="54">
        <v>0</v>
      </c>
      <c r="AA791" s="54">
        <v>0</v>
      </c>
      <c r="AB791" s="54">
        <v>0</v>
      </c>
      <c r="AC791" s="56">
        <v>0</v>
      </c>
      <c r="AD791" s="56">
        <v>1</v>
      </c>
      <c r="AE791" s="1" t="s">
        <v>1426</v>
      </c>
      <c r="AF791" s="1" t="s">
        <v>1418</v>
      </c>
      <c r="AG791" s="1" t="s">
        <v>1419</v>
      </c>
    </row>
    <row r="792" spans="1:33">
      <c r="A792" s="53">
        <v>45169</v>
      </c>
      <c r="B792" s="53">
        <v>45169</v>
      </c>
      <c r="N792" s="1" t="s">
        <v>1295</v>
      </c>
      <c r="U792" s="59">
        <v>3094165243.5182099</v>
      </c>
      <c r="V792" s="60">
        <v>3094165243.5182099</v>
      </c>
      <c r="W792" s="60">
        <v>10096749742.0068</v>
      </c>
      <c r="X792" s="59">
        <v>5.4128424448E-3</v>
      </c>
      <c r="Y792" s="54">
        <v>0</v>
      </c>
      <c r="Z792" s="54">
        <v>1</v>
      </c>
      <c r="AA792" s="54">
        <v>0</v>
      </c>
      <c r="AB792" s="54">
        <v>0</v>
      </c>
      <c r="AC792" s="56">
        <v>1</v>
      </c>
      <c r="AD792" s="56">
        <v>0</v>
      </c>
      <c r="AE792" s="1" t="s">
        <v>1437</v>
      </c>
      <c r="AF792" s="1" t="s">
        <v>1418</v>
      </c>
      <c r="AG792" s="1" t="s">
        <v>1438</v>
      </c>
    </row>
    <row r="793" spans="1:33">
      <c r="A793" s="53">
        <v>45169</v>
      </c>
      <c r="B793" s="53">
        <v>45169</v>
      </c>
      <c r="N793" s="1" t="s">
        <v>1342</v>
      </c>
      <c r="U793" s="59">
        <v>30697158246.322201</v>
      </c>
      <c r="V793" s="60">
        <v>30697158246.322201</v>
      </c>
      <c r="W793" s="60">
        <v>30697158246.322201</v>
      </c>
      <c r="X793" s="59">
        <v>5.3700713444000001E-2</v>
      </c>
      <c r="Y793" s="54">
        <v>1</v>
      </c>
      <c r="Z793" s="54">
        <v>0</v>
      </c>
      <c r="AA793" s="54">
        <v>0</v>
      </c>
      <c r="AB793" s="54">
        <v>0</v>
      </c>
      <c r="AC793" s="56">
        <v>0</v>
      </c>
      <c r="AD793" s="56">
        <v>1</v>
      </c>
      <c r="AE793" s="1" t="s">
        <v>1441</v>
      </c>
      <c r="AF793" s="1" t="s">
        <v>1418</v>
      </c>
      <c r="AG793" s="1" t="s">
        <v>1419</v>
      </c>
    </row>
    <row r="794" spans="1:33">
      <c r="A794" s="53">
        <v>45169</v>
      </c>
      <c r="B794" s="53">
        <v>45169</v>
      </c>
      <c r="N794" s="1" t="s">
        <v>1297</v>
      </c>
      <c r="U794" s="59">
        <v>17695296527.7215</v>
      </c>
      <c r="V794" s="60">
        <v>17695296527.7215</v>
      </c>
      <c r="W794" s="60">
        <v>18626627923.9174</v>
      </c>
      <c r="X794" s="59">
        <v>3.09556357145E-2</v>
      </c>
      <c r="Y794" s="54">
        <v>0</v>
      </c>
      <c r="Z794" s="54">
        <v>1</v>
      </c>
      <c r="AA794" s="54">
        <v>0</v>
      </c>
      <c r="AB794" s="54">
        <v>0</v>
      </c>
      <c r="AC794" s="56">
        <v>0.35</v>
      </c>
      <c r="AD794" s="56">
        <v>0.65</v>
      </c>
      <c r="AE794" s="1" t="s">
        <v>1422</v>
      </c>
      <c r="AF794" s="1" t="s">
        <v>1423</v>
      </c>
      <c r="AG794" s="1" t="s">
        <v>1419</v>
      </c>
    </row>
    <row r="795" spans="1:33">
      <c r="A795" s="53">
        <v>45169</v>
      </c>
      <c r="B795" s="53">
        <v>45169</v>
      </c>
      <c r="N795" s="1" t="s">
        <v>1031</v>
      </c>
      <c r="U795" s="59">
        <v>3994724015.0999999</v>
      </c>
      <c r="V795" s="60">
        <v>3994724015.0999999</v>
      </c>
      <c r="W795" s="60">
        <v>6145729254</v>
      </c>
      <c r="X795" s="59">
        <v>6.9882536977E-3</v>
      </c>
      <c r="Y795" s="54">
        <v>0</v>
      </c>
      <c r="Z795" s="54">
        <v>1</v>
      </c>
      <c r="AA795" s="54">
        <v>0</v>
      </c>
      <c r="AB795" s="54">
        <v>0</v>
      </c>
      <c r="AC795" s="56">
        <v>0</v>
      </c>
      <c r="AD795" s="56">
        <v>1</v>
      </c>
      <c r="AE795" s="1" t="s">
        <v>1428</v>
      </c>
      <c r="AF795" s="1" t="s">
        <v>1429</v>
      </c>
      <c r="AG795" s="1" t="s">
        <v>1419</v>
      </c>
    </row>
    <row r="796" spans="1:33">
      <c r="A796" s="53">
        <v>45169</v>
      </c>
      <c r="B796" s="53">
        <v>45169</v>
      </c>
      <c r="N796" s="1" t="s">
        <v>1297</v>
      </c>
      <c r="U796" s="59">
        <v>13754964484.2966</v>
      </c>
      <c r="V796" s="60">
        <v>13754964484.2966</v>
      </c>
      <c r="W796" s="60">
        <v>16182311157.996</v>
      </c>
      <c r="X796" s="59">
        <v>2.4062533745899999E-2</v>
      </c>
      <c r="Y796" s="54">
        <v>1</v>
      </c>
      <c r="Z796" s="54">
        <v>0</v>
      </c>
      <c r="AA796" s="54">
        <v>0</v>
      </c>
      <c r="AB796" s="54">
        <v>0</v>
      </c>
      <c r="AC796" s="56">
        <v>0</v>
      </c>
      <c r="AD796" s="56">
        <v>1</v>
      </c>
      <c r="AE796" s="1" t="s">
        <v>1422</v>
      </c>
      <c r="AF796" s="1" t="s">
        <v>1423</v>
      </c>
      <c r="AG796" s="1" t="s">
        <v>1419</v>
      </c>
    </row>
    <row r="797" spans="1:33">
      <c r="A797" s="53">
        <v>45169</v>
      </c>
      <c r="B797" s="53">
        <v>45169</v>
      </c>
      <c r="N797" s="1" t="s">
        <v>1031</v>
      </c>
      <c r="U797" s="59">
        <v>10427344169.180799</v>
      </c>
      <c r="V797" s="60">
        <v>10427344169.180799</v>
      </c>
      <c r="W797" s="60">
        <v>10427344169.180799</v>
      </c>
      <c r="X797" s="59">
        <v>1.8241291806800002E-2</v>
      </c>
      <c r="Y797" s="54">
        <v>0</v>
      </c>
      <c r="Z797" s="54">
        <v>1</v>
      </c>
      <c r="AA797" s="54">
        <v>0</v>
      </c>
      <c r="AB797" s="54">
        <v>0</v>
      </c>
      <c r="AC797" s="56">
        <v>0</v>
      </c>
      <c r="AD797" s="56">
        <v>1</v>
      </c>
      <c r="AE797" s="1" t="s">
        <v>1428</v>
      </c>
      <c r="AF797" s="1" t="s">
        <v>1429</v>
      </c>
      <c r="AG797" s="1" t="s">
        <v>1419</v>
      </c>
    </row>
    <row r="798" spans="1:33">
      <c r="A798" s="53">
        <v>45169</v>
      </c>
      <c r="B798" s="53">
        <v>45169</v>
      </c>
      <c r="N798" s="1" t="s">
        <v>982</v>
      </c>
      <c r="U798" s="59">
        <v>8890764001.4853706</v>
      </c>
      <c r="V798" s="60">
        <v>8890764001.4853706</v>
      </c>
      <c r="W798" s="60">
        <v>12214811524.7672</v>
      </c>
      <c r="X798" s="59">
        <v>1.5553243271299999E-2</v>
      </c>
      <c r="Y798" s="54">
        <v>0</v>
      </c>
      <c r="Z798" s="54">
        <v>1</v>
      </c>
      <c r="AA798" s="54">
        <v>0</v>
      </c>
      <c r="AB798" s="54">
        <v>0</v>
      </c>
      <c r="AC798" s="56">
        <v>0</v>
      </c>
      <c r="AD798" s="56">
        <v>1</v>
      </c>
      <c r="AE798" s="1" t="s">
        <v>1443</v>
      </c>
      <c r="AF798" s="1" t="s">
        <v>1418</v>
      </c>
      <c r="AG798" s="1" t="s">
        <v>1438</v>
      </c>
    </row>
    <row r="799" spans="1:33">
      <c r="A799" s="53">
        <v>45169</v>
      </c>
      <c r="B799" s="53">
        <v>45169</v>
      </c>
      <c r="N799" s="1" t="s">
        <v>1266</v>
      </c>
      <c r="U799" s="59">
        <v>6241523275.1129198</v>
      </c>
      <c r="V799" s="60">
        <v>6241523275.1129198</v>
      </c>
      <c r="W799" s="60">
        <v>12483046550.2258</v>
      </c>
      <c r="X799" s="59">
        <v>1.09187388019E-2</v>
      </c>
      <c r="Y799" s="54">
        <v>0</v>
      </c>
      <c r="Z799" s="54">
        <v>1</v>
      </c>
      <c r="AA799" s="54">
        <v>0</v>
      </c>
      <c r="AB799" s="54">
        <v>0</v>
      </c>
      <c r="AC799" s="56">
        <v>0</v>
      </c>
      <c r="AD799" s="56">
        <v>1</v>
      </c>
      <c r="AE799" s="1" t="s">
        <v>1444</v>
      </c>
      <c r="AF799" s="1" t="s">
        <v>1418</v>
      </c>
      <c r="AG799" s="1" t="s">
        <v>1419</v>
      </c>
    </row>
    <row r="800" spans="1:33">
      <c r="A800" s="53">
        <v>45169</v>
      </c>
      <c r="B800" s="53">
        <v>45169</v>
      </c>
      <c r="N800" s="1" t="s">
        <v>1031</v>
      </c>
      <c r="U800" s="59">
        <v>47063805981.810303</v>
      </c>
      <c r="V800" s="60">
        <v>47063805981.810303</v>
      </c>
      <c r="W800" s="60">
        <v>58829757477.262901</v>
      </c>
      <c r="X800" s="59">
        <v>8.2332049707499994E-2</v>
      </c>
      <c r="Y800" s="54">
        <v>1</v>
      </c>
      <c r="Z800" s="54">
        <v>0</v>
      </c>
      <c r="AA800" s="54">
        <v>0</v>
      </c>
      <c r="AB800" s="54">
        <v>0</v>
      </c>
      <c r="AC800" s="56">
        <v>1</v>
      </c>
      <c r="AD800" s="56">
        <v>0</v>
      </c>
      <c r="AE800" s="1" t="s">
        <v>1428</v>
      </c>
      <c r="AF800" s="1" t="s">
        <v>1429</v>
      </c>
      <c r="AG800" s="1" t="s">
        <v>1419</v>
      </c>
    </row>
    <row r="801" spans="1:33">
      <c r="A801" s="53">
        <v>45169</v>
      </c>
      <c r="B801" s="53">
        <v>45169</v>
      </c>
      <c r="N801" s="1" t="s">
        <v>898</v>
      </c>
      <c r="U801" s="59">
        <v>49493465943.475304</v>
      </c>
      <c r="V801" s="60">
        <v>49493465943.475304</v>
      </c>
      <c r="W801" s="60">
        <v>117562697136.951</v>
      </c>
      <c r="X801" s="59">
        <v>8.6582425990599995E-2</v>
      </c>
      <c r="Y801" s="54">
        <v>1</v>
      </c>
      <c r="Z801" s="54">
        <v>0</v>
      </c>
      <c r="AA801" s="54">
        <v>0</v>
      </c>
      <c r="AB801" s="54">
        <v>0</v>
      </c>
      <c r="AC801" s="56">
        <v>0</v>
      </c>
      <c r="AD801" s="56">
        <v>1</v>
      </c>
      <c r="AE801" s="1" t="s">
        <v>1421</v>
      </c>
      <c r="AF801" s="1" t="s">
        <v>1418</v>
      </c>
      <c r="AG801" s="1" t="s">
        <v>1419</v>
      </c>
    </row>
    <row r="802" spans="1:33">
      <c r="A802" s="53">
        <v>45169</v>
      </c>
      <c r="B802" s="53">
        <v>45169</v>
      </c>
      <c r="N802" s="1" t="s">
        <v>1193</v>
      </c>
      <c r="U802" s="59">
        <v>7492527131.7364101</v>
      </c>
      <c r="V802" s="60">
        <v>7492527131.7364101</v>
      </c>
      <c r="W802" s="60">
        <v>14985054263.472799</v>
      </c>
      <c r="X802" s="59">
        <v>1.31072084668E-2</v>
      </c>
      <c r="Y802" s="54">
        <v>1</v>
      </c>
      <c r="Z802" s="54">
        <v>0</v>
      </c>
      <c r="AA802" s="54">
        <v>0</v>
      </c>
      <c r="AB802" s="54">
        <v>0</v>
      </c>
      <c r="AC802" s="56">
        <v>1</v>
      </c>
      <c r="AD802" s="56">
        <v>0</v>
      </c>
      <c r="AE802" s="1" t="s">
        <v>1449</v>
      </c>
      <c r="AF802" s="1" t="s">
        <v>1418</v>
      </c>
      <c r="AG802" s="1" t="s">
        <v>1419</v>
      </c>
    </row>
    <row r="803" spans="1:33">
      <c r="A803" s="53">
        <v>45169</v>
      </c>
      <c r="B803" s="53">
        <v>45169</v>
      </c>
      <c r="N803" s="1" t="s">
        <v>1342</v>
      </c>
      <c r="U803" s="59">
        <v>72063619338.852097</v>
      </c>
      <c r="V803" s="60">
        <v>72063619338.852097</v>
      </c>
      <c r="W803" s="60">
        <v>72063619338.852097</v>
      </c>
      <c r="X803" s="59">
        <v>0.1260659941485</v>
      </c>
      <c r="Y803" s="54">
        <v>1</v>
      </c>
      <c r="Z803" s="54">
        <v>0</v>
      </c>
      <c r="AA803" s="54">
        <v>0</v>
      </c>
      <c r="AB803" s="54">
        <v>0</v>
      </c>
      <c r="AC803" s="56">
        <v>1</v>
      </c>
      <c r="AD803" s="56">
        <v>0</v>
      </c>
      <c r="AE803" s="1" t="s">
        <v>1441</v>
      </c>
      <c r="AF803" s="1" t="s">
        <v>1418</v>
      </c>
      <c r="AG803" s="1" t="s">
        <v>1419</v>
      </c>
    </row>
    <row r="804" spans="1:33">
      <c r="A804" s="53">
        <v>45169</v>
      </c>
      <c r="B804" s="53">
        <v>45169</v>
      </c>
      <c r="N804" s="1" t="s">
        <v>1064</v>
      </c>
      <c r="U804" s="59">
        <v>46692548892.275299</v>
      </c>
      <c r="V804" s="60">
        <v>46692548892.275299</v>
      </c>
      <c r="W804" s="60">
        <v>49150051465.553001</v>
      </c>
      <c r="X804" s="59">
        <v>8.1682583381699994E-2</v>
      </c>
      <c r="Y804" s="54">
        <v>1</v>
      </c>
      <c r="Z804" s="54">
        <v>0</v>
      </c>
      <c r="AA804" s="54">
        <v>0</v>
      </c>
      <c r="AB804" s="54">
        <v>0</v>
      </c>
      <c r="AC804" s="56">
        <v>0</v>
      </c>
      <c r="AD804" s="56">
        <v>1</v>
      </c>
      <c r="AE804" s="1" t="s">
        <v>1431</v>
      </c>
      <c r="AF804" s="1" t="s">
        <v>1418</v>
      </c>
      <c r="AG804" s="1" t="s">
        <v>1419</v>
      </c>
    </row>
    <row r="805" spans="1:33">
      <c r="A805" s="53">
        <v>45169</v>
      </c>
      <c r="B805" s="53">
        <v>45169</v>
      </c>
      <c r="N805" s="1" t="s">
        <v>1348</v>
      </c>
      <c r="U805" s="59">
        <v>13119829876.224001</v>
      </c>
      <c r="V805" s="60">
        <v>13119829876.224001</v>
      </c>
      <c r="W805" s="60">
        <v>16399787345.280001</v>
      </c>
      <c r="X805" s="59">
        <v>2.29514477843E-2</v>
      </c>
      <c r="Y805" s="54">
        <v>0</v>
      </c>
      <c r="Z805" s="54">
        <v>1</v>
      </c>
      <c r="AA805" s="54">
        <v>0</v>
      </c>
      <c r="AB805" s="54">
        <v>0</v>
      </c>
      <c r="AC805" s="56">
        <v>0.35</v>
      </c>
      <c r="AD805" s="56">
        <v>0.65</v>
      </c>
      <c r="AE805" s="1" t="s">
        <v>1417</v>
      </c>
      <c r="AF805" s="1" t="s">
        <v>1418</v>
      </c>
      <c r="AG805" s="1" t="s">
        <v>1419</v>
      </c>
    </row>
    <row r="806" spans="1:33">
      <c r="A806" s="53">
        <v>45169</v>
      </c>
      <c r="B806" s="53">
        <v>45169</v>
      </c>
      <c r="N806" s="1" t="s">
        <v>1348</v>
      </c>
      <c r="U806" s="59">
        <v>22737958165.062</v>
      </c>
      <c r="V806" s="60">
        <v>22737958165.062</v>
      </c>
      <c r="W806" s="60">
        <v>25264397961.18</v>
      </c>
      <c r="X806" s="59">
        <v>3.9777120928499998E-2</v>
      </c>
      <c r="Y806" s="54">
        <v>0</v>
      </c>
      <c r="Z806" s="54">
        <v>1</v>
      </c>
      <c r="AA806" s="54">
        <v>0</v>
      </c>
      <c r="AB806" s="54">
        <v>0</v>
      </c>
      <c r="AC806" s="56">
        <v>1</v>
      </c>
      <c r="AD806" s="56">
        <v>0</v>
      </c>
      <c r="AE806" s="1" t="s">
        <v>1417</v>
      </c>
      <c r="AF806" s="1" t="s">
        <v>1418</v>
      </c>
      <c r="AG806" s="1" t="s">
        <v>1419</v>
      </c>
    </row>
    <row r="807" spans="1:33">
      <c r="A807" s="53">
        <v>45169</v>
      </c>
      <c r="B807" s="53">
        <v>45169</v>
      </c>
      <c r="N807" s="1" t="s">
        <v>1031</v>
      </c>
      <c r="U807" s="59">
        <v>33788573525</v>
      </c>
      <c r="V807" s="60">
        <v>33788573525</v>
      </c>
      <c r="W807" s="60">
        <v>33788573525</v>
      </c>
      <c r="X807" s="59">
        <v>5.9108745180500001E-2</v>
      </c>
      <c r="Y807" s="54">
        <v>1</v>
      </c>
      <c r="Z807" s="54">
        <v>0</v>
      </c>
      <c r="AA807" s="54">
        <v>0</v>
      </c>
      <c r="AB807" s="54">
        <v>0</v>
      </c>
      <c r="AC807" s="56">
        <v>0</v>
      </c>
      <c r="AD807" s="56">
        <v>1</v>
      </c>
      <c r="AE807" s="1" t="s">
        <v>1428</v>
      </c>
      <c r="AF807" s="1" t="s">
        <v>1429</v>
      </c>
      <c r="AG807" s="1" t="s">
        <v>1419</v>
      </c>
    </row>
    <row r="808" spans="1:33">
      <c r="A808" s="53">
        <v>45169</v>
      </c>
      <c r="B808" s="53">
        <v>45169</v>
      </c>
      <c r="N808" s="1" t="s">
        <v>1088</v>
      </c>
      <c r="U808" s="59">
        <v>91258965483.2435</v>
      </c>
      <c r="V808" s="60">
        <v>91258965483.2435</v>
      </c>
      <c r="W808" s="60">
        <v>101398850536.937</v>
      </c>
      <c r="X808" s="59">
        <v>0.15964577291779999</v>
      </c>
      <c r="Y808" s="54">
        <v>1</v>
      </c>
      <c r="Z808" s="54">
        <v>0</v>
      </c>
      <c r="AA808" s="54">
        <v>0</v>
      </c>
      <c r="AB808" s="54">
        <v>0</v>
      </c>
      <c r="AC808" s="56">
        <v>1</v>
      </c>
      <c r="AD808" s="56">
        <v>0</v>
      </c>
      <c r="AE808" s="1" t="s">
        <v>1425</v>
      </c>
      <c r="AF808" s="1" t="s">
        <v>1418</v>
      </c>
      <c r="AG808" s="1" t="s">
        <v>1419</v>
      </c>
    </row>
    <row r="809" spans="1:33">
      <c r="A809" s="53">
        <v>45169</v>
      </c>
      <c r="B809" s="53">
        <v>45169</v>
      </c>
      <c r="N809" s="1" t="s">
        <v>982</v>
      </c>
      <c r="U809" s="59">
        <v>35443846977.187798</v>
      </c>
      <c r="V809" s="60">
        <v>35443846977.187798</v>
      </c>
      <c r="W809" s="60">
        <v>41698643502.573898</v>
      </c>
      <c r="X809" s="59">
        <v>6.2004432286599999E-2</v>
      </c>
      <c r="Y809" s="54">
        <v>1</v>
      </c>
      <c r="Z809" s="54">
        <v>0</v>
      </c>
      <c r="AA809" s="54">
        <v>0</v>
      </c>
      <c r="AB809" s="54">
        <v>0</v>
      </c>
      <c r="AC809" s="56">
        <v>0</v>
      </c>
      <c r="AD809" s="56">
        <v>1</v>
      </c>
      <c r="AE809" s="1" t="s">
        <v>1443</v>
      </c>
      <c r="AF809" s="1" t="s">
        <v>1418</v>
      </c>
      <c r="AG809" s="1" t="s">
        <v>1419</v>
      </c>
    </row>
    <row r="810" spans="1:33">
      <c r="A810" s="53">
        <v>45169</v>
      </c>
      <c r="B810" s="53">
        <v>45169</v>
      </c>
      <c r="N810" s="1" t="s">
        <v>1348</v>
      </c>
      <c r="U810" s="59">
        <v>13636291492.799999</v>
      </c>
      <c r="V810" s="60">
        <v>13636291492.799999</v>
      </c>
      <c r="W810" s="60">
        <v>13636291492.799999</v>
      </c>
      <c r="X810" s="59">
        <v>2.38549306753E-2</v>
      </c>
      <c r="Y810" s="54">
        <v>0</v>
      </c>
      <c r="Z810" s="54">
        <v>1</v>
      </c>
      <c r="AA810" s="54">
        <v>0</v>
      </c>
      <c r="AB810" s="54">
        <v>0</v>
      </c>
      <c r="AC810" s="56">
        <v>0.65</v>
      </c>
      <c r="AD810" s="56">
        <v>0.35</v>
      </c>
      <c r="AE810" s="1" t="s">
        <v>1424</v>
      </c>
      <c r="AF810" s="1" t="s">
        <v>1418</v>
      </c>
      <c r="AG810" s="1" t="s">
        <v>1419</v>
      </c>
    </row>
    <row r="811" spans="1:33">
      <c r="A811" s="53">
        <v>45169</v>
      </c>
      <c r="B811" s="53">
        <v>45169</v>
      </c>
      <c r="N811" s="1" t="s">
        <v>1348</v>
      </c>
      <c r="U811" s="59">
        <v>25736611729.919998</v>
      </c>
      <c r="V811" s="60">
        <v>25736611729.919998</v>
      </c>
      <c r="W811" s="60">
        <v>25736611729.919998</v>
      </c>
      <c r="X811" s="59">
        <v>4.5022878027899997E-2</v>
      </c>
      <c r="Y811" s="54">
        <v>1</v>
      </c>
      <c r="Z811" s="54">
        <v>0</v>
      </c>
      <c r="AA811" s="54">
        <v>0</v>
      </c>
      <c r="AB811" s="54">
        <v>0</v>
      </c>
      <c r="AC811" s="56">
        <v>1</v>
      </c>
      <c r="AD811" s="56">
        <v>0</v>
      </c>
      <c r="AE811" s="1" t="s">
        <v>1417</v>
      </c>
      <c r="AF811" s="1" t="s">
        <v>1418</v>
      </c>
      <c r="AG811" s="1" t="s">
        <v>1419</v>
      </c>
    </row>
    <row r="812" spans="1:33">
      <c r="A812" s="53">
        <v>45169</v>
      </c>
      <c r="B812" s="53">
        <v>45169</v>
      </c>
      <c r="N812" s="1" t="s">
        <v>1348</v>
      </c>
      <c r="U812" s="59">
        <v>16627698549.719999</v>
      </c>
      <c r="V812" s="60">
        <v>16627698549.719999</v>
      </c>
      <c r="W812" s="60">
        <v>16627698549.719999</v>
      </c>
      <c r="X812" s="59">
        <v>2.9088010945099999E-2</v>
      </c>
      <c r="Y812" s="54">
        <v>0</v>
      </c>
      <c r="Z812" s="54">
        <v>1</v>
      </c>
      <c r="AA812" s="54">
        <v>0</v>
      </c>
      <c r="AB812" s="54">
        <v>0</v>
      </c>
      <c r="AC812" s="56">
        <v>1</v>
      </c>
      <c r="AD812" s="56">
        <v>0</v>
      </c>
      <c r="AE812" s="1" t="s">
        <v>1424</v>
      </c>
      <c r="AF812" s="1" t="s">
        <v>1418</v>
      </c>
      <c r="AG812" s="1" t="s">
        <v>1419</v>
      </c>
    </row>
    <row r="813" spans="1:33">
      <c r="A813" s="53">
        <v>45169</v>
      </c>
      <c r="B813" s="53">
        <v>45169</v>
      </c>
      <c r="N813" s="1" t="s">
        <v>1348</v>
      </c>
      <c r="U813" s="59">
        <v>46147498670.412003</v>
      </c>
      <c r="V813" s="60">
        <v>46147498670.412003</v>
      </c>
      <c r="W813" s="60">
        <v>51274998522.68</v>
      </c>
      <c r="X813" s="59">
        <v>8.0729088418299996E-2</v>
      </c>
      <c r="Y813" s="54">
        <v>1</v>
      </c>
      <c r="Z813" s="54">
        <v>0</v>
      </c>
      <c r="AA813" s="54">
        <v>0</v>
      </c>
      <c r="AB813" s="54">
        <v>0</v>
      </c>
      <c r="AC813" s="56">
        <v>0</v>
      </c>
      <c r="AD813" s="56">
        <v>1</v>
      </c>
      <c r="AE813" s="1" t="s">
        <v>1424</v>
      </c>
      <c r="AF813" s="1" t="s">
        <v>1418</v>
      </c>
      <c r="AG813" s="1" t="s">
        <v>1419</v>
      </c>
    </row>
    <row r="814" spans="1:33">
      <c r="A814" s="53">
        <v>45169</v>
      </c>
      <c r="B814" s="53">
        <v>45169</v>
      </c>
      <c r="N814" s="1" t="s">
        <v>1348</v>
      </c>
      <c r="U814" s="59">
        <v>183552625067.75</v>
      </c>
      <c r="V814" s="60">
        <v>183552625067.75</v>
      </c>
      <c r="W814" s="60">
        <v>193213289545</v>
      </c>
      <c r="X814" s="59">
        <v>0.32110160952259997</v>
      </c>
      <c r="Y814" s="54">
        <v>1</v>
      </c>
      <c r="Z814" s="54">
        <v>0</v>
      </c>
      <c r="AA814" s="54">
        <v>0</v>
      </c>
      <c r="AB814" s="54">
        <v>0</v>
      </c>
      <c r="AC814" s="56">
        <v>0.35</v>
      </c>
      <c r="AD814" s="56">
        <v>0.65</v>
      </c>
      <c r="AE814" s="1" t="s">
        <v>1417</v>
      </c>
      <c r="AF814" s="1" t="s">
        <v>1418</v>
      </c>
      <c r="AG814" s="1" t="s">
        <v>1419</v>
      </c>
    </row>
    <row r="815" spans="1:33">
      <c r="A815" s="53">
        <v>45169</v>
      </c>
      <c r="B815" s="53">
        <v>45169</v>
      </c>
      <c r="N815" s="1" t="s">
        <v>1348</v>
      </c>
      <c r="U815" s="59">
        <v>33412860000</v>
      </c>
      <c r="V815" s="60">
        <v>33412860000</v>
      </c>
      <c r="W815" s="60">
        <v>33412860000</v>
      </c>
      <c r="X815" s="59">
        <v>5.8451482896499998E-2</v>
      </c>
      <c r="Y815" s="54">
        <v>1</v>
      </c>
      <c r="Z815" s="54">
        <v>0</v>
      </c>
      <c r="AA815" s="54">
        <v>0</v>
      </c>
      <c r="AB815" s="54">
        <v>0</v>
      </c>
      <c r="AC815" s="56">
        <v>1</v>
      </c>
      <c r="AD815" s="56">
        <v>0</v>
      </c>
      <c r="AE815" s="1" t="s">
        <v>1417</v>
      </c>
      <c r="AF815" s="1" t="s">
        <v>1418</v>
      </c>
      <c r="AG815" s="1" t="s">
        <v>1419</v>
      </c>
    </row>
    <row r="816" spans="1:33">
      <c r="A816" s="53">
        <v>45169</v>
      </c>
      <c r="B816" s="53">
        <v>45169</v>
      </c>
      <c r="N816" s="1" t="s">
        <v>1348</v>
      </c>
      <c r="U816" s="59">
        <v>16003057243.559999</v>
      </c>
      <c r="V816" s="60">
        <v>16003057243.559999</v>
      </c>
      <c r="W816" s="60">
        <v>16003057243.559999</v>
      </c>
      <c r="X816" s="59">
        <v>2.79952816599E-2</v>
      </c>
      <c r="Y816" s="54">
        <v>0</v>
      </c>
      <c r="Z816" s="54">
        <v>1</v>
      </c>
      <c r="AA816" s="54">
        <v>0</v>
      </c>
      <c r="AB816" s="54">
        <v>0</v>
      </c>
      <c r="AC816" s="56">
        <v>1</v>
      </c>
      <c r="AD816" s="56">
        <v>0</v>
      </c>
      <c r="AE816" s="1" t="s">
        <v>1424</v>
      </c>
      <c r="AF816" s="1" t="s">
        <v>1418</v>
      </c>
      <c r="AG816" s="1" t="s">
        <v>1419</v>
      </c>
    </row>
    <row r="817" spans="1:33">
      <c r="A817" s="53">
        <v>45169</v>
      </c>
      <c r="B817" s="53">
        <v>45169</v>
      </c>
      <c r="N817" s="1" t="s">
        <v>1348</v>
      </c>
      <c r="U817" s="59">
        <v>78133338000</v>
      </c>
      <c r="V817" s="60">
        <v>78133338000</v>
      </c>
      <c r="W817" s="60">
        <v>78133338000</v>
      </c>
      <c r="X817" s="59">
        <v>0.1366841829688</v>
      </c>
      <c r="Y817" s="54">
        <v>1</v>
      </c>
      <c r="Z817" s="54">
        <v>0</v>
      </c>
      <c r="AA817" s="54">
        <v>0</v>
      </c>
      <c r="AB817" s="54">
        <v>0</v>
      </c>
      <c r="AC817" s="56">
        <v>0</v>
      </c>
      <c r="AD817" s="56">
        <v>1</v>
      </c>
      <c r="AE817" s="1" t="s">
        <v>1417</v>
      </c>
      <c r="AF817" s="1" t="s">
        <v>1418</v>
      </c>
      <c r="AG817" s="1" t="s">
        <v>1419</v>
      </c>
    </row>
    <row r="818" spans="1:33">
      <c r="A818" s="53">
        <v>45169</v>
      </c>
      <c r="B818" s="53">
        <v>45169</v>
      </c>
      <c r="N818" s="1" t="s">
        <v>1348</v>
      </c>
      <c r="U818" s="59">
        <v>14711938590</v>
      </c>
      <c r="V818" s="60">
        <v>14711938590</v>
      </c>
      <c r="W818" s="60">
        <v>14711938590</v>
      </c>
      <c r="X818" s="59">
        <v>2.5736636338999998E-2</v>
      </c>
      <c r="Y818" s="54">
        <v>0</v>
      </c>
      <c r="Z818" s="54">
        <v>1</v>
      </c>
      <c r="AA818" s="54">
        <v>0</v>
      </c>
      <c r="AB818" s="54">
        <v>0</v>
      </c>
      <c r="AC818" s="56">
        <v>1</v>
      </c>
      <c r="AD818" s="56">
        <v>0</v>
      </c>
      <c r="AE818" s="1" t="s">
        <v>1417</v>
      </c>
      <c r="AF818" s="1" t="s">
        <v>1418</v>
      </c>
      <c r="AG818" s="1" t="s">
        <v>1419</v>
      </c>
    </row>
    <row r="819" spans="1:33">
      <c r="A819" s="53">
        <v>45169</v>
      </c>
      <c r="B819" s="53">
        <v>45169</v>
      </c>
      <c r="N819" s="1" t="s">
        <v>1348</v>
      </c>
      <c r="U819" s="59">
        <v>96750034706.880005</v>
      </c>
      <c r="V819" s="60">
        <v>96750034706.880005</v>
      </c>
      <c r="W819" s="60">
        <v>107500038563.2</v>
      </c>
      <c r="X819" s="59">
        <v>0.16925168928680001</v>
      </c>
      <c r="Y819" s="54">
        <v>1</v>
      </c>
      <c r="Z819" s="54">
        <v>0</v>
      </c>
      <c r="AA819" s="54">
        <v>0</v>
      </c>
      <c r="AB819" s="54">
        <v>0</v>
      </c>
      <c r="AC819" s="56">
        <v>0.35</v>
      </c>
      <c r="AD819" s="56">
        <v>0.65</v>
      </c>
      <c r="AE819" s="1" t="s">
        <v>1417</v>
      </c>
      <c r="AF819" s="1" t="s">
        <v>1418</v>
      </c>
      <c r="AG819" s="1" t="s">
        <v>1419</v>
      </c>
    </row>
    <row r="820" spans="1:33">
      <c r="A820" s="53">
        <v>45169</v>
      </c>
      <c r="B820" s="53">
        <v>45169</v>
      </c>
      <c r="N820" s="1" t="s">
        <v>1348</v>
      </c>
      <c r="U820" s="59">
        <v>16572881426.4</v>
      </c>
      <c r="V820" s="60">
        <v>16572881426.4</v>
      </c>
      <c r="W820" s="60">
        <v>16572881426.4</v>
      </c>
      <c r="X820" s="59">
        <v>2.8992115468099999E-2</v>
      </c>
      <c r="Y820" s="54">
        <v>0</v>
      </c>
      <c r="Z820" s="54">
        <v>1</v>
      </c>
      <c r="AA820" s="54">
        <v>0</v>
      </c>
      <c r="AB820" s="54">
        <v>0</v>
      </c>
      <c r="AC820" s="56">
        <v>0</v>
      </c>
      <c r="AD820" s="56">
        <v>1</v>
      </c>
      <c r="AE820" s="1" t="s">
        <v>1417</v>
      </c>
      <c r="AF820" s="1" t="s">
        <v>1418</v>
      </c>
      <c r="AG820" s="1" t="s">
        <v>1419</v>
      </c>
    </row>
    <row r="821" spans="1:33">
      <c r="A821" s="53">
        <v>45169</v>
      </c>
      <c r="B821" s="53">
        <v>45169</v>
      </c>
      <c r="N821" s="1" t="s">
        <v>1348</v>
      </c>
      <c r="U821" s="59">
        <v>15837540845.450001</v>
      </c>
      <c r="V821" s="60">
        <v>15837540845.450001</v>
      </c>
      <c r="W821" s="60">
        <v>15837540845.450001</v>
      </c>
      <c r="X821" s="59">
        <v>2.7705732099899998E-2</v>
      </c>
      <c r="Y821" s="54">
        <v>0</v>
      </c>
      <c r="Z821" s="54">
        <v>1</v>
      </c>
      <c r="AA821" s="54">
        <v>0</v>
      </c>
      <c r="AB821" s="54">
        <v>0</v>
      </c>
      <c r="AC821" s="56">
        <v>1</v>
      </c>
      <c r="AD821" s="56">
        <v>0</v>
      </c>
      <c r="AE821" s="1" t="s">
        <v>1424</v>
      </c>
      <c r="AF821" s="1" t="s">
        <v>1418</v>
      </c>
      <c r="AG821" s="1" t="s">
        <v>1419</v>
      </c>
    </row>
    <row r="822" spans="1:33">
      <c r="A822" s="53">
        <v>45169</v>
      </c>
      <c r="B822" s="53">
        <v>45169</v>
      </c>
      <c r="N822" s="1" t="s">
        <v>1266</v>
      </c>
      <c r="U822" s="59">
        <v>6113241799.0373898</v>
      </c>
      <c r="V822" s="60">
        <v>6113241799.0373898</v>
      </c>
      <c r="W822" s="60">
        <v>7641552248.7967396</v>
      </c>
      <c r="X822" s="59">
        <v>1.06943269286E-2</v>
      </c>
      <c r="Y822" s="54">
        <v>0</v>
      </c>
      <c r="Z822" s="54">
        <v>1</v>
      </c>
      <c r="AA822" s="54">
        <v>0</v>
      </c>
      <c r="AB822" s="54">
        <v>0</v>
      </c>
      <c r="AC822" s="56">
        <v>0</v>
      </c>
      <c r="AD822" s="56">
        <v>1</v>
      </c>
      <c r="AE822" s="1" t="s">
        <v>1444</v>
      </c>
      <c r="AF822" s="1" t="s">
        <v>1418</v>
      </c>
      <c r="AG822" s="1" t="s">
        <v>1419</v>
      </c>
    </row>
    <row r="823" spans="1:33">
      <c r="A823" s="53">
        <v>45169</v>
      </c>
      <c r="B823" s="53">
        <v>45169</v>
      </c>
      <c r="N823" s="1" t="s">
        <v>1193</v>
      </c>
      <c r="U823" s="59">
        <v>7975075511.6314001</v>
      </c>
      <c r="V823" s="60">
        <v>7975075511.6314001</v>
      </c>
      <c r="W823" s="60">
        <v>9382441778.3898907</v>
      </c>
      <c r="X823" s="59">
        <v>1.3951364530500001E-2</v>
      </c>
      <c r="Y823" s="54">
        <v>0</v>
      </c>
      <c r="Z823" s="54">
        <v>1</v>
      </c>
      <c r="AA823" s="54">
        <v>0</v>
      </c>
      <c r="AB823" s="54">
        <v>0</v>
      </c>
      <c r="AC823" s="56">
        <v>1</v>
      </c>
      <c r="AD823" s="56">
        <v>0</v>
      </c>
      <c r="AE823" s="1" t="s">
        <v>1449</v>
      </c>
      <c r="AF823" s="1" t="s">
        <v>1418</v>
      </c>
      <c r="AG823" s="1" t="s">
        <v>1419</v>
      </c>
    </row>
    <row r="824" spans="1:33">
      <c r="A824" s="53">
        <v>45169</v>
      </c>
      <c r="B824" s="53">
        <v>45169</v>
      </c>
      <c r="N824" s="1" t="s">
        <v>1088</v>
      </c>
      <c r="U824" s="59">
        <v>7309431791.4472704</v>
      </c>
      <c r="V824" s="60">
        <v>7309431791.4472704</v>
      </c>
      <c r="W824" s="60">
        <v>11245279679.149599</v>
      </c>
      <c r="X824" s="59">
        <v>1.27869068179E-2</v>
      </c>
      <c r="Y824" s="54">
        <v>0</v>
      </c>
      <c r="Z824" s="54">
        <v>1</v>
      </c>
      <c r="AA824" s="54">
        <v>0</v>
      </c>
      <c r="AB824" s="54">
        <v>0</v>
      </c>
      <c r="AC824" s="56">
        <v>0</v>
      </c>
      <c r="AD824" s="56">
        <v>1</v>
      </c>
      <c r="AE824" s="1" t="s">
        <v>1425</v>
      </c>
      <c r="AF824" s="1" t="s">
        <v>1418</v>
      </c>
      <c r="AG824" s="1" t="s">
        <v>1419</v>
      </c>
    </row>
    <row r="825" spans="1:33">
      <c r="A825" s="53">
        <v>45169</v>
      </c>
      <c r="B825" s="53">
        <v>45169</v>
      </c>
      <c r="N825" s="1" t="s">
        <v>1088</v>
      </c>
      <c r="U825" s="59">
        <v>40249482465.583702</v>
      </c>
      <c r="V825" s="60">
        <v>40249482465.583702</v>
      </c>
      <c r="W825" s="60">
        <v>73180877210.1521</v>
      </c>
      <c r="X825" s="59">
        <v>7.0411270867799997E-2</v>
      </c>
      <c r="Y825" s="54">
        <v>1</v>
      </c>
      <c r="Z825" s="54">
        <v>0</v>
      </c>
      <c r="AA825" s="54">
        <v>0</v>
      </c>
      <c r="AB825" s="54">
        <v>0</v>
      </c>
      <c r="AC825" s="56">
        <v>0</v>
      </c>
      <c r="AD825" s="56">
        <v>1</v>
      </c>
      <c r="AE825" s="1" t="s">
        <v>1425</v>
      </c>
      <c r="AF825" s="1" t="s">
        <v>1418</v>
      </c>
      <c r="AG825" s="1" t="s">
        <v>1419</v>
      </c>
    </row>
    <row r="826" spans="1:33">
      <c r="A826" s="53">
        <v>45169</v>
      </c>
      <c r="B826" s="53">
        <v>45169</v>
      </c>
      <c r="N826" s="1" t="s">
        <v>1088</v>
      </c>
      <c r="U826" s="59">
        <v>4185012213.4258299</v>
      </c>
      <c r="V826" s="60">
        <v>4185012213.4258299</v>
      </c>
      <c r="W826" s="60">
        <v>10462530533.5646</v>
      </c>
      <c r="X826" s="59">
        <v>7.3211383226000001E-3</v>
      </c>
      <c r="Y826" s="54">
        <v>0</v>
      </c>
      <c r="Z826" s="54">
        <v>1</v>
      </c>
      <c r="AA826" s="54">
        <v>0</v>
      </c>
      <c r="AB826" s="54">
        <v>0</v>
      </c>
      <c r="AC826" s="56">
        <v>0</v>
      </c>
      <c r="AD826" s="56">
        <v>1</v>
      </c>
      <c r="AE826" s="1" t="s">
        <v>1425</v>
      </c>
      <c r="AF826" s="1" t="s">
        <v>1418</v>
      </c>
      <c r="AG826" s="1" t="s">
        <v>1419</v>
      </c>
    </row>
    <row r="827" spans="1:33">
      <c r="A827" s="53">
        <v>45169</v>
      </c>
      <c r="B827" s="53">
        <v>45169</v>
      </c>
      <c r="N827" s="1" t="s">
        <v>1088</v>
      </c>
      <c r="U827" s="59">
        <v>12130422777.0718</v>
      </c>
      <c r="V827" s="60">
        <v>12130422777.0718</v>
      </c>
      <c r="W827" s="60">
        <v>17329175395.816898</v>
      </c>
      <c r="X827" s="59">
        <v>2.12206078582E-2</v>
      </c>
      <c r="Y827" s="54">
        <v>1</v>
      </c>
      <c r="Z827" s="54">
        <v>0</v>
      </c>
      <c r="AA827" s="54">
        <v>0</v>
      </c>
      <c r="AB827" s="54">
        <v>0</v>
      </c>
      <c r="AC827" s="56">
        <v>0</v>
      </c>
      <c r="AD827" s="56">
        <v>1</v>
      </c>
      <c r="AE827" s="1" t="s">
        <v>1425</v>
      </c>
      <c r="AF827" s="1" t="s">
        <v>1418</v>
      </c>
      <c r="AG827" s="1" t="s">
        <v>1419</v>
      </c>
    </row>
    <row r="828" spans="1:33">
      <c r="A828" s="53">
        <v>45169</v>
      </c>
      <c r="B828" s="53">
        <v>45169</v>
      </c>
      <c r="N828" s="1" t="s">
        <v>1088</v>
      </c>
      <c r="U828" s="59">
        <v>5686773131.1481304</v>
      </c>
      <c r="V828" s="60">
        <v>5686773131.1481304</v>
      </c>
      <c r="W828" s="60">
        <v>5986076980.15592</v>
      </c>
      <c r="X828" s="59">
        <v>9.9482750777000004E-3</v>
      </c>
      <c r="Y828" s="54">
        <v>0</v>
      </c>
      <c r="Z828" s="54">
        <v>1</v>
      </c>
      <c r="AA828" s="54">
        <v>0</v>
      </c>
      <c r="AB828" s="54">
        <v>0</v>
      </c>
      <c r="AC828" s="56">
        <v>0.5</v>
      </c>
      <c r="AD828" s="56">
        <v>0.5</v>
      </c>
      <c r="AE828" s="1" t="s">
        <v>1425</v>
      </c>
      <c r="AF828" s="1" t="s">
        <v>1418</v>
      </c>
      <c r="AG828" s="1" t="s">
        <v>1419</v>
      </c>
    </row>
    <row r="829" spans="1:33">
      <c r="A829" s="53">
        <v>45169</v>
      </c>
      <c r="B829" s="53">
        <v>45169</v>
      </c>
      <c r="N829" s="1" t="s">
        <v>1088</v>
      </c>
      <c r="U829" s="59">
        <v>2851942164.3713298</v>
      </c>
      <c r="V829" s="60">
        <v>2851942164.3713298</v>
      </c>
      <c r="W829" s="60">
        <v>7129855410.9283199</v>
      </c>
      <c r="X829" s="59">
        <v>4.9891044539000003E-3</v>
      </c>
      <c r="Y829" s="54">
        <v>0</v>
      </c>
      <c r="Z829" s="54">
        <v>1</v>
      </c>
      <c r="AA829" s="54">
        <v>0</v>
      </c>
      <c r="AB829" s="54">
        <v>0</v>
      </c>
      <c r="AC829" s="56">
        <v>0.35</v>
      </c>
      <c r="AD829" s="56">
        <v>0.65</v>
      </c>
      <c r="AE829" s="1" t="s">
        <v>1425</v>
      </c>
      <c r="AF829" s="1" t="s">
        <v>1418</v>
      </c>
      <c r="AG829" s="1" t="s">
        <v>1419</v>
      </c>
    </row>
    <row r="830" spans="1:33">
      <c r="A830" s="53">
        <v>45169</v>
      </c>
      <c r="B830" s="53">
        <v>45169</v>
      </c>
      <c r="N830" s="1" t="s">
        <v>1082</v>
      </c>
      <c r="U830" s="59">
        <v>5086532449.0640497</v>
      </c>
      <c r="V830" s="60">
        <v>5086532449.0640497</v>
      </c>
      <c r="W830" s="60">
        <v>8477554081.7734203</v>
      </c>
      <c r="X830" s="59">
        <v>8.8982315326999999E-3</v>
      </c>
      <c r="Y830" s="54">
        <v>0</v>
      </c>
      <c r="Z830" s="54">
        <v>1</v>
      </c>
      <c r="AA830" s="54">
        <v>0</v>
      </c>
      <c r="AB830" s="54">
        <v>0</v>
      </c>
      <c r="AC830" s="56">
        <v>1</v>
      </c>
      <c r="AD830" s="56">
        <v>0</v>
      </c>
      <c r="AE830" s="1" t="s">
        <v>1484</v>
      </c>
      <c r="AF830" s="1" t="s">
        <v>1418</v>
      </c>
      <c r="AG830" s="1" t="s">
        <v>1419</v>
      </c>
    </row>
    <row r="831" spans="1:33">
      <c r="A831" s="53">
        <v>45169</v>
      </c>
      <c r="B831" s="53">
        <v>45169</v>
      </c>
      <c r="N831" s="1" t="s">
        <v>1284</v>
      </c>
      <c r="U831" s="59">
        <v>41863751615.139999</v>
      </c>
      <c r="V831" s="60">
        <v>41863751615.139999</v>
      </c>
      <c r="W831" s="60">
        <v>119610718900.39999</v>
      </c>
      <c r="X831" s="59">
        <v>7.3235226242699999E-2</v>
      </c>
      <c r="Y831" s="54">
        <v>1</v>
      </c>
      <c r="Z831" s="54">
        <v>0</v>
      </c>
      <c r="AA831" s="54">
        <v>0</v>
      </c>
      <c r="AB831" s="54">
        <v>0</v>
      </c>
      <c r="AC831" s="56">
        <v>0</v>
      </c>
      <c r="AD831" s="56">
        <v>1</v>
      </c>
      <c r="AE831" s="1" t="s">
        <v>1439</v>
      </c>
      <c r="AF831" s="1" t="s">
        <v>1418</v>
      </c>
      <c r="AG831" s="1" t="s">
        <v>1419</v>
      </c>
    </row>
    <row r="832" spans="1:33">
      <c r="A832" s="53">
        <v>45169</v>
      </c>
      <c r="B832" s="53">
        <v>45169</v>
      </c>
      <c r="N832" s="1" t="s">
        <v>1193</v>
      </c>
      <c r="U832" s="59">
        <v>29392909929.364498</v>
      </c>
      <c r="V832" s="60">
        <v>29392909929.364498</v>
      </c>
      <c r="W832" s="60">
        <v>97976366431.215103</v>
      </c>
      <c r="X832" s="59">
        <v>5.14190994729E-2</v>
      </c>
      <c r="Y832" s="54">
        <v>1</v>
      </c>
      <c r="Z832" s="54">
        <v>0</v>
      </c>
      <c r="AA832" s="54">
        <v>0</v>
      </c>
      <c r="AB832" s="54">
        <v>0</v>
      </c>
      <c r="AC832" s="56">
        <v>1</v>
      </c>
      <c r="AD832" s="56">
        <v>0</v>
      </c>
      <c r="AE832" s="1" t="s">
        <v>1449</v>
      </c>
      <c r="AF832" s="1" t="s">
        <v>1418</v>
      </c>
      <c r="AG832" s="1" t="s">
        <v>1419</v>
      </c>
    </row>
    <row r="833" spans="1:33">
      <c r="A833" s="53">
        <v>45169</v>
      </c>
      <c r="B833" s="53">
        <v>45169</v>
      </c>
      <c r="N833" s="1" t="s">
        <v>1297</v>
      </c>
      <c r="U833" s="59">
        <v>5073460651.4112701</v>
      </c>
      <c r="V833" s="60">
        <v>5073460651.4112701</v>
      </c>
      <c r="W833" s="60">
        <v>5968777236.9544296</v>
      </c>
      <c r="X833" s="59">
        <v>8.8753641110999992E-3</v>
      </c>
      <c r="Y833" s="54">
        <v>0</v>
      </c>
      <c r="Z833" s="54">
        <v>1</v>
      </c>
      <c r="AA833" s="54">
        <v>0</v>
      </c>
      <c r="AB833" s="54">
        <v>0</v>
      </c>
      <c r="AC833" s="56">
        <v>0.35</v>
      </c>
      <c r="AD833" s="56">
        <v>0.65</v>
      </c>
      <c r="AE833" s="1" t="s">
        <v>1422</v>
      </c>
      <c r="AF833" s="1" t="s">
        <v>1423</v>
      </c>
      <c r="AG833" s="1" t="s">
        <v>1419</v>
      </c>
    </row>
    <row r="834" spans="1:33">
      <c r="A834" s="53">
        <v>45169</v>
      </c>
      <c r="B834" s="53">
        <v>45169</v>
      </c>
      <c r="N834" s="1" t="s">
        <v>1348</v>
      </c>
      <c r="U834" s="59">
        <v>33093255318.48</v>
      </c>
      <c r="V834" s="60">
        <v>33093255318.48</v>
      </c>
      <c r="W834" s="60">
        <v>33093255318.48</v>
      </c>
      <c r="X834" s="59">
        <v>5.7892375787000003E-2</v>
      </c>
      <c r="Y834" s="54">
        <v>1</v>
      </c>
      <c r="Z834" s="54">
        <v>0</v>
      </c>
      <c r="AA834" s="54">
        <v>0</v>
      </c>
      <c r="AB834" s="54">
        <v>0</v>
      </c>
      <c r="AC834" s="56">
        <v>1</v>
      </c>
      <c r="AD834" s="56">
        <v>0</v>
      </c>
      <c r="AE834" s="1" t="s">
        <v>1417</v>
      </c>
      <c r="AF834" s="1" t="s">
        <v>1418</v>
      </c>
      <c r="AG834" s="1" t="s">
        <v>1419</v>
      </c>
    </row>
    <row r="835" spans="1:33">
      <c r="A835" s="53">
        <v>45169</v>
      </c>
      <c r="B835" s="53">
        <v>45169</v>
      </c>
      <c r="N835" s="1" t="s">
        <v>1342</v>
      </c>
      <c r="U835" s="59">
        <v>41613546099.390297</v>
      </c>
      <c r="V835" s="60">
        <v>41613546099.390297</v>
      </c>
      <c r="W835" s="60">
        <v>52016932624.2379</v>
      </c>
      <c r="X835" s="59">
        <v>7.27975240099E-2</v>
      </c>
      <c r="Y835" s="54">
        <v>1</v>
      </c>
      <c r="Z835" s="54">
        <v>0</v>
      </c>
      <c r="AA835" s="54">
        <v>0</v>
      </c>
      <c r="AB835" s="54">
        <v>0</v>
      </c>
      <c r="AC835" s="56">
        <v>0</v>
      </c>
      <c r="AD835" s="56">
        <v>1</v>
      </c>
      <c r="AE835" s="1" t="s">
        <v>1441</v>
      </c>
      <c r="AF835" s="1" t="s">
        <v>1418</v>
      </c>
      <c r="AG835" s="1" t="s">
        <v>1419</v>
      </c>
    </row>
    <row r="836" spans="1:33">
      <c r="A836" s="53">
        <v>45169</v>
      </c>
      <c r="B836" s="53">
        <v>45169</v>
      </c>
      <c r="N836" s="1" t="s">
        <v>1297</v>
      </c>
      <c r="U836" s="59">
        <v>3158151712.4257002</v>
      </c>
      <c r="V836" s="60">
        <v>3158151712.4257002</v>
      </c>
      <c r="W836" s="60">
        <v>7018114916.5015602</v>
      </c>
      <c r="X836" s="59">
        <v>5.5247785074999996E-3</v>
      </c>
      <c r="Y836" s="54">
        <v>0</v>
      </c>
      <c r="Z836" s="54">
        <v>1</v>
      </c>
      <c r="AA836" s="54">
        <v>0</v>
      </c>
      <c r="AB836" s="54">
        <v>0</v>
      </c>
      <c r="AC836" s="56">
        <v>0</v>
      </c>
      <c r="AD836" s="56">
        <v>1</v>
      </c>
      <c r="AE836" s="1" t="s">
        <v>1422</v>
      </c>
      <c r="AF836" s="1" t="s">
        <v>1423</v>
      </c>
      <c r="AG836" s="1" t="s">
        <v>1438</v>
      </c>
    </row>
    <row r="837" spans="1:33">
      <c r="A837" s="53">
        <v>45169</v>
      </c>
      <c r="B837" s="53">
        <v>45169</v>
      </c>
      <c r="N837" s="1" t="s">
        <v>1031</v>
      </c>
      <c r="U837" s="59">
        <v>7104472499.2416</v>
      </c>
      <c r="V837" s="60">
        <v>7104472499.2416</v>
      </c>
      <c r="W837" s="60">
        <v>10149246427.488001</v>
      </c>
      <c r="X837" s="59">
        <v>1.2428357009199999E-2</v>
      </c>
      <c r="Y837" s="54">
        <v>0</v>
      </c>
      <c r="Z837" s="54">
        <v>1</v>
      </c>
      <c r="AA837" s="54">
        <v>0</v>
      </c>
      <c r="AB837" s="54">
        <v>0</v>
      </c>
      <c r="AC837" s="56">
        <v>0</v>
      </c>
      <c r="AD837" s="56">
        <v>1</v>
      </c>
      <c r="AE837" s="1" t="s">
        <v>1428</v>
      </c>
      <c r="AF837" s="1" t="s">
        <v>1429</v>
      </c>
      <c r="AG837" s="1" t="s">
        <v>1419</v>
      </c>
    </row>
    <row r="838" spans="1:33">
      <c r="A838" s="53">
        <v>45169</v>
      </c>
      <c r="B838" s="53">
        <v>45169</v>
      </c>
      <c r="N838" s="1" t="s">
        <v>1284</v>
      </c>
      <c r="U838" s="59">
        <v>6608890481.9174995</v>
      </c>
      <c r="V838" s="60">
        <v>6608890481.9174995</v>
      </c>
      <c r="W838" s="60">
        <v>8811853975.8899994</v>
      </c>
      <c r="X838" s="59">
        <v>1.15614002803E-2</v>
      </c>
      <c r="Y838" s="54">
        <v>0</v>
      </c>
      <c r="Z838" s="54">
        <v>1</v>
      </c>
      <c r="AA838" s="54">
        <v>0</v>
      </c>
      <c r="AB838" s="54">
        <v>0</v>
      </c>
      <c r="AC838" s="56">
        <v>1</v>
      </c>
      <c r="AD838" s="56">
        <v>0</v>
      </c>
      <c r="AE838" s="1" t="s">
        <v>1439</v>
      </c>
      <c r="AF838" s="1" t="s">
        <v>1418</v>
      </c>
      <c r="AG838" s="1" t="s">
        <v>1419</v>
      </c>
    </row>
    <row r="839" spans="1:33">
      <c r="A839" s="53">
        <v>45169</v>
      </c>
      <c r="B839" s="53">
        <v>45169</v>
      </c>
      <c r="N839" s="1" t="s">
        <v>1015</v>
      </c>
      <c r="U839" s="59">
        <v>8323247996.2032804</v>
      </c>
      <c r="V839" s="60">
        <v>8323247996.2032804</v>
      </c>
      <c r="W839" s="60">
        <v>11890354280.2904</v>
      </c>
      <c r="X839" s="59">
        <v>1.4560447321600001E-2</v>
      </c>
      <c r="Y839" s="54">
        <v>0</v>
      </c>
      <c r="Z839" s="54">
        <v>1</v>
      </c>
      <c r="AA839" s="54">
        <v>0</v>
      </c>
      <c r="AB839" s="54">
        <v>0</v>
      </c>
      <c r="AC839" s="56">
        <v>0.35</v>
      </c>
      <c r="AD839" s="56">
        <v>0.65</v>
      </c>
      <c r="AE839" s="1" t="s">
        <v>1420</v>
      </c>
      <c r="AF839" s="1" t="s">
        <v>1418</v>
      </c>
      <c r="AG839" s="1" t="s">
        <v>1419</v>
      </c>
    </row>
    <row r="840" spans="1:33">
      <c r="A840" s="53">
        <v>45169</v>
      </c>
      <c r="B840" s="53">
        <v>45169</v>
      </c>
      <c r="N840" s="1" t="s">
        <v>1015</v>
      </c>
      <c r="U840" s="59">
        <v>8203726129.8018999</v>
      </c>
      <c r="V840" s="60">
        <v>8203726129.8018999</v>
      </c>
      <c r="W840" s="60">
        <v>8203726129.8018999</v>
      </c>
      <c r="X840" s="59">
        <v>1.4351359253999999E-2</v>
      </c>
      <c r="Y840" s="54">
        <v>0</v>
      </c>
      <c r="Z840" s="54">
        <v>1</v>
      </c>
      <c r="AA840" s="54">
        <v>0</v>
      </c>
      <c r="AB840" s="54">
        <v>0</v>
      </c>
      <c r="AC840" s="56">
        <v>0</v>
      </c>
      <c r="AD840" s="56">
        <v>1</v>
      </c>
      <c r="AE840" s="1" t="s">
        <v>1420</v>
      </c>
      <c r="AF840" s="1" t="s">
        <v>1418</v>
      </c>
      <c r="AG840" s="1" t="s">
        <v>1419</v>
      </c>
    </row>
    <row r="841" spans="1:33">
      <c r="A841" s="53">
        <v>45169</v>
      </c>
      <c r="B841" s="53">
        <v>45169</v>
      </c>
      <c r="N841" s="1" t="s">
        <v>1015</v>
      </c>
      <c r="U841" s="59">
        <v>5697609346.4526596</v>
      </c>
      <c r="V841" s="60">
        <v>5697609346.4526596</v>
      </c>
      <c r="W841" s="60">
        <v>7596812461.9368801</v>
      </c>
      <c r="X841" s="59">
        <v>9.9672316367E-3</v>
      </c>
      <c r="Y841" s="54">
        <v>0</v>
      </c>
      <c r="Z841" s="54">
        <v>1</v>
      </c>
      <c r="AA841" s="54">
        <v>0</v>
      </c>
      <c r="AB841" s="54">
        <v>0</v>
      </c>
      <c r="AC841" s="56">
        <v>1</v>
      </c>
      <c r="AD841" s="56">
        <v>0</v>
      </c>
      <c r="AE841" s="1" t="s">
        <v>1420</v>
      </c>
      <c r="AF841" s="1" t="s">
        <v>1418</v>
      </c>
      <c r="AG841" s="1" t="s">
        <v>1419</v>
      </c>
    </row>
    <row r="842" spans="1:33">
      <c r="A842" s="53">
        <v>45169</v>
      </c>
      <c r="B842" s="53">
        <v>45169</v>
      </c>
      <c r="N842" s="1" t="s">
        <v>1342</v>
      </c>
      <c r="U842" s="59">
        <v>12888110983.2957</v>
      </c>
      <c r="V842" s="60">
        <v>12888110983.2957</v>
      </c>
      <c r="W842" s="60">
        <v>12888110983.2957</v>
      </c>
      <c r="X842" s="59">
        <v>2.25460855104E-2</v>
      </c>
      <c r="Y842" s="54">
        <v>0</v>
      </c>
      <c r="Z842" s="54">
        <v>1</v>
      </c>
      <c r="AA842" s="54">
        <v>0</v>
      </c>
      <c r="AB842" s="54">
        <v>0</v>
      </c>
      <c r="AC842" s="56">
        <v>0</v>
      </c>
      <c r="AD842" s="56">
        <v>1</v>
      </c>
      <c r="AE842" s="1" t="s">
        <v>1441</v>
      </c>
      <c r="AF842" s="1" t="s">
        <v>1418</v>
      </c>
      <c r="AG842" s="1" t="s">
        <v>1419</v>
      </c>
    </row>
    <row r="843" spans="1:33">
      <c r="A843" s="53">
        <v>45169</v>
      </c>
      <c r="B843" s="53">
        <v>45169</v>
      </c>
      <c r="N843" s="1" t="s">
        <v>1342</v>
      </c>
      <c r="U843" s="59">
        <v>9770574359.2391701</v>
      </c>
      <c r="V843" s="60">
        <v>9770574359.2391701</v>
      </c>
      <c r="W843" s="60">
        <v>9770574359.2391701</v>
      </c>
      <c r="X843" s="59">
        <v>1.7092357854100002E-2</v>
      </c>
      <c r="Y843" s="54">
        <v>0</v>
      </c>
      <c r="Z843" s="54">
        <v>1</v>
      </c>
      <c r="AA843" s="54">
        <v>0</v>
      </c>
      <c r="AB843" s="54">
        <v>0</v>
      </c>
      <c r="AC843" s="56">
        <v>0</v>
      </c>
      <c r="AD843" s="56">
        <v>1</v>
      </c>
      <c r="AE843" s="1" t="s">
        <v>1441</v>
      </c>
      <c r="AF843" s="1" t="s">
        <v>1418</v>
      </c>
      <c r="AG843" s="1" t="s">
        <v>1419</v>
      </c>
    </row>
    <row r="844" spans="1:33">
      <c r="A844" s="53">
        <v>45169</v>
      </c>
      <c r="B844" s="53">
        <v>45169</v>
      </c>
      <c r="N844" s="1" t="s">
        <v>1172</v>
      </c>
      <c r="U844" s="59">
        <v>22652855273.077099</v>
      </c>
      <c r="V844" s="60">
        <v>22652855273.077099</v>
      </c>
      <c r="W844" s="60">
        <v>23845110813.7654</v>
      </c>
      <c r="X844" s="59">
        <v>3.9628244410999998E-2</v>
      </c>
      <c r="Y844" s="54">
        <v>0</v>
      </c>
      <c r="Z844" s="54">
        <v>1</v>
      </c>
      <c r="AA844" s="54">
        <v>0</v>
      </c>
      <c r="AB844" s="54">
        <v>0</v>
      </c>
      <c r="AC844" s="56">
        <v>0</v>
      </c>
      <c r="AD844" s="56">
        <v>1</v>
      </c>
      <c r="AE844" s="1" t="s">
        <v>1426</v>
      </c>
      <c r="AF844" s="1" t="s">
        <v>1418</v>
      </c>
      <c r="AG844" s="1" t="s">
        <v>1419</v>
      </c>
    </row>
    <row r="845" spans="1:33">
      <c r="A845" s="53">
        <v>45169</v>
      </c>
      <c r="B845" s="53">
        <v>45169</v>
      </c>
      <c r="N845" s="1" t="s">
        <v>1088</v>
      </c>
      <c r="U845" s="59">
        <v>3554233749.01261</v>
      </c>
      <c r="V845" s="60">
        <v>3554233749.01261</v>
      </c>
      <c r="W845" s="60">
        <v>5468051921.5578499</v>
      </c>
      <c r="X845" s="59">
        <v>6.2176728717999999E-3</v>
      </c>
      <c r="Y845" s="54">
        <v>0</v>
      </c>
      <c r="Z845" s="54">
        <v>1</v>
      </c>
      <c r="AA845" s="54">
        <v>0</v>
      </c>
      <c r="AB845" s="54">
        <v>0</v>
      </c>
      <c r="AC845" s="56">
        <v>0.65</v>
      </c>
      <c r="AD845" s="56">
        <v>0.35</v>
      </c>
      <c r="AE845" s="1" t="s">
        <v>1425</v>
      </c>
      <c r="AF845" s="1" t="s">
        <v>1418</v>
      </c>
      <c r="AG845" s="1" t="s">
        <v>1419</v>
      </c>
    </row>
    <row r="846" spans="1:33">
      <c r="A846" s="53">
        <v>45169</v>
      </c>
      <c r="B846" s="53">
        <v>45169</v>
      </c>
      <c r="N846" s="1" t="s">
        <v>1088</v>
      </c>
      <c r="U846" s="59">
        <v>5830399106.5563097</v>
      </c>
      <c r="V846" s="60">
        <v>5830399106.5563097</v>
      </c>
      <c r="W846" s="60">
        <v>8329141580.7947197</v>
      </c>
      <c r="X846" s="59">
        <v>1.0199530170599999E-2</v>
      </c>
      <c r="Y846" s="54">
        <v>0</v>
      </c>
      <c r="Z846" s="54">
        <v>1</v>
      </c>
      <c r="AA846" s="54">
        <v>0</v>
      </c>
      <c r="AB846" s="54">
        <v>0</v>
      </c>
      <c r="AC846" s="56">
        <v>0.35</v>
      </c>
      <c r="AD846" s="56">
        <v>0.65</v>
      </c>
      <c r="AE846" s="1" t="s">
        <v>1425</v>
      </c>
      <c r="AF846" s="1" t="s">
        <v>1418</v>
      </c>
      <c r="AG846" s="1" t="s">
        <v>1419</v>
      </c>
    </row>
    <row r="847" spans="1:33">
      <c r="A847" s="53">
        <v>45169</v>
      </c>
      <c r="B847" s="53">
        <v>45169</v>
      </c>
      <c r="N847" s="1" t="s">
        <v>1088</v>
      </c>
      <c r="U847" s="59">
        <v>3593427894.3572502</v>
      </c>
      <c r="V847" s="60">
        <v>3593427894.3572502</v>
      </c>
      <c r="W847" s="60">
        <v>4491784867.9465599</v>
      </c>
      <c r="X847" s="59">
        <v>6.2862379666999996E-3</v>
      </c>
      <c r="Y847" s="54">
        <v>0</v>
      </c>
      <c r="Z847" s="54">
        <v>1</v>
      </c>
      <c r="AA847" s="54">
        <v>0</v>
      </c>
      <c r="AB847" s="54">
        <v>0</v>
      </c>
      <c r="AC847" s="56">
        <v>0.35</v>
      </c>
      <c r="AD847" s="56">
        <v>0.65</v>
      </c>
      <c r="AE847" s="1" t="s">
        <v>1425</v>
      </c>
      <c r="AF847" s="1" t="s">
        <v>1418</v>
      </c>
      <c r="AG847" s="1" t="s">
        <v>1419</v>
      </c>
    </row>
    <row r="848" spans="1:33">
      <c r="A848" s="53">
        <v>45169</v>
      </c>
      <c r="B848" s="53">
        <v>45169</v>
      </c>
      <c r="N848" s="1" t="s">
        <v>1088</v>
      </c>
      <c r="U848" s="59">
        <v>3378142952.32339</v>
      </c>
      <c r="V848" s="60">
        <v>3378142952.32339</v>
      </c>
      <c r="W848" s="60">
        <v>7506984338.4964104</v>
      </c>
      <c r="X848" s="59">
        <v>5.9096247672000002E-3</v>
      </c>
      <c r="Y848" s="54">
        <v>0</v>
      </c>
      <c r="Z848" s="54">
        <v>1</v>
      </c>
      <c r="AA848" s="54">
        <v>0</v>
      </c>
      <c r="AB848" s="54">
        <v>0</v>
      </c>
      <c r="AC848" s="56">
        <v>0</v>
      </c>
      <c r="AD848" s="56">
        <v>1</v>
      </c>
      <c r="AE848" s="1" t="s">
        <v>1425</v>
      </c>
      <c r="AF848" s="1" t="s">
        <v>1418</v>
      </c>
      <c r="AG848" s="1" t="s">
        <v>1419</v>
      </c>
    </row>
    <row r="849" spans="1:33">
      <c r="A849" s="53">
        <v>45169</v>
      </c>
      <c r="B849" s="53">
        <v>45169</v>
      </c>
      <c r="N849" s="1" t="s">
        <v>1348</v>
      </c>
      <c r="U849" s="59">
        <v>30464762569.330002</v>
      </c>
      <c r="V849" s="60">
        <v>30464762569.330002</v>
      </c>
      <c r="W849" s="60">
        <v>30464762569.330002</v>
      </c>
      <c r="X849" s="59">
        <v>5.3294167223800003E-2</v>
      </c>
      <c r="Y849" s="54">
        <v>0</v>
      </c>
      <c r="Z849" s="54">
        <v>1</v>
      </c>
      <c r="AA849" s="54">
        <v>0</v>
      </c>
      <c r="AB849" s="54">
        <v>0</v>
      </c>
      <c r="AC849" s="56">
        <v>0</v>
      </c>
      <c r="AD849" s="56">
        <v>1</v>
      </c>
      <c r="AE849" s="1" t="s">
        <v>1417</v>
      </c>
      <c r="AF849" s="1" t="s">
        <v>1418</v>
      </c>
      <c r="AG849" s="1" t="s">
        <v>1419</v>
      </c>
    </row>
    <row r="850" spans="1:33">
      <c r="A850" s="53">
        <v>45169</v>
      </c>
      <c r="B850" s="53">
        <v>45169</v>
      </c>
      <c r="N850" s="1" t="s">
        <v>1348</v>
      </c>
      <c r="U850" s="59">
        <v>35281352433.809998</v>
      </c>
      <c r="V850" s="60">
        <v>35281352433.809998</v>
      </c>
      <c r="W850" s="60">
        <v>35281352433.809998</v>
      </c>
      <c r="X850" s="59">
        <v>6.1720169071099999E-2</v>
      </c>
      <c r="Y850" s="54">
        <v>1</v>
      </c>
      <c r="Z850" s="54">
        <v>0</v>
      </c>
      <c r="AA850" s="54">
        <v>0</v>
      </c>
      <c r="AB850" s="54">
        <v>0</v>
      </c>
      <c r="AC850" s="56">
        <v>0</v>
      </c>
      <c r="AD850" s="56">
        <v>1</v>
      </c>
      <c r="AE850" s="1" t="s">
        <v>1417</v>
      </c>
      <c r="AF850" s="1" t="s">
        <v>1418</v>
      </c>
      <c r="AG850" s="1" t="s">
        <v>1419</v>
      </c>
    </row>
    <row r="851" spans="1:33">
      <c r="A851" s="53">
        <v>45169</v>
      </c>
      <c r="B851" s="53">
        <v>45169</v>
      </c>
      <c r="N851" s="1" t="s">
        <v>1348</v>
      </c>
      <c r="U851" s="59">
        <v>9526751178.75</v>
      </c>
      <c r="V851" s="60">
        <v>9526751178.75</v>
      </c>
      <c r="W851" s="60">
        <v>9526751178.75</v>
      </c>
      <c r="X851" s="59">
        <v>1.66658206925E-2</v>
      </c>
      <c r="Y851" s="54">
        <v>0</v>
      </c>
      <c r="Z851" s="54">
        <v>1</v>
      </c>
      <c r="AA851" s="54">
        <v>0</v>
      </c>
      <c r="AB851" s="54">
        <v>0</v>
      </c>
      <c r="AC851" s="56">
        <v>1</v>
      </c>
      <c r="AD851" s="56">
        <v>0</v>
      </c>
      <c r="AE851" s="1" t="s">
        <v>1417</v>
      </c>
      <c r="AF851" s="1" t="s">
        <v>1418</v>
      </c>
      <c r="AG851" s="1" t="s">
        <v>1419</v>
      </c>
    </row>
    <row r="852" spans="1:33">
      <c r="A852" s="53">
        <v>45169</v>
      </c>
      <c r="B852" s="53">
        <v>45169</v>
      </c>
      <c r="N852" s="1" t="s">
        <v>1348</v>
      </c>
      <c r="U852" s="59">
        <v>20710513098.93</v>
      </c>
      <c r="V852" s="60">
        <v>20710513098.93</v>
      </c>
      <c r="W852" s="60">
        <v>20710513098.93</v>
      </c>
      <c r="X852" s="59">
        <v>3.6230367654199999E-2</v>
      </c>
      <c r="Y852" s="54">
        <v>0</v>
      </c>
      <c r="Z852" s="54">
        <v>1</v>
      </c>
      <c r="AA852" s="54">
        <v>0</v>
      </c>
      <c r="AB852" s="54">
        <v>0</v>
      </c>
      <c r="AC852" s="56">
        <v>0</v>
      </c>
      <c r="AD852" s="56">
        <v>1</v>
      </c>
      <c r="AE852" s="1" t="s">
        <v>1417</v>
      </c>
      <c r="AF852" s="1" t="s">
        <v>1418</v>
      </c>
      <c r="AG852" s="1" t="s">
        <v>1419</v>
      </c>
    </row>
    <row r="853" spans="1:33">
      <c r="A853" s="53">
        <v>45169</v>
      </c>
      <c r="B853" s="53">
        <v>45169</v>
      </c>
      <c r="N853" s="1" t="s">
        <v>1348</v>
      </c>
      <c r="U853" s="59">
        <v>43265570348.375999</v>
      </c>
      <c r="V853" s="60">
        <v>43265570348.375999</v>
      </c>
      <c r="W853" s="60">
        <v>48086583546.239998</v>
      </c>
      <c r="X853" s="59">
        <v>7.5687527054699999E-2</v>
      </c>
      <c r="Y853" s="54">
        <v>1</v>
      </c>
      <c r="Z853" s="54">
        <v>0</v>
      </c>
      <c r="AA853" s="54">
        <v>0</v>
      </c>
      <c r="AB853" s="54">
        <v>0</v>
      </c>
      <c r="AC853" s="56">
        <v>1</v>
      </c>
      <c r="AD853" s="56">
        <v>0</v>
      </c>
      <c r="AE853" s="1" t="s">
        <v>1417</v>
      </c>
      <c r="AF853" s="1" t="s">
        <v>1418</v>
      </c>
      <c r="AG853" s="1" t="s">
        <v>1434</v>
      </c>
    </row>
    <row r="854" spans="1:33">
      <c r="A854" s="53">
        <v>45169</v>
      </c>
      <c r="B854" s="53">
        <v>45169</v>
      </c>
      <c r="N854" s="1" t="s">
        <v>1348</v>
      </c>
      <c r="U854" s="59">
        <v>26983969006.596001</v>
      </c>
      <c r="V854" s="60">
        <v>26983969006.596001</v>
      </c>
      <c r="W854" s="60">
        <v>28404177901.68</v>
      </c>
      <c r="X854" s="59">
        <v>4.7204968472299998E-2</v>
      </c>
      <c r="Y854" s="54">
        <v>0</v>
      </c>
      <c r="Z854" s="54">
        <v>1</v>
      </c>
      <c r="AA854" s="54">
        <v>0</v>
      </c>
      <c r="AB854" s="54">
        <v>0</v>
      </c>
      <c r="AC854" s="56">
        <v>0</v>
      </c>
      <c r="AD854" s="56">
        <v>1</v>
      </c>
      <c r="AE854" s="1" t="s">
        <v>1424</v>
      </c>
      <c r="AF854" s="1" t="s">
        <v>1418</v>
      </c>
      <c r="AG854" s="1" t="s">
        <v>1419</v>
      </c>
    </row>
    <row r="855" spans="1:33">
      <c r="A855" s="53">
        <v>45169</v>
      </c>
      <c r="B855" s="53">
        <v>45169</v>
      </c>
      <c r="N855" s="1" t="s">
        <v>1348</v>
      </c>
      <c r="U855" s="59">
        <v>12330375680</v>
      </c>
      <c r="V855" s="60">
        <v>12330375680</v>
      </c>
      <c r="W855" s="60">
        <v>12330375680</v>
      </c>
      <c r="X855" s="59">
        <v>2.15703996356E-2</v>
      </c>
      <c r="Y855" s="54">
        <v>0</v>
      </c>
      <c r="Z855" s="54">
        <v>1</v>
      </c>
      <c r="AA855" s="54">
        <v>0</v>
      </c>
      <c r="AB855" s="54">
        <v>0</v>
      </c>
      <c r="AC855" s="56">
        <v>0</v>
      </c>
      <c r="AD855" s="56">
        <v>1</v>
      </c>
      <c r="AE855" s="1" t="s">
        <v>1424</v>
      </c>
      <c r="AF855" s="1" t="s">
        <v>1418</v>
      </c>
      <c r="AG855" s="1" t="s">
        <v>1419</v>
      </c>
    </row>
    <row r="856" spans="1:33">
      <c r="A856" s="53">
        <v>45169</v>
      </c>
      <c r="B856" s="53">
        <v>45169</v>
      </c>
      <c r="N856" s="1" t="s">
        <v>1348</v>
      </c>
      <c r="U856" s="59">
        <v>105010946000</v>
      </c>
      <c r="V856" s="60">
        <v>105010946000</v>
      </c>
      <c r="W856" s="60">
        <v>105010946000</v>
      </c>
      <c r="X856" s="59">
        <v>0.18370308659789999</v>
      </c>
      <c r="Y856" s="54">
        <v>1</v>
      </c>
      <c r="Z856" s="54">
        <v>0</v>
      </c>
      <c r="AA856" s="54">
        <v>0</v>
      </c>
      <c r="AB856" s="54">
        <v>0</v>
      </c>
      <c r="AC856" s="56">
        <v>1</v>
      </c>
      <c r="AD856" s="56">
        <v>0</v>
      </c>
      <c r="AE856" s="1" t="s">
        <v>1417</v>
      </c>
      <c r="AF856" s="1" t="s">
        <v>1418</v>
      </c>
      <c r="AG856" s="1" t="s">
        <v>1434</v>
      </c>
    </row>
    <row r="857" spans="1:33">
      <c r="A857" s="53">
        <v>45169</v>
      </c>
      <c r="B857" s="53">
        <v>45169</v>
      </c>
      <c r="N857" s="1" t="s">
        <v>1348</v>
      </c>
      <c r="U857" s="59">
        <v>10010962234.940001</v>
      </c>
      <c r="V857" s="60">
        <v>10010962234.940001</v>
      </c>
      <c r="W857" s="60">
        <v>10010962234.940001</v>
      </c>
      <c r="X857" s="59">
        <v>1.7512885393599999E-2</v>
      </c>
      <c r="Y857" s="54">
        <v>0</v>
      </c>
      <c r="Z857" s="54">
        <v>1</v>
      </c>
      <c r="AA857" s="54">
        <v>0</v>
      </c>
      <c r="AB857" s="54">
        <v>0</v>
      </c>
      <c r="AC857" s="56">
        <v>1</v>
      </c>
      <c r="AD857" s="56">
        <v>0</v>
      </c>
      <c r="AE857" s="1" t="s">
        <v>1417</v>
      </c>
      <c r="AF857" s="1" t="s">
        <v>1418</v>
      </c>
      <c r="AG857" s="1" t="s">
        <v>1419</v>
      </c>
    </row>
    <row r="858" spans="1:33">
      <c r="A858" s="53">
        <v>45169</v>
      </c>
      <c r="B858" s="53">
        <v>45169</v>
      </c>
      <c r="N858" s="1" t="s">
        <v>1348</v>
      </c>
      <c r="U858" s="59">
        <v>15367530526.58</v>
      </c>
      <c r="V858" s="60">
        <v>15367530526.58</v>
      </c>
      <c r="W858" s="60">
        <v>15367530526.58</v>
      </c>
      <c r="X858" s="59">
        <v>2.6883509754500001E-2</v>
      </c>
      <c r="Y858" s="54">
        <v>0</v>
      </c>
      <c r="Z858" s="54">
        <v>1</v>
      </c>
      <c r="AA858" s="54">
        <v>0</v>
      </c>
      <c r="AB858" s="54">
        <v>0</v>
      </c>
      <c r="AC858" s="56">
        <v>1</v>
      </c>
      <c r="AD858" s="56">
        <v>0</v>
      </c>
      <c r="AE858" s="1" t="s">
        <v>1417</v>
      </c>
      <c r="AF858" s="1" t="s">
        <v>1418</v>
      </c>
      <c r="AG858" s="1" t="s">
        <v>1419</v>
      </c>
    </row>
    <row r="859" spans="1:33">
      <c r="A859" s="53">
        <v>45169</v>
      </c>
      <c r="B859" s="53">
        <v>45169</v>
      </c>
      <c r="N859" s="1" t="s">
        <v>1348</v>
      </c>
      <c r="U859" s="59">
        <v>23985518023.799999</v>
      </c>
      <c r="V859" s="60">
        <v>23985518023.799999</v>
      </c>
      <c r="W859" s="60">
        <v>23985518023.799999</v>
      </c>
      <c r="X859" s="59">
        <v>4.1959565763900003E-2</v>
      </c>
      <c r="Y859" s="54">
        <v>0</v>
      </c>
      <c r="Z859" s="54">
        <v>1</v>
      </c>
      <c r="AA859" s="54">
        <v>0</v>
      </c>
      <c r="AB859" s="54">
        <v>0</v>
      </c>
      <c r="AC859" s="56">
        <v>0</v>
      </c>
      <c r="AD859" s="56">
        <v>1</v>
      </c>
      <c r="AE859" s="1" t="s">
        <v>1424</v>
      </c>
      <c r="AF859" s="1" t="s">
        <v>1418</v>
      </c>
      <c r="AG859" s="1" t="s">
        <v>1419</v>
      </c>
    </row>
    <row r="860" spans="1:33">
      <c r="A860" s="53">
        <v>45169</v>
      </c>
      <c r="B860" s="53">
        <v>45169</v>
      </c>
      <c r="N860" s="1" t="s">
        <v>1348</v>
      </c>
      <c r="U860" s="59">
        <v>68538108008.203003</v>
      </c>
      <c r="V860" s="60">
        <v>68538108008.203003</v>
      </c>
      <c r="W860" s="60">
        <v>72145376850.740005</v>
      </c>
      <c r="X860" s="59">
        <v>0.1198985674378</v>
      </c>
      <c r="Y860" s="54">
        <v>1</v>
      </c>
      <c r="Z860" s="54">
        <v>0</v>
      </c>
      <c r="AA860" s="54">
        <v>0</v>
      </c>
      <c r="AB860" s="54">
        <v>0</v>
      </c>
      <c r="AC860" s="56">
        <v>0.65</v>
      </c>
      <c r="AD860" s="56">
        <v>0.35</v>
      </c>
      <c r="AE860" s="1" t="s">
        <v>1424</v>
      </c>
      <c r="AF860" s="1" t="s">
        <v>1418</v>
      </c>
      <c r="AG860" s="1" t="s">
        <v>1419</v>
      </c>
    </row>
    <row r="861" spans="1:33">
      <c r="A861" s="53">
        <v>45169</v>
      </c>
      <c r="B861" s="53">
        <v>45169</v>
      </c>
      <c r="N861" s="1" t="s">
        <v>1348</v>
      </c>
      <c r="U861" s="59">
        <v>17306313748.48</v>
      </c>
      <c r="V861" s="60">
        <v>17306313748.48</v>
      </c>
      <c r="W861" s="60">
        <v>17306313748.48</v>
      </c>
      <c r="X861" s="59">
        <v>3.0275160584E-2</v>
      </c>
      <c r="Y861" s="54">
        <v>0</v>
      </c>
      <c r="Z861" s="54">
        <v>1</v>
      </c>
      <c r="AA861" s="54">
        <v>0</v>
      </c>
      <c r="AB861" s="54">
        <v>0</v>
      </c>
      <c r="AC861" s="56">
        <v>1</v>
      </c>
      <c r="AD861" s="56">
        <v>0</v>
      </c>
      <c r="AE861" s="1" t="s">
        <v>1424</v>
      </c>
      <c r="AF861" s="1" t="s">
        <v>1418</v>
      </c>
      <c r="AG861" s="1" t="s">
        <v>1419</v>
      </c>
    </row>
    <row r="862" spans="1:33">
      <c r="A862" s="53">
        <v>45169</v>
      </c>
      <c r="B862" s="53">
        <v>45169</v>
      </c>
      <c r="N862" s="1" t="s">
        <v>1348</v>
      </c>
      <c r="U862" s="59">
        <v>29173071830.400002</v>
      </c>
      <c r="V862" s="60">
        <v>29173071830.400002</v>
      </c>
      <c r="W862" s="60">
        <v>29173071830.400002</v>
      </c>
      <c r="X862" s="59">
        <v>5.10345211135E-2</v>
      </c>
      <c r="Y862" s="54">
        <v>0</v>
      </c>
      <c r="Z862" s="54">
        <v>1</v>
      </c>
      <c r="AA862" s="54">
        <v>0</v>
      </c>
      <c r="AB862" s="54">
        <v>0</v>
      </c>
      <c r="AC862" s="56">
        <v>1</v>
      </c>
      <c r="AD862" s="56">
        <v>0</v>
      </c>
      <c r="AE862" s="1" t="s">
        <v>1417</v>
      </c>
      <c r="AF862" s="1" t="s">
        <v>1418</v>
      </c>
      <c r="AG862" s="1" t="s">
        <v>1419</v>
      </c>
    </row>
    <row r="863" spans="1:33">
      <c r="A863" s="53">
        <v>45169</v>
      </c>
      <c r="B863" s="53">
        <v>45169</v>
      </c>
      <c r="N863" s="1" t="s">
        <v>1348</v>
      </c>
      <c r="U863" s="59">
        <v>11129132225.4</v>
      </c>
      <c r="V863" s="60">
        <v>11129132225.4</v>
      </c>
      <c r="W863" s="60">
        <v>11129132225.4</v>
      </c>
      <c r="X863" s="59">
        <v>1.9468979366800001E-2</v>
      </c>
      <c r="Y863" s="54">
        <v>0</v>
      </c>
      <c r="Z863" s="54">
        <v>1</v>
      </c>
      <c r="AA863" s="54">
        <v>0</v>
      </c>
      <c r="AB863" s="54">
        <v>0</v>
      </c>
      <c r="AC863" s="56">
        <v>1</v>
      </c>
      <c r="AD863" s="56">
        <v>0</v>
      </c>
      <c r="AE863" s="1" t="s">
        <v>1417</v>
      </c>
      <c r="AF863" s="1" t="s">
        <v>1418</v>
      </c>
      <c r="AG863" s="1" t="s">
        <v>1419</v>
      </c>
    </row>
    <row r="864" spans="1:33">
      <c r="A864" s="53">
        <v>45169</v>
      </c>
      <c r="B864" s="53">
        <v>45169</v>
      </c>
      <c r="N864" s="1" t="s">
        <v>936</v>
      </c>
      <c r="U864" s="59">
        <v>6489130123.0126801</v>
      </c>
      <c r="V864" s="60">
        <v>6489130123.0126801</v>
      </c>
      <c r="W864" s="60">
        <v>6489130123.0126801</v>
      </c>
      <c r="X864" s="59">
        <v>1.13518950009E-2</v>
      </c>
      <c r="Y864" s="54">
        <v>0</v>
      </c>
      <c r="Z864" s="54">
        <v>1</v>
      </c>
      <c r="AA864" s="54">
        <v>0</v>
      </c>
      <c r="AB864" s="54">
        <v>0</v>
      </c>
      <c r="AC864" s="56">
        <v>1</v>
      </c>
      <c r="AD864" s="56">
        <v>0</v>
      </c>
      <c r="AE864" s="1" t="s">
        <v>1427</v>
      </c>
      <c r="AF864" s="1" t="s">
        <v>1418</v>
      </c>
      <c r="AG864" s="1" t="s">
        <v>1419</v>
      </c>
    </row>
    <row r="865" spans="1:33">
      <c r="A865" s="53">
        <v>45169</v>
      </c>
      <c r="B865" s="53">
        <v>45169</v>
      </c>
      <c r="N865" s="1" t="s">
        <v>936</v>
      </c>
      <c r="U865" s="59">
        <v>10884893624.709</v>
      </c>
      <c r="V865" s="60">
        <v>10884893624.709</v>
      </c>
      <c r="W865" s="60">
        <v>10884893624.709</v>
      </c>
      <c r="X865" s="59">
        <v>1.9041715481200001E-2</v>
      </c>
      <c r="Y865" s="54">
        <v>0</v>
      </c>
      <c r="Z865" s="54">
        <v>1</v>
      </c>
      <c r="AA865" s="54">
        <v>0</v>
      </c>
      <c r="AB865" s="54">
        <v>0</v>
      </c>
      <c r="AC865" s="56">
        <v>0</v>
      </c>
      <c r="AD865" s="56">
        <v>1</v>
      </c>
      <c r="AE865" s="1" t="s">
        <v>1427</v>
      </c>
      <c r="AF865" s="1" t="s">
        <v>1418</v>
      </c>
      <c r="AG865" s="1" t="s">
        <v>1419</v>
      </c>
    </row>
    <row r="866" spans="1:33">
      <c r="A866" s="53">
        <v>45169</v>
      </c>
      <c r="B866" s="53">
        <v>45169</v>
      </c>
      <c r="N866" s="1" t="s">
        <v>936</v>
      </c>
      <c r="U866" s="59">
        <v>12006102462.737</v>
      </c>
      <c r="V866" s="60">
        <v>12006102462.737</v>
      </c>
      <c r="W866" s="60">
        <v>12006102462.737</v>
      </c>
      <c r="X866" s="59">
        <v>2.1003125525699998E-2</v>
      </c>
      <c r="Y866" s="54">
        <v>0</v>
      </c>
      <c r="Z866" s="54">
        <v>1</v>
      </c>
      <c r="AA866" s="54">
        <v>0</v>
      </c>
      <c r="AB866" s="54">
        <v>0</v>
      </c>
      <c r="AC866" s="56">
        <v>0</v>
      </c>
      <c r="AD866" s="56">
        <v>1</v>
      </c>
      <c r="AE866" s="1" t="s">
        <v>1427</v>
      </c>
      <c r="AF866" s="1" t="s">
        <v>1418</v>
      </c>
      <c r="AG866" s="1" t="s">
        <v>1434</v>
      </c>
    </row>
    <row r="867" spans="1:33">
      <c r="A867" s="53">
        <v>45169</v>
      </c>
      <c r="B867" s="53">
        <v>45169</v>
      </c>
      <c r="N867" s="1" t="s">
        <v>936</v>
      </c>
      <c r="U867" s="59">
        <v>18970483880.180401</v>
      </c>
      <c r="V867" s="60">
        <v>18970483880.180401</v>
      </c>
      <c r="W867" s="60">
        <v>18970483880.180401</v>
      </c>
      <c r="X867" s="59">
        <v>3.3186411281799999E-2</v>
      </c>
      <c r="Y867" s="54">
        <v>1</v>
      </c>
      <c r="Z867" s="54">
        <v>0</v>
      </c>
      <c r="AA867" s="54">
        <v>0</v>
      </c>
      <c r="AB867" s="54">
        <v>0</v>
      </c>
      <c r="AC867" s="56">
        <v>1</v>
      </c>
      <c r="AD867" s="56">
        <v>0</v>
      </c>
      <c r="AE867" s="1" t="s">
        <v>1427</v>
      </c>
      <c r="AF867" s="1" t="s">
        <v>1418</v>
      </c>
      <c r="AG867" s="1" t="s">
        <v>1419</v>
      </c>
    </row>
    <row r="868" spans="1:33">
      <c r="A868" s="53">
        <v>45169</v>
      </c>
      <c r="B868" s="53">
        <v>45169</v>
      </c>
      <c r="N868" s="1" t="s">
        <v>1348</v>
      </c>
      <c r="U868" s="59">
        <v>24991113340.400002</v>
      </c>
      <c r="V868" s="60">
        <v>24991113340.400002</v>
      </c>
      <c r="W868" s="60">
        <v>24991113340.400002</v>
      </c>
      <c r="X868" s="59">
        <v>4.3718724885599997E-2</v>
      </c>
      <c r="Y868" s="54">
        <v>1</v>
      </c>
      <c r="Z868" s="54">
        <v>0</v>
      </c>
      <c r="AA868" s="54">
        <v>0</v>
      </c>
      <c r="AB868" s="54">
        <v>0</v>
      </c>
      <c r="AC868" s="56">
        <v>1</v>
      </c>
      <c r="AD868" s="56">
        <v>0</v>
      </c>
      <c r="AE868" s="1" t="s">
        <v>1417</v>
      </c>
      <c r="AF868" s="1" t="s">
        <v>1418</v>
      </c>
      <c r="AG868" s="1" t="s">
        <v>1419</v>
      </c>
    </row>
    <row r="869" spans="1:33">
      <c r="A869" s="53">
        <v>45169</v>
      </c>
      <c r="B869" s="53">
        <v>45169</v>
      </c>
      <c r="N869" s="1" t="s">
        <v>936</v>
      </c>
      <c r="U869" s="59">
        <v>73798190516.338394</v>
      </c>
      <c r="V869" s="60">
        <v>73798190516.338394</v>
      </c>
      <c r="W869" s="60">
        <v>73798190516.338394</v>
      </c>
      <c r="X869" s="59">
        <v>0.12910040238270001</v>
      </c>
      <c r="Y869" s="54">
        <v>1</v>
      </c>
      <c r="Z869" s="54">
        <v>0</v>
      </c>
      <c r="AA869" s="54">
        <v>0</v>
      </c>
      <c r="AB869" s="54">
        <v>0</v>
      </c>
      <c r="AC869" s="56">
        <v>0</v>
      </c>
      <c r="AD869" s="56">
        <v>1</v>
      </c>
      <c r="AE869" s="1" t="s">
        <v>1427</v>
      </c>
      <c r="AF869" s="1" t="s">
        <v>1418</v>
      </c>
      <c r="AG869" s="1" t="s">
        <v>1419</v>
      </c>
    </row>
    <row r="870" spans="1:33">
      <c r="A870" s="53">
        <v>45169</v>
      </c>
      <c r="B870" s="53">
        <v>45169</v>
      </c>
      <c r="N870" s="1" t="s">
        <v>1348</v>
      </c>
      <c r="U870" s="59">
        <v>18881951476.77</v>
      </c>
      <c r="V870" s="60">
        <v>18881951476.77</v>
      </c>
      <c r="W870" s="60">
        <v>18881951476.77</v>
      </c>
      <c r="X870" s="59">
        <v>3.3031535277E-2</v>
      </c>
      <c r="Y870" s="54">
        <v>0</v>
      </c>
      <c r="Z870" s="54">
        <v>1</v>
      </c>
      <c r="AA870" s="54">
        <v>0</v>
      </c>
      <c r="AB870" s="54">
        <v>0</v>
      </c>
      <c r="AC870" s="56">
        <v>1</v>
      </c>
      <c r="AD870" s="56">
        <v>0</v>
      </c>
      <c r="AE870" s="1" t="s">
        <v>1424</v>
      </c>
      <c r="AF870" s="1" t="s">
        <v>1418</v>
      </c>
      <c r="AG870" s="1" t="s">
        <v>1419</v>
      </c>
    </row>
    <row r="871" spans="1:33">
      <c r="A871" s="53">
        <v>45169</v>
      </c>
      <c r="B871" s="53">
        <v>45169</v>
      </c>
      <c r="N871" s="1" t="s">
        <v>1348</v>
      </c>
      <c r="U871" s="59">
        <v>104874395952.21001</v>
      </c>
      <c r="V871" s="60">
        <v>104874395952.21001</v>
      </c>
      <c r="W871" s="60">
        <v>104874395952.21001</v>
      </c>
      <c r="X871" s="59">
        <v>0.1834642099264</v>
      </c>
      <c r="Y871" s="54">
        <v>1</v>
      </c>
      <c r="Z871" s="54">
        <v>0</v>
      </c>
      <c r="AA871" s="54">
        <v>0</v>
      </c>
      <c r="AB871" s="54">
        <v>0</v>
      </c>
      <c r="AC871" s="56">
        <v>0</v>
      </c>
      <c r="AD871" s="56">
        <v>1</v>
      </c>
      <c r="AE871" s="1" t="s">
        <v>1417</v>
      </c>
      <c r="AF871" s="1" t="s">
        <v>1418</v>
      </c>
      <c r="AG871" s="1" t="s">
        <v>1419</v>
      </c>
    </row>
    <row r="872" spans="1:33">
      <c r="A872" s="53">
        <v>45169</v>
      </c>
      <c r="B872" s="53">
        <v>45169</v>
      </c>
      <c r="N872" s="1" t="s">
        <v>1176</v>
      </c>
      <c r="U872" s="59">
        <v>7834702361.6517</v>
      </c>
      <c r="V872" s="60">
        <v>7834702361.6517</v>
      </c>
      <c r="W872" s="60">
        <v>7834702361.6517</v>
      </c>
      <c r="X872" s="59">
        <v>1.37057998355E-2</v>
      </c>
      <c r="Y872" s="54">
        <v>0</v>
      </c>
      <c r="Z872" s="54">
        <v>1</v>
      </c>
      <c r="AA872" s="54">
        <v>0</v>
      </c>
      <c r="AB872" s="54">
        <v>0</v>
      </c>
      <c r="AC872" s="56">
        <v>0</v>
      </c>
      <c r="AD872" s="56">
        <v>1</v>
      </c>
      <c r="AE872" s="1" t="s">
        <v>1455</v>
      </c>
      <c r="AF872" s="1" t="s">
        <v>1418</v>
      </c>
      <c r="AG872" s="1" t="s">
        <v>1419</v>
      </c>
    </row>
    <row r="873" spans="1:33">
      <c r="A873" s="53">
        <v>45169</v>
      </c>
      <c r="B873" s="53">
        <v>45169</v>
      </c>
      <c r="N873" s="1" t="s">
        <v>1088</v>
      </c>
      <c r="U873" s="59">
        <v>6061253477.3671703</v>
      </c>
      <c r="V873" s="60">
        <v>6061253477.3671703</v>
      </c>
      <c r="W873" s="60">
        <v>8081671303.15623</v>
      </c>
      <c r="X873" s="59">
        <v>1.06033800747E-2</v>
      </c>
      <c r="Y873" s="54">
        <v>0</v>
      </c>
      <c r="Z873" s="54">
        <v>1</v>
      </c>
      <c r="AA873" s="54">
        <v>0</v>
      </c>
      <c r="AB873" s="54">
        <v>0</v>
      </c>
      <c r="AC873" s="56">
        <v>0</v>
      </c>
      <c r="AD873" s="56">
        <v>1</v>
      </c>
      <c r="AE873" s="1" t="s">
        <v>1425</v>
      </c>
      <c r="AF873" s="1" t="s">
        <v>1418</v>
      </c>
      <c r="AG873" s="1" t="s">
        <v>1419</v>
      </c>
    </row>
    <row r="874" spans="1:33">
      <c r="A874" s="53">
        <v>45169</v>
      </c>
      <c r="B874" s="53">
        <v>45169</v>
      </c>
      <c r="N874" s="1" t="s">
        <v>1084</v>
      </c>
      <c r="U874" s="59">
        <v>10426605754.537901</v>
      </c>
      <c r="V874" s="60">
        <v>10426605754.537901</v>
      </c>
      <c r="W874" s="60">
        <v>17377676257.563202</v>
      </c>
      <c r="X874" s="59">
        <v>1.8240000045799998E-2</v>
      </c>
      <c r="Y874" s="54">
        <v>1</v>
      </c>
      <c r="Z874" s="54">
        <v>0</v>
      </c>
      <c r="AA874" s="54">
        <v>0</v>
      </c>
      <c r="AB874" s="54">
        <v>0</v>
      </c>
      <c r="AC874" s="56">
        <v>1</v>
      </c>
      <c r="AD874" s="56">
        <v>0</v>
      </c>
      <c r="AE874" s="1" t="s">
        <v>1435</v>
      </c>
      <c r="AF874" s="1" t="s">
        <v>1436</v>
      </c>
      <c r="AG874" s="1" t="s">
        <v>1419</v>
      </c>
    </row>
    <row r="875" spans="1:33">
      <c r="A875" s="53">
        <v>45169</v>
      </c>
      <c r="B875" s="53">
        <v>45169</v>
      </c>
      <c r="N875" s="1" t="s">
        <v>1088</v>
      </c>
      <c r="U875" s="59">
        <v>11351748346.241899</v>
      </c>
      <c r="V875" s="60">
        <v>11351748346.241899</v>
      </c>
      <c r="W875" s="60">
        <v>12613053718.046499</v>
      </c>
      <c r="X875" s="59">
        <v>1.9858417516699998E-2</v>
      </c>
      <c r="Y875" s="54">
        <v>0</v>
      </c>
      <c r="Z875" s="54">
        <v>1</v>
      </c>
      <c r="AA875" s="54">
        <v>0</v>
      </c>
      <c r="AB875" s="54">
        <v>0</v>
      </c>
      <c r="AC875" s="56">
        <v>1</v>
      </c>
      <c r="AD875" s="56">
        <v>0</v>
      </c>
      <c r="AE875" s="1" t="s">
        <v>1425</v>
      </c>
      <c r="AF875" s="1" t="s">
        <v>1418</v>
      </c>
      <c r="AG875" s="1" t="s">
        <v>1419</v>
      </c>
    </row>
    <row r="876" spans="1:33">
      <c r="A876" s="53">
        <v>45169</v>
      </c>
      <c r="B876" s="53">
        <v>45169</v>
      </c>
      <c r="N876" s="1" t="s">
        <v>1348</v>
      </c>
      <c r="U876" s="59">
        <v>34741442117.809998</v>
      </c>
      <c r="V876" s="60">
        <v>34741442117.809998</v>
      </c>
      <c r="W876" s="60">
        <v>34741442117.809998</v>
      </c>
      <c r="X876" s="59">
        <v>6.0775665709199997E-2</v>
      </c>
      <c r="Y876" s="54">
        <v>1</v>
      </c>
      <c r="Z876" s="54">
        <v>0</v>
      </c>
      <c r="AA876" s="54">
        <v>0</v>
      </c>
      <c r="AB876" s="54">
        <v>0</v>
      </c>
      <c r="AC876" s="56">
        <v>1</v>
      </c>
      <c r="AD876" s="56">
        <v>0</v>
      </c>
      <c r="AE876" s="1" t="s">
        <v>1417</v>
      </c>
      <c r="AF876" s="1" t="s">
        <v>1418</v>
      </c>
      <c r="AG876" s="1" t="s">
        <v>1419</v>
      </c>
    </row>
    <row r="877" spans="1:33">
      <c r="A877" s="53">
        <v>45169</v>
      </c>
      <c r="B877" s="53">
        <v>45169</v>
      </c>
      <c r="N877" s="1" t="s">
        <v>1088</v>
      </c>
      <c r="U877" s="59">
        <v>11092368796.926201</v>
      </c>
      <c r="V877" s="60">
        <v>11092368796.926201</v>
      </c>
      <c r="W877" s="60">
        <v>17065182764.501801</v>
      </c>
      <c r="X877" s="59">
        <v>1.9404666497100001E-2</v>
      </c>
      <c r="Y877" s="54">
        <v>1</v>
      </c>
      <c r="Z877" s="54">
        <v>0</v>
      </c>
      <c r="AA877" s="54">
        <v>0</v>
      </c>
      <c r="AB877" s="54">
        <v>0</v>
      </c>
      <c r="AC877" s="56">
        <v>0</v>
      </c>
      <c r="AD877" s="56">
        <v>1</v>
      </c>
      <c r="AE877" s="1" t="s">
        <v>1425</v>
      </c>
      <c r="AF877" s="1" t="s">
        <v>1418</v>
      </c>
      <c r="AG877" s="1" t="s">
        <v>1419</v>
      </c>
    </row>
    <row r="878" spans="1:33">
      <c r="A878" s="53">
        <v>45169</v>
      </c>
      <c r="B878" s="53">
        <v>45169</v>
      </c>
      <c r="N878" s="1" t="s">
        <v>1015</v>
      </c>
      <c r="U878" s="59">
        <v>15312082110.0452</v>
      </c>
      <c r="V878" s="60">
        <v>15312082110.0452</v>
      </c>
      <c r="W878" s="60">
        <v>38280205275.113098</v>
      </c>
      <c r="X878" s="59">
        <v>2.67865099116E-2</v>
      </c>
      <c r="Y878" s="54">
        <v>1</v>
      </c>
      <c r="Z878" s="54">
        <v>0</v>
      </c>
      <c r="AA878" s="54">
        <v>0</v>
      </c>
      <c r="AB878" s="54">
        <v>0</v>
      </c>
      <c r="AC878" s="56">
        <v>1</v>
      </c>
      <c r="AD878" s="56">
        <v>0</v>
      </c>
      <c r="AE878" s="1" t="s">
        <v>1420</v>
      </c>
      <c r="AF878" s="1" t="s">
        <v>1418</v>
      </c>
      <c r="AG878" s="1" t="s">
        <v>1419</v>
      </c>
    </row>
    <row r="879" spans="1:33">
      <c r="A879" s="53">
        <v>45169</v>
      </c>
      <c r="B879" s="53">
        <v>45169</v>
      </c>
      <c r="N879" s="1" t="s">
        <v>1348</v>
      </c>
      <c r="U879" s="59">
        <v>1219068500000</v>
      </c>
      <c r="V879" s="60">
        <v>1219068500000</v>
      </c>
      <c r="W879" s="60">
        <v>1219068500000</v>
      </c>
      <c r="X879" s="59">
        <v>2.1326028833627002</v>
      </c>
      <c r="Y879" s="54">
        <v>1</v>
      </c>
      <c r="Z879" s="54">
        <v>0</v>
      </c>
      <c r="AA879" s="54">
        <v>0</v>
      </c>
      <c r="AB879" s="54">
        <v>0</v>
      </c>
      <c r="AC879" s="56">
        <v>0</v>
      </c>
      <c r="AD879" s="56">
        <v>1</v>
      </c>
      <c r="AE879" s="1" t="s">
        <v>1424</v>
      </c>
      <c r="AF879" s="1" t="s">
        <v>1418</v>
      </c>
      <c r="AG879" s="1" t="s">
        <v>1419</v>
      </c>
    </row>
    <row r="880" spans="1:33">
      <c r="A880" s="53">
        <v>45169</v>
      </c>
      <c r="B880" s="53">
        <v>45169</v>
      </c>
      <c r="N880" s="1" t="s">
        <v>1348</v>
      </c>
      <c r="U880" s="59">
        <v>97138356534.100006</v>
      </c>
      <c r="V880" s="60">
        <v>97138356534.100006</v>
      </c>
      <c r="W880" s="60">
        <v>97138356534.100006</v>
      </c>
      <c r="X880" s="59">
        <v>0.1699310081671</v>
      </c>
      <c r="Y880" s="54">
        <v>1</v>
      </c>
      <c r="Z880" s="54">
        <v>0</v>
      </c>
      <c r="AA880" s="54">
        <v>0</v>
      </c>
      <c r="AB880" s="54">
        <v>0</v>
      </c>
      <c r="AC880" s="56">
        <v>1</v>
      </c>
      <c r="AD880" s="56">
        <v>0</v>
      </c>
      <c r="AE880" s="1" t="s">
        <v>1424</v>
      </c>
      <c r="AF880" s="1" t="s">
        <v>1418</v>
      </c>
      <c r="AG880" s="1" t="s">
        <v>1434</v>
      </c>
    </row>
    <row r="881" spans="1:33">
      <c r="A881" s="53">
        <v>45169</v>
      </c>
      <c r="B881" s="53">
        <v>45169</v>
      </c>
      <c r="N881" s="1" t="s">
        <v>1084</v>
      </c>
      <c r="U881" s="59">
        <v>4059635303.3822699</v>
      </c>
      <c r="V881" s="60">
        <v>4059635303.3822699</v>
      </c>
      <c r="W881" s="60">
        <v>7381155097.0586796</v>
      </c>
      <c r="X881" s="59">
        <v>7.1018076124000004E-3</v>
      </c>
      <c r="Y881" s="54">
        <v>0</v>
      </c>
      <c r="Z881" s="54">
        <v>1</v>
      </c>
      <c r="AA881" s="54">
        <v>0</v>
      </c>
      <c r="AB881" s="54">
        <v>0</v>
      </c>
      <c r="AC881" s="56">
        <v>0</v>
      </c>
      <c r="AD881" s="56">
        <v>1</v>
      </c>
      <c r="AE881" s="1" t="s">
        <v>1435</v>
      </c>
      <c r="AF881" s="1" t="s">
        <v>1436</v>
      </c>
      <c r="AG881" s="1" t="s">
        <v>1419</v>
      </c>
    </row>
    <row r="882" spans="1:33">
      <c r="A882" s="53">
        <v>45169</v>
      </c>
      <c r="B882" s="53">
        <v>45169</v>
      </c>
      <c r="N882" s="1" t="s">
        <v>1348</v>
      </c>
      <c r="U882" s="59">
        <v>9839344269.7199993</v>
      </c>
      <c r="V882" s="60">
        <v>9839344269.7199993</v>
      </c>
      <c r="W882" s="60">
        <v>9839344269.7199993</v>
      </c>
      <c r="X882" s="59">
        <v>1.7212661930000001E-2</v>
      </c>
      <c r="Y882" s="54">
        <v>0</v>
      </c>
      <c r="Z882" s="54">
        <v>1</v>
      </c>
      <c r="AA882" s="54">
        <v>0</v>
      </c>
      <c r="AB882" s="54">
        <v>0</v>
      </c>
      <c r="AC882" s="56">
        <v>1</v>
      </c>
      <c r="AD882" s="56">
        <v>0</v>
      </c>
      <c r="AE882" s="1" t="s">
        <v>1424</v>
      </c>
      <c r="AF882" s="1" t="s">
        <v>1418</v>
      </c>
      <c r="AG882" s="1" t="s">
        <v>1419</v>
      </c>
    </row>
    <row r="883" spans="1:33">
      <c r="A883" s="53">
        <v>45169</v>
      </c>
      <c r="B883" s="53">
        <v>45169</v>
      </c>
      <c r="N883" s="1" t="s">
        <v>1088</v>
      </c>
      <c r="U883" s="59">
        <v>6501388552.5761604</v>
      </c>
      <c r="V883" s="60">
        <v>6501388552.5761604</v>
      </c>
      <c r="W883" s="60">
        <v>7648692414.7954798</v>
      </c>
      <c r="X883" s="59">
        <v>1.1373339540100001E-2</v>
      </c>
      <c r="Y883" s="54">
        <v>0</v>
      </c>
      <c r="Z883" s="54">
        <v>1</v>
      </c>
      <c r="AA883" s="54">
        <v>0</v>
      </c>
      <c r="AB883" s="54">
        <v>0</v>
      </c>
      <c r="AC883" s="56">
        <v>0</v>
      </c>
      <c r="AD883" s="56">
        <v>1</v>
      </c>
      <c r="AE883" s="1" t="s">
        <v>1425</v>
      </c>
      <c r="AF883" s="1" t="s">
        <v>1418</v>
      </c>
      <c r="AG883" s="1" t="s">
        <v>1419</v>
      </c>
    </row>
    <row r="884" spans="1:33">
      <c r="A884" s="53">
        <v>45169</v>
      </c>
      <c r="B884" s="53">
        <v>45169</v>
      </c>
      <c r="N884" s="1" t="s">
        <v>1348</v>
      </c>
      <c r="U884" s="59">
        <v>17083598467.32</v>
      </c>
      <c r="V884" s="60">
        <v>17083598467.32</v>
      </c>
      <c r="W884" s="60">
        <v>17083598467.32</v>
      </c>
      <c r="X884" s="59">
        <v>2.9885548966E-2</v>
      </c>
      <c r="Y884" s="54">
        <v>0</v>
      </c>
      <c r="Z884" s="54">
        <v>1</v>
      </c>
      <c r="AA884" s="54">
        <v>0</v>
      </c>
      <c r="AB884" s="54">
        <v>0</v>
      </c>
      <c r="AC884" s="56">
        <v>1</v>
      </c>
      <c r="AD884" s="56">
        <v>0</v>
      </c>
      <c r="AE884" s="1" t="s">
        <v>1417</v>
      </c>
      <c r="AF884" s="1" t="s">
        <v>1418</v>
      </c>
      <c r="AG884" s="1" t="s">
        <v>1419</v>
      </c>
    </row>
    <row r="885" spans="1:33">
      <c r="A885" s="53">
        <v>45169</v>
      </c>
      <c r="B885" s="53">
        <v>45169</v>
      </c>
      <c r="N885" s="1" t="s">
        <v>1297</v>
      </c>
      <c r="U885" s="59">
        <v>11973401607.698799</v>
      </c>
      <c r="V885" s="60">
        <v>11973401607.698799</v>
      </c>
      <c r="W885" s="60">
        <v>28541668157.373299</v>
      </c>
      <c r="X885" s="59">
        <v>2.09459196036E-2</v>
      </c>
      <c r="Y885" s="54">
        <v>1</v>
      </c>
      <c r="Z885" s="54">
        <v>0</v>
      </c>
      <c r="AA885" s="54">
        <v>0</v>
      </c>
      <c r="AB885" s="54">
        <v>0</v>
      </c>
      <c r="AC885" s="56">
        <v>0.35</v>
      </c>
      <c r="AD885" s="56">
        <v>0.65</v>
      </c>
      <c r="AE885" s="1" t="s">
        <v>1422</v>
      </c>
      <c r="AF885" s="1" t="s">
        <v>1453</v>
      </c>
      <c r="AG885" s="1" t="s">
        <v>1419</v>
      </c>
    </row>
    <row r="886" spans="1:33">
      <c r="A886" s="53">
        <v>45169</v>
      </c>
      <c r="B886" s="53">
        <v>45169</v>
      </c>
      <c r="N886" s="1" t="s">
        <v>1297</v>
      </c>
      <c r="U886" s="59">
        <v>12750470014.1523</v>
      </c>
      <c r="V886" s="60">
        <v>12750470014.1523</v>
      </c>
      <c r="W886" s="60">
        <v>28541668157.373299</v>
      </c>
      <c r="X886" s="59">
        <v>2.2305300412899999E-2</v>
      </c>
      <c r="Y886" s="54">
        <v>1</v>
      </c>
      <c r="Z886" s="54">
        <v>0</v>
      </c>
      <c r="AA886" s="54">
        <v>0</v>
      </c>
      <c r="AB886" s="54">
        <v>0</v>
      </c>
      <c r="AC886" s="56">
        <v>0</v>
      </c>
      <c r="AD886" s="56">
        <v>1</v>
      </c>
      <c r="AE886" s="1" t="s">
        <v>1422</v>
      </c>
      <c r="AF886" s="1" t="s">
        <v>1423</v>
      </c>
      <c r="AG886" s="1" t="s">
        <v>1419</v>
      </c>
    </row>
    <row r="887" spans="1:33">
      <c r="A887" s="53">
        <v>45169</v>
      </c>
      <c r="B887" s="53">
        <v>45169</v>
      </c>
      <c r="N887" s="1" t="s">
        <v>1084</v>
      </c>
      <c r="U887" s="59">
        <v>5263526783.21807</v>
      </c>
      <c r="V887" s="60">
        <v>5263526783.21807</v>
      </c>
      <c r="W887" s="60">
        <v>10527053566.4361</v>
      </c>
      <c r="X887" s="59">
        <v>9.2078602592999999E-3</v>
      </c>
      <c r="Y887" s="54">
        <v>0</v>
      </c>
      <c r="Z887" s="54">
        <v>1</v>
      </c>
      <c r="AA887" s="54">
        <v>0</v>
      </c>
      <c r="AB887" s="54">
        <v>0</v>
      </c>
      <c r="AC887" s="56">
        <v>0.35</v>
      </c>
      <c r="AD887" s="56">
        <v>0.65</v>
      </c>
      <c r="AE887" s="1" t="s">
        <v>1435</v>
      </c>
      <c r="AF887" s="1" t="s">
        <v>1436</v>
      </c>
      <c r="AG887" s="1" t="s">
        <v>1419</v>
      </c>
    </row>
    <row r="888" spans="1:33">
      <c r="A888" s="53">
        <v>45169</v>
      </c>
      <c r="B888" s="53">
        <v>45169</v>
      </c>
      <c r="N888" s="1" t="s">
        <v>1348</v>
      </c>
      <c r="U888" s="59">
        <v>5949606020.1599998</v>
      </c>
      <c r="V888" s="60">
        <v>5949606020.1599998</v>
      </c>
      <c r="W888" s="60">
        <v>5949606020.1599998</v>
      </c>
      <c r="X888" s="59">
        <v>1.0408067268999999E-2</v>
      </c>
      <c r="Y888" s="54">
        <v>0</v>
      </c>
      <c r="Z888" s="54">
        <v>1</v>
      </c>
      <c r="AA888" s="54">
        <v>0</v>
      </c>
      <c r="AB888" s="54">
        <v>0</v>
      </c>
      <c r="AC888" s="56">
        <v>0.35</v>
      </c>
      <c r="AD888" s="56">
        <v>0.65</v>
      </c>
      <c r="AE888" s="1" t="s">
        <v>1417</v>
      </c>
      <c r="AF888" s="1" t="s">
        <v>1418</v>
      </c>
      <c r="AG888" s="1" t="s">
        <v>1419</v>
      </c>
    </row>
    <row r="889" spans="1:33">
      <c r="A889" s="53">
        <v>45169</v>
      </c>
      <c r="B889" s="53">
        <v>45169</v>
      </c>
      <c r="N889" s="1" t="s">
        <v>1348</v>
      </c>
      <c r="U889" s="59">
        <v>84501426853.559998</v>
      </c>
      <c r="V889" s="60">
        <v>84501426853.559998</v>
      </c>
      <c r="W889" s="60">
        <v>84501426853.559998</v>
      </c>
      <c r="X889" s="59">
        <v>0.1478243319027</v>
      </c>
      <c r="Y889" s="54">
        <v>1</v>
      </c>
      <c r="Z889" s="54">
        <v>0</v>
      </c>
      <c r="AA889" s="54">
        <v>0</v>
      </c>
      <c r="AB889" s="54">
        <v>0</v>
      </c>
      <c r="AC889" s="56">
        <v>0.65</v>
      </c>
      <c r="AD889" s="56">
        <v>0.35</v>
      </c>
      <c r="AE889" s="1" t="s">
        <v>1417</v>
      </c>
      <c r="AF889" s="1" t="s">
        <v>1418</v>
      </c>
      <c r="AG889" s="1" t="s">
        <v>1419</v>
      </c>
    </row>
    <row r="890" spans="1:33">
      <c r="A890" s="53">
        <v>45169</v>
      </c>
      <c r="B890" s="53">
        <v>45169</v>
      </c>
      <c r="N890" s="1" t="s">
        <v>936</v>
      </c>
      <c r="U890" s="59">
        <v>6368357690.3655005</v>
      </c>
      <c r="V890" s="60">
        <v>6368357690.3655005</v>
      </c>
      <c r="W890" s="60">
        <v>6368357690.3655005</v>
      </c>
      <c r="X890" s="59">
        <v>1.11406192292E-2</v>
      </c>
      <c r="Y890" s="54">
        <v>0</v>
      </c>
      <c r="Z890" s="54">
        <v>1</v>
      </c>
      <c r="AA890" s="54">
        <v>0</v>
      </c>
      <c r="AB890" s="54">
        <v>0</v>
      </c>
      <c r="AC890" s="56">
        <v>1</v>
      </c>
      <c r="AD890" s="56">
        <v>0</v>
      </c>
      <c r="AE890" s="1" t="s">
        <v>1427</v>
      </c>
      <c r="AF890" s="1" t="s">
        <v>1418</v>
      </c>
      <c r="AG890" s="1" t="s">
        <v>1419</v>
      </c>
    </row>
    <row r="891" spans="1:33">
      <c r="A891" s="53">
        <v>45169</v>
      </c>
      <c r="B891" s="53">
        <v>45169</v>
      </c>
      <c r="N891" s="1" t="s">
        <v>1342</v>
      </c>
      <c r="U891" s="59">
        <v>6145215847.7354698</v>
      </c>
      <c r="V891" s="60">
        <v>6145215847.7354698</v>
      </c>
      <c r="W891" s="60">
        <v>6145215847.7354698</v>
      </c>
      <c r="X891" s="59">
        <v>1.07502613969E-2</v>
      </c>
      <c r="Y891" s="54">
        <v>0</v>
      </c>
      <c r="Z891" s="54">
        <v>1</v>
      </c>
      <c r="AA891" s="54">
        <v>0</v>
      </c>
      <c r="AB891" s="54">
        <v>0</v>
      </c>
      <c r="AC891" s="56">
        <v>1</v>
      </c>
      <c r="AD891" s="56">
        <v>0</v>
      </c>
      <c r="AE891" s="1" t="s">
        <v>1441</v>
      </c>
      <c r="AF891" s="1" t="s">
        <v>1418</v>
      </c>
      <c r="AG891" s="1" t="s">
        <v>1419</v>
      </c>
    </row>
    <row r="892" spans="1:33">
      <c r="A892" s="53">
        <v>45169</v>
      </c>
      <c r="B892" s="53">
        <v>45169</v>
      </c>
      <c r="N892" s="1" t="s">
        <v>1088</v>
      </c>
      <c r="U892" s="59">
        <v>39948214101.727501</v>
      </c>
      <c r="V892" s="60">
        <v>39948214101.727501</v>
      </c>
      <c r="W892" s="60">
        <v>44386904557.474998</v>
      </c>
      <c r="X892" s="59">
        <v>6.9884240777700002E-2</v>
      </c>
      <c r="Y892" s="54">
        <v>1</v>
      </c>
      <c r="Z892" s="54">
        <v>0</v>
      </c>
      <c r="AA892" s="54">
        <v>0</v>
      </c>
      <c r="AB892" s="54">
        <v>0</v>
      </c>
      <c r="AC892" s="56">
        <v>1</v>
      </c>
      <c r="AD892" s="56">
        <v>0</v>
      </c>
      <c r="AE892" s="1" t="s">
        <v>1425</v>
      </c>
      <c r="AF892" s="1" t="s">
        <v>1418</v>
      </c>
      <c r="AG892" s="1" t="s">
        <v>1419</v>
      </c>
    </row>
    <row r="893" spans="1:33">
      <c r="A893" s="53">
        <v>45169</v>
      </c>
      <c r="B893" s="53">
        <v>45169</v>
      </c>
      <c r="N893" s="1" t="s">
        <v>1295</v>
      </c>
      <c r="U893" s="59">
        <v>10191668102.331499</v>
      </c>
      <c r="V893" s="60">
        <v>10191668102.331499</v>
      </c>
      <c r="W893" s="60">
        <v>14559525860.4736</v>
      </c>
      <c r="X893" s="59">
        <v>1.7829006968300001E-2</v>
      </c>
      <c r="Y893" s="54">
        <v>0</v>
      </c>
      <c r="Z893" s="54">
        <v>1</v>
      </c>
      <c r="AA893" s="54">
        <v>0</v>
      </c>
      <c r="AB893" s="54">
        <v>0</v>
      </c>
      <c r="AC893" s="56">
        <v>0</v>
      </c>
      <c r="AD893" s="56">
        <v>1</v>
      </c>
      <c r="AE893" s="1" t="s">
        <v>1437</v>
      </c>
      <c r="AF893" s="1" t="s">
        <v>1418</v>
      </c>
      <c r="AG893" s="1" t="s">
        <v>1419</v>
      </c>
    </row>
    <row r="894" spans="1:33">
      <c r="A894" s="53">
        <v>45169</v>
      </c>
      <c r="B894" s="53">
        <v>45169</v>
      </c>
      <c r="N894" s="1" t="s">
        <v>1284</v>
      </c>
      <c r="U894" s="59">
        <v>4253250075.5805302</v>
      </c>
      <c r="V894" s="60">
        <v>4253250075.5805302</v>
      </c>
      <c r="W894" s="60">
        <v>4477105342.7163496</v>
      </c>
      <c r="X894" s="59">
        <v>7.4405116487000003E-3</v>
      </c>
      <c r="Y894" s="54">
        <v>0</v>
      </c>
      <c r="Z894" s="54">
        <v>1</v>
      </c>
      <c r="AA894" s="54">
        <v>0</v>
      </c>
      <c r="AB894" s="54">
        <v>0</v>
      </c>
      <c r="AC894" s="56">
        <v>1</v>
      </c>
      <c r="AD894" s="56">
        <v>0</v>
      </c>
      <c r="AE894" s="1" t="s">
        <v>1439</v>
      </c>
      <c r="AF894" s="1" t="s">
        <v>1418</v>
      </c>
      <c r="AG894" s="1" t="s">
        <v>1419</v>
      </c>
    </row>
    <row r="895" spans="1:33">
      <c r="A895" s="53">
        <v>45169</v>
      </c>
      <c r="B895" s="53">
        <v>45169</v>
      </c>
      <c r="N895" s="1" t="s">
        <v>1015</v>
      </c>
      <c r="U895" s="59">
        <v>2442186185.9929099</v>
      </c>
      <c r="V895" s="60">
        <v>2442186185.9929099</v>
      </c>
      <c r="W895" s="60">
        <v>4070310309.9881802</v>
      </c>
      <c r="X895" s="59">
        <v>4.2722892946000001E-3</v>
      </c>
      <c r="Y895" s="54">
        <v>0</v>
      </c>
      <c r="Z895" s="54">
        <v>1</v>
      </c>
      <c r="AA895" s="54">
        <v>0</v>
      </c>
      <c r="AB895" s="54">
        <v>0</v>
      </c>
      <c r="AC895" s="56">
        <v>0.5</v>
      </c>
      <c r="AD895" s="56">
        <v>0.5</v>
      </c>
      <c r="AE895" s="1" t="s">
        <v>1420</v>
      </c>
      <c r="AF895" s="1" t="s">
        <v>1418</v>
      </c>
      <c r="AG895" s="1" t="s">
        <v>1419</v>
      </c>
    </row>
    <row r="896" spans="1:33">
      <c r="A896" s="53">
        <v>45169</v>
      </c>
      <c r="B896" s="53">
        <v>45169</v>
      </c>
      <c r="N896" s="1" t="s">
        <v>881</v>
      </c>
      <c r="U896" s="59">
        <v>6271196046.1735296</v>
      </c>
      <c r="V896" s="60">
        <v>6271196046.1735296</v>
      </c>
      <c r="W896" s="60">
        <v>6271196046.1735296</v>
      </c>
      <c r="X896" s="59">
        <v>1.09706474822E-2</v>
      </c>
      <c r="Y896" s="54">
        <v>0</v>
      </c>
      <c r="Z896" s="54">
        <v>1</v>
      </c>
      <c r="AA896" s="54">
        <v>0</v>
      </c>
      <c r="AB896" s="54">
        <v>0</v>
      </c>
      <c r="AC896" s="56">
        <v>1</v>
      </c>
      <c r="AD896" s="56">
        <v>0</v>
      </c>
      <c r="AE896" s="1" t="s">
        <v>1433</v>
      </c>
      <c r="AF896" s="1" t="s">
        <v>1418</v>
      </c>
      <c r="AG896" s="1" t="s">
        <v>1419</v>
      </c>
    </row>
    <row r="897" spans="1:33">
      <c r="A897" s="53">
        <v>45169</v>
      </c>
      <c r="B897" s="53">
        <v>45169</v>
      </c>
      <c r="N897" s="1" t="s">
        <v>1348</v>
      </c>
      <c r="U897" s="59">
        <v>36732111144.300003</v>
      </c>
      <c r="V897" s="60">
        <v>36732111144.300003</v>
      </c>
      <c r="W897" s="60">
        <v>36732111144.300003</v>
      </c>
      <c r="X897" s="59">
        <v>6.4258084052200001E-2</v>
      </c>
      <c r="Y897" s="54">
        <v>0</v>
      </c>
      <c r="Z897" s="54">
        <v>1</v>
      </c>
      <c r="AA897" s="54">
        <v>0</v>
      </c>
      <c r="AB897" s="54">
        <v>0</v>
      </c>
      <c r="AC897" s="56">
        <v>0.5</v>
      </c>
      <c r="AD897" s="56">
        <v>0.5</v>
      </c>
      <c r="AE897" s="1" t="s">
        <v>1417</v>
      </c>
      <c r="AF897" s="1" t="s">
        <v>1418</v>
      </c>
      <c r="AG897" s="1" t="s">
        <v>1419</v>
      </c>
    </row>
    <row r="898" spans="1:33">
      <c r="A898" s="53">
        <v>45169</v>
      </c>
      <c r="B898" s="53">
        <v>45169</v>
      </c>
      <c r="N898" s="1" t="s">
        <v>1348</v>
      </c>
      <c r="U898" s="59">
        <v>52609272705.720001</v>
      </c>
      <c r="V898" s="60">
        <v>52609272705.720001</v>
      </c>
      <c r="W898" s="60">
        <v>52609272705.720001</v>
      </c>
      <c r="X898" s="59">
        <v>9.2033127477100005E-2</v>
      </c>
      <c r="Y898" s="54">
        <v>1</v>
      </c>
      <c r="Z898" s="54">
        <v>0</v>
      </c>
      <c r="AA898" s="54">
        <v>0</v>
      </c>
      <c r="AB898" s="54">
        <v>0</v>
      </c>
      <c r="AC898" s="56">
        <v>0</v>
      </c>
      <c r="AD898" s="56">
        <v>1</v>
      </c>
      <c r="AE898" s="1" t="s">
        <v>1417</v>
      </c>
      <c r="AF898" s="1" t="s">
        <v>1418</v>
      </c>
      <c r="AG898" s="1" t="s">
        <v>1419</v>
      </c>
    </row>
    <row r="899" spans="1:33">
      <c r="A899" s="53">
        <v>45169</v>
      </c>
      <c r="B899" s="53">
        <v>45169</v>
      </c>
      <c r="N899" s="1" t="s">
        <v>1348</v>
      </c>
      <c r="U899" s="59">
        <v>8832183044.5799999</v>
      </c>
      <c r="V899" s="60">
        <v>8832183044.5799999</v>
      </c>
      <c r="W899" s="60">
        <v>11780283982.299999</v>
      </c>
      <c r="X899" s="59">
        <v>1.5450763453600001E-2</v>
      </c>
      <c r="Y899" s="54">
        <v>0</v>
      </c>
      <c r="Z899" s="54">
        <v>1</v>
      </c>
      <c r="AA899" s="54">
        <v>0</v>
      </c>
      <c r="AB899" s="54">
        <v>0</v>
      </c>
      <c r="AC899" s="56">
        <v>1</v>
      </c>
      <c r="AD899" s="56">
        <v>0</v>
      </c>
      <c r="AE899" s="1" t="s">
        <v>1417</v>
      </c>
      <c r="AF899" s="1" t="s">
        <v>1418</v>
      </c>
      <c r="AG899" s="1" t="s">
        <v>1434</v>
      </c>
    </row>
    <row r="900" spans="1:33">
      <c r="A900" s="53">
        <v>45169</v>
      </c>
      <c r="B900" s="53">
        <v>45169</v>
      </c>
      <c r="N900" s="1" t="s">
        <v>1348</v>
      </c>
      <c r="U900" s="59">
        <v>20500341860.290001</v>
      </c>
      <c r="V900" s="60">
        <v>20500341860.290001</v>
      </c>
      <c r="W900" s="60">
        <v>31878351026.860001</v>
      </c>
      <c r="X900" s="59">
        <v>3.5862700218399997E-2</v>
      </c>
      <c r="Y900" s="54">
        <v>1</v>
      </c>
      <c r="Z900" s="54">
        <v>0</v>
      </c>
      <c r="AA900" s="54">
        <v>0</v>
      </c>
      <c r="AB900" s="54">
        <v>0</v>
      </c>
      <c r="AC900" s="56">
        <v>0.35</v>
      </c>
      <c r="AD900" s="56">
        <v>0.65</v>
      </c>
      <c r="AE900" s="1" t="s">
        <v>1417</v>
      </c>
      <c r="AF900" s="1" t="s">
        <v>1418</v>
      </c>
      <c r="AG900" s="1" t="s">
        <v>1438</v>
      </c>
    </row>
    <row r="901" spans="1:33">
      <c r="A901" s="53">
        <v>45169</v>
      </c>
      <c r="B901" s="53">
        <v>45169</v>
      </c>
      <c r="N901" s="1" t="s">
        <v>1348</v>
      </c>
      <c r="U901" s="59">
        <v>10585412637.299999</v>
      </c>
      <c r="V901" s="60">
        <v>10585412637.299999</v>
      </c>
      <c r="W901" s="60">
        <v>10585412637.299999</v>
      </c>
      <c r="X901" s="59">
        <v>1.8517812175400002E-2</v>
      </c>
      <c r="Y901" s="54">
        <v>0</v>
      </c>
      <c r="Z901" s="54">
        <v>1</v>
      </c>
      <c r="AA901" s="54">
        <v>0</v>
      </c>
      <c r="AB901" s="54">
        <v>0</v>
      </c>
      <c r="AC901" s="56">
        <v>0</v>
      </c>
      <c r="AD901" s="56">
        <v>1</v>
      </c>
      <c r="AE901" s="1" t="s">
        <v>1417</v>
      </c>
      <c r="AF901" s="1" t="s">
        <v>1418</v>
      </c>
      <c r="AG901" s="1" t="s">
        <v>1419</v>
      </c>
    </row>
    <row r="902" spans="1:33">
      <c r="A902" s="53">
        <v>45169</v>
      </c>
      <c r="B902" s="53">
        <v>45169</v>
      </c>
      <c r="N902" s="1" t="s">
        <v>1348</v>
      </c>
      <c r="U902" s="59">
        <v>7880369169.6899996</v>
      </c>
      <c r="V902" s="60">
        <v>7880369169.6899996</v>
      </c>
      <c r="W902" s="60">
        <v>7880369169.6899996</v>
      </c>
      <c r="X902" s="59">
        <v>1.37856880177E-2</v>
      </c>
      <c r="Y902" s="54">
        <v>0</v>
      </c>
      <c r="Z902" s="54">
        <v>1</v>
      </c>
      <c r="AA902" s="54">
        <v>0</v>
      </c>
      <c r="AB902" s="54">
        <v>0</v>
      </c>
      <c r="AC902" s="56">
        <v>1</v>
      </c>
      <c r="AD902" s="56">
        <v>0</v>
      </c>
      <c r="AE902" s="1" t="s">
        <v>1424</v>
      </c>
      <c r="AF902" s="1" t="s">
        <v>1418</v>
      </c>
      <c r="AG902" s="1" t="s">
        <v>1419</v>
      </c>
    </row>
    <row r="903" spans="1:33">
      <c r="A903" s="53">
        <v>45169</v>
      </c>
      <c r="B903" s="53">
        <v>45169</v>
      </c>
      <c r="N903" s="1" t="s">
        <v>1348</v>
      </c>
      <c r="U903" s="59">
        <v>16723006448.85</v>
      </c>
      <c r="V903" s="60">
        <v>16723006448.85</v>
      </c>
      <c r="W903" s="60">
        <v>16723006448.85</v>
      </c>
      <c r="X903" s="59">
        <v>2.92547398045E-2</v>
      </c>
      <c r="Y903" s="54">
        <v>0</v>
      </c>
      <c r="Z903" s="54">
        <v>1</v>
      </c>
      <c r="AA903" s="54">
        <v>0</v>
      </c>
      <c r="AB903" s="54">
        <v>0</v>
      </c>
      <c r="AC903" s="56">
        <v>0</v>
      </c>
      <c r="AD903" s="56">
        <v>1</v>
      </c>
      <c r="AE903" s="1" t="s">
        <v>1417</v>
      </c>
      <c r="AF903" s="1" t="s">
        <v>1418</v>
      </c>
      <c r="AG903" s="1" t="s">
        <v>1419</v>
      </c>
    </row>
    <row r="904" spans="1:33">
      <c r="A904" s="53">
        <v>45169</v>
      </c>
      <c r="B904" s="53">
        <v>45169</v>
      </c>
      <c r="N904" s="1" t="s">
        <v>1348</v>
      </c>
      <c r="U904" s="59">
        <v>10041682138.799999</v>
      </c>
      <c r="V904" s="60">
        <v>10041682138.799999</v>
      </c>
      <c r="W904" s="60">
        <v>10041682138.799999</v>
      </c>
      <c r="X904" s="59">
        <v>1.75666258976E-2</v>
      </c>
      <c r="Y904" s="54">
        <v>0</v>
      </c>
      <c r="Z904" s="54">
        <v>1</v>
      </c>
      <c r="AA904" s="54">
        <v>0</v>
      </c>
      <c r="AB904" s="54">
        <v>0</v>
      </c>
      <c r="AC904" s="56">
        <v>0.65</v>
      </c>
      <c r="AD904" s="56">
        <v>0.35</v>
      </c>
      <c r="AE904" s="1" t="s">
        <v>1424</v>
      </c>
      <c r="AF904" s="1" t="s">
        <v>1418</v>
      </c>
      <c r="AG904" s="1" t="s">
        <v>1419</v>
      </c>
    </row>
    <row r="905" spans="1:33">
      <c r="A905" s="53">
        <v>45169</v>
      </c>
      <c r="B905" s="53">
        <v>45169</v>
      </c>
      <c r="N905" s="1" t="s">
        <v>1348</v>
      </c>
      <c r="U905" s="59">
        <v>11599888024.213499</v>
      </c>
      <c r="V905" s="60">
        <v>11599888024.213499</v>
      </c>
      <c r="W905" s="60">
        <v>21090705498.57</v>
      </c>
      <c r="X905" s="59">
        <v>2.0292505833000001E-2</v>
      </c>
      <c r="Y905" s="54">
        <v>1</v>
      </c>
      <c r="Z905" s="54">
        <v>0</v>
      </c>
      <c r="AA905" s="54">
        <v>0</v>
      </c>
      <c r="AB905" s="54">
        <v>0</v>
      </c>
      <c r="AC905" s="56">
        <v>1</v>
      </c>
      <c r="AD905" s="56">
        <v>0</v>
      </c>
      <c r="AE905" s="1" t="s">
        <v>1417</v>
      </c>
      <c r="AF905" s="1" t="s">
        <v>1418</v>
      </c>
      <c r="AG905" s="1" t="s">
        <v>1419</v>
      </c>
    </row>
    <row r="906" spans="1:33">
      <c r="A906" s="53">
        <v>45169</v>
      </c>
      <c r="B906" s="53">
        <v>45169</v>
      </c>
      <c r="N906" s="1" t="s">
        <v>1348</v>
      </c>
      <c r="U906" s="59">
        <v>18526621681.619999</v>
      </c>
      <c r="V906" s="60">
        <v>18526621681.619999</v>
      </c>
      <c r="W906" s="60">
        <v>18526621681.619999</v>
      </c>
      <c r="X906" s="59">
        <v>3.2409931695500001E-2</v>
      </c>
      <c r="Y906" s="54">
        <v>0</v>
      </c>
      <c r="Z906" s="54">
        <v>1</v>
      </c>
      <c r="AA906" s="54">
        <v>0</v>
      </c>
      <c r="AB906" s="54">
        <v>0</v>
      </c>
      <c r="AC906" s="56">
        <v>1</v>
      </c>
      <c r="AD906" s="56">
        <v>0</v>
      </c>
      <c r="AE906" s="1" t="s">
        <v>1417</v>
      </c>
      <c r="AF906" s="1" t="s">
        <v>1418</v>
      </c>
      <c r="AG906" s="1" t="s">
        <v>1419</v>
      </c>
    </row>
    <row r="907" spans="1:33">
      <c r="A907" s="53">
        <v>45169</v>
      </c>
      <c r="B907" s="53">
        <v>45169</v>
      </c>
      <c r="N907" s="1" t="s">
        <v>1348</v>
      </c>
      <c r="U907" s="59">
        <v>12038215738.437</v>
      </c>
      <c r="V907" s="60">
        <v>12038215738.437</v>
      </c>
      <c r="W907" s="60">
        <v>13375795264.93</v>
      </c>
      <c r="X907" s="59">
        <v>2.10593035538E-2</v>
      </c>
      <c r="Y907" s="54">
        <v>0</v>
      </c>
      <c r="Z907" s="54">
        <v>1</v>
      </c>
      <c r="AA907" s="54">
        <v>0</v>
      </c>
      <c r="AB907" s="54">
        <v>0</v>
      </c>
      <c r="AC907" s="56">
        <v>0.5</v>
      </c>
      <c r="AD907" s="56">
        <v>0.5</v>
      </c>
      <c r="AE907" s="1" t="s">
        <v>1417</v>
      </c>
      <c r="AF907" s="1" t="s">
        <v>1418</v>
      </c>
      <c r="AG907" s="1" t="s">
        <v>1419</v>
      </c>
    </row>
    <row r="908" spans="1:33">
      <c r="A908" s="53">
        <v>45169</v>
      </c>
      <c r="B908" s="53">
        <v>45169</v>
      </c>
      <c r="N908" s="1" t="s">
        <v>1348</v>
      </c>
      <c r="U908" s="59">
        <v>9267468861.2849998</v>
      </c>
      <c r="V908" s="60">
        <v>9267468861.2849998</v>
      </c>
      <c r="W908" s="60">
        <v>9755230380.2999992</v>
      </c>
      <c r="X908" s="59">
        <v>1.6212239767500001E-2</v>
      </c>
      <c r="Y908" s="54">
        <v>0</v>
      </c>
      <c r="Z908" s="54">
        <v>1</v>
      </c>
      <c r="AA908" s="54">
        <v>0</v>
      </c>
      <c r="AB908" s="54">
        <v>0</v>
      </c>
      <c r="AC908" s="56">
        <v>1</v>
      </c>
      <c r="AD908" s="56">
        <v>0</v>
      </c>
      <c r="AE908" s="1" t="s">
        <v>1417</v>
      </c>
      <c r="AF908" s="1" t="s">
        <v>1418</v>
      </c>
      <c r="AG908" s="1" t="s">
        <v>1419</v>
      </c>
    </row>
    <row r="909" spans="1:33">
      <c r="A909" s="53">
        <v>45169</v>
      </c>
      <c r="B909" s="53">
        <v>45169</v>
      </c>
      <c r="N909" s="1" t="s">
        <v>1348</v>
      </c>
      <c r="U909" s="59">
        <v>21397435795.925499</v>
      </c>
      <c r="V909" s="60">
        <v>21397435795.925499</v>
      </c>
      <c r="W909" s="60">
        <v>22523616627.290001</v>
      </c>
      <c r="X909" s="59">
        <v>3.7432050188300002E-2</v>
      </c>
      <c r="Y909" s="54">
        <v>0</v>
      </c>
      <c r="Z909" s="54">
        <v>1</v>
      </c>
      <c r="AA909" s="54">
        <v>0</v>
      </c>
      <c r="AB909" s="54">
        <v>0</v>
      </c>
      <c r="AC909" s="56">
        <v>1</v>
      </c>
      <c r="AD909" s="56">
        <v>0</v>
      </c>
      <c r="AE909" s="1" t="s">
        <v>1417</v>
      </c>
      <c r="AF909" s="1" t="s">
        <v>1418</v>
      </c>
      <c r="AG909" s="1" t="s">
        <v>1419</v>
      </c>
    </row>
    <row r="910" spans="1:33">
      <c r="A910" s="53">
        <v>45169</v>
      </c>
      <c r="B910" s="53">
        <v>45169</v>
      </c>
      <c r="N910" s="1" t="s">
        <v>1348</v>
      </c>
      <c r="U910" s="59">
        <v>10336466845.799999</v>
      </c>
      <c r="V910" s="60">
        <v>10336466845.799999</v>
      </c>
      <c r="W910" s="60">
        <v>11484963162</v>
      </c>
      <c r="X910" s="59">
        <v>1.8082313667499999E-2</v>
      </c>
      <c r="Y910" s="54">
        <v>0</v>
      </c>
      <c r="Z910" s="54">
        <v>1</v>
      </c>
      <c r="AA910" s="54">
        <v>0</v>
      </c>
      <c r="AB910" s="54">
        <v>0</v>
      </c>
      <c r="AC910" s="56">
        <v>1</v>
      </c>
      <c r="AD910" s="56">
        <v>0</v>
      </c>
      <c r="AE910" s="1" t="s">
        <v>1424</v>
      </c>
      <c r="AF910" s="1" t="s">
        <v>1418</v>
      </c>
      <c r="AG910" s="1" t="s">
        <v>1419</v>
      </c>
    </row>
    <row r="911" spans="1:33">
      <c r="A911" s="53">
        <v>45169</v>
      </c>
      <c r="B911" s="53">
        <v>45169</v>
      </c>
      <c r="N911" s="1" t="s">
        <v>1348</v>
      </c>
      <c r="U911" s="59">
        <v>24321484548.27</v>
      </c>
      <c r="V911" s="60">
        <v>24321484548.27</v>
      </c>
      <c r="W911" s="60">
        <v>24321484548.27</v>
      </c>
      <c r="X911" s="59">
        <v>4.2547295804399997E-2</v>
      </c>
      <c r="Y911" s="54">
        <v>1</v>
      </c>
      <c r="Z911" s="54">
        <v>0</v>
      </c>
      <c r="AA911" s="54">
        <v>0</v>
      </c>
      <c r="AB911" s="54">
        <v>0</v>
      </c>
      <c r="AC911" s="56">
        <v>0</v>
      </c>
      <c r="AD911" s="56">
        <v>1</v>
      </c>
      <c r="AE911" s="1" t="s">
        <v>1424</v>
      </c>
      <c r="AF911" s="1" t="s">
        <v>1418</v>
      </c>
      <c r="AG911" s="1" t="s">
        <v>1434</v>
      </c>
    </row>
    <row r="912" spans="1:33">
      <c r="A912" s="53">
        <v>45169</v>
      </c>
      <c r="B912" s="53">
        <v>45169</v>
      </c>
      <c r="N912" s="1" t="s">
        <v>1348</v>
      </c>
      <c r="U912" s="59">
        <v>22794715268.369999</v>
      </c>
      <c r="V912" s="60">
        <v>22794715268.369999</v>
      </c>
      <c r="W912" s="60">
        <v>22794715268.369999</v>
      </c>
      <c r="X912" s="59">
        <v>3.98764101498E-2</v>
      </c>
      <c r="Y912" s="54">
        <v>0</v>
      </c>
      <c r="Z912" s="54">
        <v>1</v>
      </c>
      <c r="AA912" s="54">
        <v>0</v>
      </c>
      <c r="AB912" s="54">
        <v>0</v>
      </c>
      <c r="AC912" s="56">
        <v>1</v>
      </c>
      <c r="AD912" s="56">
        <v>0</v>
      </c>
      <c r="AE912" s="1" t="s">
        <v>1417</v>
      </c>
      <c r="AF912" s="1" t="s">
        <v>1418</v>
      </c>
      <c r="AG912" s="1" t="s">
        <v>1419</v>
      </c>
    </row>
    <row r="913" spans="1:33">
      <c r="A913" s="53">
        <v>45169</v>
      </c>
      <c r="B913" s="53">
        <v>45169</v>
      </c>
      <c r="N913" s="1" t="s">
        <v>1266</v>
      </c>
      <c r="U913" s="59">
        <v>7522464054.0718298</v>
      </c>
      <c r="V913" s="60">
        <v>7522464054.0718298</v>
      </c>
      <c r="W913" s="60">
        <v>9403080067.5897808</v>
      </c>
      <c r="X913" s="59">
        <v>1.31595792457E-2</v>
      </c>
      <c r="Y913" s="54">
        <v>0</v>
      </c>
      <c r="Z913" s="54">
        <v>1</v>
      </c>
      <c r="AA913" s="54">
        <v>0</v>
      </c>
      <c r="AB913" s="54">
        <v>0</v>
      </c>
      <c r="AC913" s="56">
        <v>1</v>
      </c>
      <c r="AD913" s="56">
        <v>0</v>
      </c>
      <c r="AE913" s="1" t="s">
        <v>1444</v>
      </c>
      <c r="AF913" s="1" t="s">
        <v>1418</v>
      </c>
      <c r="AG913" s="1" t="s">
        <v>1419</v>
      </c>
    </row>
    <row r="914" spans="1:33">
      <c r="A914" s="53">
        <v>45169</v>
      </c>
      <c r="B914" s="53">
        <v>45169</v>
      </c>
      <c r="N914" s="1" t="s">
        <v>1064</v>
      </c>
      <c r="U914" s="59">
        <v>10287284266.904699</v>
      </c>
      <c r="V914" s="60">
        <v>10287284266.904699</v>
      </c>
      <c r="W914" s="60">
        <v>29392240762.5849</v>
      </c>
      <c r="X914" s="59">
        <v>1.7996275098199999E-2</v>
      </c>
      <c r="Y914" s="54">
        <v>1</v>
      </c>
      <c r="Z914" s="54">
        <v>0</v>
      </c>
      <c r="AA914" s="54">
        <v>0</v>
      </c>
      <c r="AB914" s="54">
        <v>0</v>
      </c>
      <c r="AC914" s="56">
        <v>1</v>
      </c>
      <c r="AD914" s="56">
        <v>0</v>
      </c>
      <c r="AE914" s="1" t="s">
        <v>1431</v>
      </c>
      <c r="AF914" s="1" t="s">
        <v>1418</v>
      </c>
      <c r="AG914" s="1" t="s">
        <v>1419</v>
      </c>
    </row>
    <row r="915" spans="1:33">
      <c r="A915" s="53">
        <v>45169</v>
      </c>
      <c r="B915" s="53">
        <v>45169</v>
      </c>
      <c r="N915" s="1" t="s">
        <v>1348</v>
      </c>
      <c r="U915" s="59">
        <v>204471212123.45999</v>
      </c>
      <c r="V915" s="60">
        <v>204471212123.45999</v>
      </c>
      <c r="W915" s="60">
        <v>204471212123.45999</v>
      </c>
      <c r="X915" s="59">
        <v>0.35769597568900002</v>
      </c>
      <c r="Y915" s="54">
        <v>1</v>
      </c>
      <c r="Z915" s="54">
        <v>0</v>
      </c>
      <c r="AA915" s="54">
        <v>0</v>
      </c>
      <c r="AB915" s="54">
        <v>0</v>
      </c>
      <c r="AC915" s="56">
        <v>0.5</v>
      </c>
      <c r="AD915" s="56">
        <v>0.5</v>
      </c>
      <c r="AE915" s="1" t="s">
        <v>1417</v>
      </c>
      <c r="AF915" s="1" t="s">
        <v>1418</v>
      </c>
      <c r="AG915" s="1" t="s">
        <v>1434</v>
      </c>
    </row>
    <row r="916" spans="1:33">
      <c r="A916" s="53">
        <v>45169</v>
      </c>
      <c r="B916" s="53">
        <v>45169</v>
      </c>
      <c r="N916" s="1" t="s">
        <v>1348</v>
      </c>
      <c r="U916" s="59">
        <v>4090227440.46</v>
      </c>
      <c r="V916" s="60">
        <v>4090227440.46</v>
      </c>
      <c r="W916" s="60">
        <v>4090227440.46</v>
      </c>
      <c r="X916" s="59">
        <v>7.1553246049000001E-3</v>
      </c>
      <c r="Y916" s="54">
        <v>0</v>
      </c>
      <c r="Z916" s="54">
        <v>1</v>
      </c>
      <c r="AA916" s="54">
        <v>0</v>
      </c>
      <c r="AB916" s="54">
        <v>0</v>
      </c>
      <c r="AC916" s="56">
        <v>1</v>
      </c>
      <c r="AD916" s="56">
        <v>0</v>
      </c>
      <c r="AE916" s="1" t="s">
        <v>1417</v>
      </c>
      <c r="AF916" s="1" t="s">
        <v>1418</v>
      </c>
      <c r="AG916" s="1" t="s">
        <v>1419</v>
      </c>
    </row>
    <row r="917" spans="1:33">
      <c r="A917" s="53">
        <v>45169</v>
      </c>
      <c r="B917" s="53">
        <v>45169</v>
      </c>
      <c r="N917" s="1" t="s">
        <v>1348</v>
      </c>
      <c r="U917" s="59">
        <v>23308562184.32</v>
      </c>
      <c r="V917" s="60">
        <v>23308562184.32</v>
      </c>
      <c r="W917" s="60">
        <v>23308562184.32</v>
      </c>
      <c r="X917" s="59">
        <v>4.0775318959800001E-2</v>
      </c>
      <c r="Y917" s="54">
        <v>0</v>
      </c>
      <c r="Z917" s="54">
        <v>1</v>
      </c>
      <c r="AA917" s="54">
        <v>0</v>
      </c>
      <c r="AB917" s="54">
        <v>0</v>
      </c>
      <c r="AC917" s="56">
        <v>0.5</v>
      </c>
      <c r="AD917" s="56">
        <v>0.5</v>
      </c>
      <c r="AE917" s="1" t="s">
        <v>1417</v>
      </c>
      <c r="AF917" s="1" t="s">
        <v>1418</v>
      </c>
      <c r="AG917" s="1" t="s">
        <v>1419</v>
      </c>
    </row>
    <row r="918" spans="1:33">
      <c r="A918" s="53">
        <v>45169</v>
      </c>
      <c r="B918" s="53">
        <v>45169</v>
      </c>
      <c r="N918" s="1" t="s">
        <v>1348</v>
      </c>
      <c r="U918" s="59">
        <v>19121984654.828999</v>
      </c>
      <c r="V918" s="60">
        <v>19121984654.828999</v>
      </c>
      <c r="W918" s="60">
        <v>20128404899.82</v>
      </c>
      <c r="X918" s="59">
        <v>3.3451442318900002E-2</v>
      </c>
      <c r="Y918" s="54">
        <v>0</v>
      </c>
      <c r="Z918" s="54">
        <v>1</v>
      </c>
      <c r="AA918" s="54">
        <v>0</v>
      </c>
      <c r="AB918" s="54">
        <v>0</v>
      </c>
      <c r="AC918" s="56">
        <v>1</v>
      </c>
      <c r="AD918" s="56">
        <v>0</v>
      </c>
      <c r="AE918" s="1" t="s">
        <v>1417</v>
      </c>
      <c r="AF918" s="1" t="s">
        <v>1418</v>
      </c>
      <c r="AG918" s="1" t="s">
        <v>1419</v>
      </c>
    </row>
    <row r="919" spans="1:33">
      <c r="A919" s="53">
        <v>45169</v>
      </c>
      <c r="B919" s="53">
        <v>45169</v>
      </c>
      <c r="N919" s="1" t="s">
        <v>1348</v>
      </c>
      <c r="U919" s="59">
        <v>114692446778.39999</v>
      </c>
      <c r="V919" s="60">
        <v>114692446778.39999</v>
      </c>
      <c r="W919" s="60">
        <v>114692446778.39999</v>
      </c>
      <c r="X919" s="59">
        <v>0.20063962172720001</v>
      </c>
      <c r="Y919" s="54">
        <v>1</v>
      </c>
      <c r="Z919" s="54">
        <v>0</v>
      </c>
      <c r="AA919" s="54">
        <v>0</v>
      </c>
      <c r="AB919" s="54">
        <v>0</v>
      </c>
      <c r="AC919" s="56">
        <v>1</v>
      </c>
      <c r="AD919" s="56">
        <v>0</v>
      </c>
      <c r="AE919" s="1" t="s">
        <v>1417</v>
      </c>
      <c r="AF919" s="1" t="s">
        <v>1418</v>
      </c>
      <c r="AG919" s="1" t="s">
        <v>1419</v>
      </c>
    </row>
    <row r="920" spans="1:33">
      <c r="A920" s="53">
        <v>45169</v>
      </c>
      <c r="B920" s="53">
        <v>45169</v>
      </c>
      <c r="N920" s="1" t="s">
        <v>1348</v>
      </c>
      <c r="U920" s="59">
        <v>16752995167.5</v>
      </c>
      <c r="V920" s="60">
        <v>16752995167.5</v>
      </c>
      <c r="W920" s="60">
        <v>16752995167.5</v>
      </c>
      <c r="X920" s="59">
        <v>2.9307201194300001E-2</v>
      </c>
      <c r="Y920" s="54">
        <v>0</v>
      </c>
      <c r="Z920" s="54">
        <v>1</v>
      </c>
      <c r="AA920" s="54">
        <v>0</v>
      </c>
      <c r="AB920" s="54">
        <v>0</v>
      </c>
      <c r="AC920" s="56">
        <v>1</v>
      </c>
      <c r="AD920" s="56">
        <v>0</v>
      </c>
      <c r="AE920" s="1" t="s">
        <v>1417</v>
      </c>
      <c r="AF920" s="1" t="s">
        <v>1418</v>
      </c>
      <c r="AG920" s="1" t="s">
        <v>1419</v>
      </c>
    </row>
    <row r="921" spans="1:33">
      <c r="A921" s="53">
        <v>45169</v>
      </c>
      <c r="B921" s="53">
        <v>45169</v>
      </c>
      <c r="N921" s="1" t="s">
        <v>1348</v>
      </c>
      <c r="U921" s="59">
        <v>9947949014.6795006</v>
      </c>
      <c r="V921" s="60">
        <v>9947949014.6795006</v>
      </c>
      <c r="W921" s="60">
        <v>10471525278.610001</v>
      </c>
      <c r="X921" s="59">
        <v>1.7402651903699998E-2</v>
      </c>
      <c r="Y921" s="54">
        <v>0</v>
      </c>
      <c r="Z921" s="54">
        <v>1</v>
      </c>
      <c r="AA921" s="54">
        <v>0</v>
      </c>
      <c r="AB921" s="54">
        <v>0</v>
      </c>
      <c r="AC921" s="56">
        <v>1</v>
      </c>
      <c r="AD921" s="56">
        <v>0</v>
      </c>
      <c r="AE921" s="1" t="s">
        <v>1417</v>
      </c>
      <c r="AF921" s="1" t="s">
        <v>1418</v>
      </c>
      <c r="AG921" s="1" t="s">
        <v>1419</v>
      </c>
    </row>
    <row r="922" spans="1:33">
      <c r="A922" s="53">
        <v>45169</v>
      </c>
      <c r="B922" s="53">
        <v>45169</v>
      </c>
      <c r="N922" s="1" t="s">
        <v>1348</v>
      </c>
      <c r="U922" s="59">
        <v>10533880615.530001</v>
      </c>
      <c r="V922" s="60">
        <v>10533880615.530001</v>
      </c>
      <c r="W922" s="60">
        <v>10533880615.530001</v>
      </c>
      <c r="X922" s="59">
        <v>1.8427663559199999E-2</v>
      </c>
      <c r="Y922" s="54">
        <v>0</v>
      </c>
      <c r="Z922" s="54">
        <v>1</v>
      </c>
      <c r="AA922" s="54">
        <v>0</v>
      </c>
      <c r="AB922" s="54">
        <v>0</v>
      </c>
      <c r="AC922" s="56">
        <v>1</v>
      </c>
      <c r="AD922" s="56">
        <v>0</v>
      </c>
      <c r="AE922" s="1" t="s">
        <v>1424</v>
      </c>
      <c r="AF922" s="1" t="s">
        <v>1418</v>
      </c>
      <c r="AG922" s="1" t="s">
        <v>1419</v>
      </c>
    </row>
    <row r="923" spans="1:33">
      <c r="A923" s="53">
        <v>45169</v>
      </c>
      <c r="B923" s="53">
        <v>45169</v>
      </c>
      <c r="N923" s="1" t="s">
        <v>1348</v>
      </c>
      <c r="U923" s="59">
        <v>21657218701.09</v>
      </c>
      <c r="V923" s="60">
        <v>21657218701.09</v>
      </c>
      <c r="W923" s="60">
        <v>21657218701.09</v>
      </c>
      <c r="X923" s="59">
        <v>3.7886506826799997E-2</v>
      </c>
      <c r="Y923" s="54">
        <v>0</v>
      </c>
      <c r="Z923" s="54">
        <v>1</v>
      </c>
      <c r="AA923" s="54">
        <v>0</v>
      </c>
      <c r="AB923" s="54">
        <v>0</v>
      </c>
      <c r="AC923" s="56">
        <v>1</v>
      </c>
      <c r="AD923" s="56">
        <v>0</v>
      </c>
      <c r="AE923" s="1" t="s">
        <v>1417</v>
      </c>
      <c r="AF923" s="1" t="s">
        <v>1418</v>
      </c>
      <c r="AG923" s="1" t="s">
        <v>1419</v>
      </c>
    </row>
    <row r="924" spans="1:33">
      <c r="A924" s="53">
        <v>45169</v>
      </c>
      <c r="B924" s="53">
        <v>45169</v>
      </c>
      <c r="N924" s="1" t="s">
        <v>1348</v>
      </c>
      <c r="U924" s="59">
        <v>13435014782.440001</v>
      </c>
      <c r="V924" s="60">
        <v>13435014782.440001</v>
      </c>
      <c r="W924" s="60">
        <v>13435014782.440001</v>
      </c>
      <c r="X924" s="59">
        <v>2.3502823067800001E-2</v>
      </c>
      <c r="Y924" s="54">
        <v>0</v>
      </c>
      <c r="Z924" s="54">
        <v>1</v>
      </c>
      <c r="AA924" s="54">
        <v>0</v>
      </c>
      <c r="AB924" s="54">
        <v>0</v>
      </c>
      <c r="AC924" s="56">
        <v>0.65</v>
      </c>
      <c r="AD924" s="56">
        <v>0.35</v>
      </c>
      <c r="AE924" s="1" t="s">
        <v>1417</v>
      </c>
      <c r="AF924" s="1" t="s">
        <v>1418</v>
      </c>
      <c r="AG924" s="1" t="s">
        <v>1419</v>
      </c>
    </row>
    <row r="925" spans="1:33">
      <c r="A925" s="53">
        <v>45169</v>
      </c>
      <c r="B925" s="53">
        <v>45169</v>
      </c>
      <c r="N925" s="1" t="s">
        <v>1348</v>
      </c>
      <c r="U925" s="59">
        <v>8131854111.9200001</v>
      </c>
      <c r="V925" s="60">
        <v>8131854111.9200001</v>
      </c>
      <c r="W925" s="60">
        <v>8131854111.9200001</v>
      </c>
      <c r="X925" s="59">
        <v>1.42256284419E-2</v>
      </c>
      <c r="Y925" s="54">
        <v>0</v>
      </c>
      <c r="Z925" s="54">
        <v>1</v>
      </c>
      <c r="AA925" s="54">
        <v>0</v>
      </c>
      <c r="AB925" s="54">
        <v>0</v>
      </c>
      <c r="AC925" s="56">
        <v>0.5</v>
      </c>
      <c r="AD925" s="56">
        <v>0.5</v>
      </c>
      <c r="AE925" s="1" t="s">
        <v>1424</v>
      </c>
      <c r="AF925" s="1" t="s">
        <v>1418</v>
      </c>
      <c r="AG925" s="1" t="s">
        <v>1419</v>
      </c>
    </row>
    <row r="926" spans="1:33">
      <c r="A926" s="53">
        <v>45169</v>
      </c>
      <c r="B926" s="53">
        <v>45169</v>
      </c>
      <c r="N926" s="1" t="s">
        <v>1348</v>
      </c>
      <c r="U926" s="59">
        <v>36470587594.980003</v>
      </c>
      <c r="V926" s="60">
        <v>36470587594.980003</v>
      </c>
      <c r="W926" s="60">
        <v>36470587594.980003</v>
      </c>
      <c r="X926" s="59">
        <v>6.3800582381500007E-2</v>
      </c>
      <c r="Y926" s="54">
        <v>1</v>
      </c>
      <c r="Z926" s="54">
        <v>0</v>
      </c>
      <c r="AA926" s="54">
        <v>0</v>
      </c>
      <c r="AB926" s="54">
        <v>0</v>
      </c>
      <c r="AC926" s="56">
        <v>1</v>
      </c>
      <c r="AD926" s="56">
        <v>0</v>
      </c>
      <c r="AE926" s="1" t="s">
        <v>1424</v>
      </c>
      <c r="AF926" s="1" t="s">
        <v>1418</v>
      </c>
      <c r="AG926" s="1" t="s">
        <v>1419</v>
      </c>
    </row>
    <row r="927" spans="1:33">
      <c r="A927" s="53">
        <v>45169</v>
      </c>
      <c r="B927" s="53">
        <v>45169</v>
      </c>
      <c r="N927" s="1" t="s">
        <v>1348</v>
      </c>
      <c r="U927" s="59">
        <v>5555260800</v>
      </c>
      <c r="V927" s="60">
        <v>5555260800</v>
      </c>
      <c r="W927" s="60">
        <v>9258768000</v>
      </c>
      <c r="X927" s="59">
        <v>9.7182112407000008E-3</v>
      </c>
      <c r="Y927" s="54">
        <v>0</v>
      </c>
      <c r="Z927" s="54">
        <v>1</v>
      </c>
      <c r="AA927" s="54">
        <v>0</v>
      </c>
      <c r="AB927" s="54">
        <v>0</v>
      </c>
      <c r="AC927" s="56">
        <v>0</v>
      </c>
      <c r="AD927" s="56">
        <v>1</v>
      </c>
      <c r="AE927" s="1" t="s">
        <v>1417</v>
      </c>
      <c r="AF927" s="1" t="s">
        <v>1418</v>
      </c>
      <c r="AG927" s="1" t="s">
        <v>1419</v>
      </c>
    </row>
    <row r="928" spans="1:33">
      <c r="A928" s="53">
        <v>45169</v>
      </c>
      <c r="B928" s="53">
        <v>45169</v>
      </c>
      <c r="N928" s="1" t="s">
        <v>1348</v>
      </c>
      <c r="U928" s="59">
        <v>46348486423.379997</v>
      </c>
      <c r="V928" s="60">
        <v>46348486423.379997</v>
      </c>
      <c r="W928" s="60">
        <v>46348486423.379997</v>
      </c>
      <c r="X928" s="59">
        <v>8.1080690532200003E-2</v>
      </c>
      <c r="Y928" s="54">
        <v>1</v>
      </c>
      <c r="Z928" s="54">
        <v>0</v>
      </c>
      <c r="AA928" s="54">
        <v>0</v>
      </c>
      <c r="AB928" s="54">
        <v>0</v>
      </c>
      <c r="AC928" s="56">
        <v>0</v>
      </c>
      <c r="AD928" s="56">
        <v>1</v>
      </c>
      <c r="AE928" s="1" t="s">
        <v>1417</v>
      </c>
      <c r="AF928" s="1" t="s">
        <v>1418</v>
      </c>
      <c r="AG928" s="1" t="s">
        <v>1419</v>
      </c>
    </row>
    <row r="929" spans="1:33">
      <c r="A929" s="53">
        <v>45169</v>
      </c>
      <c r="B929" s="53">
        <v>45169</v>
      </c>
      <c r="N929" s="1" t="s">
        <v>1348</v>
      </c>
      <c r="U929" s="59">
        <v>15156410492.6</v>
      </c>
      <c r="V929" s="60">
        <v>15156410492.6</v>
      </c>
      <c r="W929" s="60">
        <v>15156410492.6</v>
      </c>
      <c r="X929" s="59">
        <v>2.6514182523700001E-2</v>
      </c>
      <c r="Y929" s="54">
        <v>0</v>
      </c>
      <c r="Z929" s="54">
        <v>1</v>
      </c>
      <c r="AA929" s="54">
        <v>0</v>
      </c>
      <c r="AB929" s="54">
        <v>0</v>
      </c>
      <c r="AC929" s="56">
        <v>1</v>
      </c>
      <c r="AD929" s="56">
        <v>0</v>
      </c>
      <c r="AE929" s="1" t="s">
        <v>1424</v>
      </c>
      <c r="AF929" s="1" t="s">
        <v>1418</v>
      </c>
      <c r="AG929" s="1" t="s">
        <v>1419</v>
      </c>
    </row>
    <row r="930" spans="1:33">
      <c r="A930" s="53">
        <v>45169</v>
      </c>
      <c r="B930" s="53">
        <v>45169</v>
      </c>
      <c r="N930" s="1" t="s">
        <v>1348</v>
      </c>
      <c r="U930" s="59">
        <v>16022738959.98</v>
      </c>
      <c r="V930" s="60">
        <v>16022738959.98</v>
      </c>
      <c r="W930" s="60">
        <v>16621425922.26</v>
      </c>
      <c r="X930" s="59">
        <v>2.80297122807E-2</v>
      </c>
      <c r="Y930" s="54">
        <v>0</v>
      </c>
      <c r="Z930" s="54">
        <v>1</v>
      </c>
      <c r="AA930" s="54">
        <v>0</v>
      </c>
      <c r="AB930" s="54">
        <v>0</v>
      </c>
      <c r="AC930" s="56">
        <v>1</v>
      </c>
      <c r="AD930" s="56">
        <v>0</v>
      </c>
      <c r="AE930" s="1" t="s">
        <v>1424</v>
      </c>
      <c r="AF930" s="1" t="s">
        <v>1418</v>
      </c>
      <c r="AG930" s="1" t="s">
        <v>1419</v>
      </c>
    </row>
    <row r="931" spans="1:33">
      <c r="A931" s="53">
        <v>45169</v>
      </c>
      <c r="B931" s="53">
        <v>45169</v>
      </c>
      <c r="N931" s="1" t="s">
        <v>1348</v>
      </c>
      <c r="U931" s="59">
        <v>22754349042.57</v>
      </c>
      <c r="V931" s="60">
        <v>22754349042.57</v>
      </c>
      <c r="W931" s="60">
        <v>22754349042.57</v>
      </c>
      <c r="X931" s="59">
        <v>3.9805794651600002E-2</v>
      </c>
      <c r="Y931" s="54">
        <v>0</v>
      </c>
      <c r="Z931" s="54">
        <v>1</v>
      </c>
      <c r="AA931" s="54">
        <v>0</v>
      </c>
      <c r="AB931" s="54">
        <v>0</v>
      </c>
      <c r="AC931" s="56">
        <v>0</v>
      </c>
      <c r="AD931" s="56">
        <v>1</v>
      </c>
      <c r="AE931" s="1" t="s">
        <v>1417</v>
      </c>
      <c r="AF931" s="1" t="s">
        <v>1418</v>
      </c>
      <c r="AG931" s="1" t="s">
        <v>1419</v>
      </c>
    </row>
    <row r="932" spans="1:33">
      <c r="A932" s="53">
        <v>45169</v>
      </c>
      <c r="B932" s="53">
        <v>45169</v>
      </c>
      <c r="N932" s="1" t="s">
        <v>1348</v>
      </c>
      <c r="U932" s="59">
        <v>14695309615.040001</v>
      </c>
      <c r="V932" s="60">
        <v>14695309615.040001</v>
      </c>
      <c r="W932" s="60">
        <v>19736590692.799999</v>
      </c>
      <c r="X932" s="59">
        <v>2.5707546095199998E-2</v>
      </c>
      <c r="Y932" s="54">
        <v>0</v>
      </c>
      <c r="Z932" s="54">
        <v>1</v>
      </c>
      <c r="AA932" s="54">
        <v>0</v>
      </c>
      <c r="AB932" s="54">
        <v>0</v>
      </c>
      <c r="AC932" s="56">
        <v>1</v>
      </c>
      <c r="AD932" s="56">
        <v>0</v>
      </c>
      <c r="AE932" s="1" t="s">
        <v>1424</v>
      </c>
      <c r="AF932" s="1" t="s">
        <v>1418</v>
      </c>
      <c r="AG932" s="1" t="s">
        <v>1434</v>
      </c>
    </row>
    <row r="933" spans="1:33">
      <c r="A933" s="53">
        <v>45169</v>
      </c>
      <c r="B933" s="53">
        <v>45169</v>
      </c>
      <c r="N933" s="1" t="s">
        <v>1348</v>
      </c>
      <c r="U933" s="59">
        <v>49340036192.879997</v>
      </c>
      <c r="V933" s="60">
        <v>49340036192.879997</v>
      </c>
      <c r="W933" s="60">
        <v>49340036192.879997</v>
      </c>
      <c r="X933" s="59">
        <v>8.6314020459200003E-2</v>
      </c>
      <c r="Y933" s="54">
        <v>1</v>
      </c>
      <c r="Z933" s="54">
        <v>0</v>
      </c>
      <c r="AA933" s="54">
        <v>0</v>
      </c>
      <c r="AB933" s="54">
        <v>0</v>
      </c>
      <c r="AC933" s="56">
        <v>0.65</v>
      </c>
      <c r="AD933" s="56">
        <v>0.35</v>
      </c>
      <c r="AE933" s="1" t="s">
        <v>1417</v>
      </c>
      <c r="AF933" s="1" t="s">
        <v>1418</v>
      </c>
      <c r="AG933" s="1" t="s">
        <v>1419</v>
      </c>
    </row>
    <row r="934" spans="1:33">
      <c r="A934" s="53">
        <v>45169</v>
      </c>
      <c r="B934" s="53">
        <v>45169</v>
      </c>
      <c r="N934" s="1" t="s">
        <v>1348</v>
      </c>
      <c r="U934" s="59">
        <v>27645908859.599998</v>
      </c>
      <c r="V934" s="60">
        <v>27645908859.599998</v>
      </c>
      <c r="W934" s="60">
        <v>27645908859.599998</v>
      </c>
      <c r="X934" s="59">
        <v>4.83629467476E-2</v>
      </c>
      <c r="Y934" s="54">
        <v>0</v>
      </c>
      <c r="Z934" s="54">
        <v>1</v>
      </c>
      <c r="AA934" s="54">
        <v>0</v>
      </c>
      <c r="AB934" s="54">
        <v>0</v>
      </c>
      <c r="AC934" s="56">
        <v>0</v>
      </c>
      <c r="AD934" s="56">
        <v>1</v>
      </c>
      <c r="AE934" s="1" t="s">
        <v>1417</v>
      </c>
      <c r="AF934" s="1" t="s">
        <v>1418</v>
      </c>
      <c r="AG934" s="1" t="s">
        <v>1419</v>
      </c>
    </row>
    <row r="935" spans="1:33">
      <c r="A935" s="53">
        <v>45169</v>
      </c>
      <c r="B935" s="53">
        <v>45169</v>
      </c>
      <c r="N935" s="1" t="s">
        <v>1348</v>
      </c>
      <c r="U935" s="59">
        <v>33418846522.830002</v>
      </c>
      <c r="V935" s="60">
        <v>33418846522.830002</v>
      </c>
      <c r="W935" s="60">
        <v>33418846522.830002</v>
      </c>
      <c r="X935" s="59">
        <v>5.8461955544900003E-2</v>
      </c>
      <c r="Y935" s="54">
        <v>1</v>
      </c>
      <c r="Z935" s="54">
        <v>0</v>
      </c>
      <c r="AA935" s="54">
        <v>0</v>
      </c>
      <c r="AB935" s="54">
        <v>0</v>
      </c>
      <c r="AC935" s="56">
        <v>1</v>
      </c>
      <c r="AD935" s="56">
        <v>0</v>
      </c>
      <c r="AE935" s="1" t="s">
        <v>1417</v>
      </c>
      <c r="AF935" s="1" t="s">
        <v>1418</v>
      </c>
      <c r="AG935" s="1" t="s">
        <v>1419</v>
      </c>
    </row>
    <row r="936" spans="1:33">
      <c r="A936" s="53">
        <v>45169</v>
      </c>
      <c r="B936" s="53">
        <v>45169</v>
      </c>
      <c r="N936" s="1" t="s">
        <v>1348</v>
      </c>
      <c r="U936" s="59">
        <v>13261498934.040001</v>
      </c>
      <c r="V936" s="60">
        <v>13261498934.040001</v>
      </c>
      <c r="W936" s="60">
        <v>13261498934.040001</v>
      </c>
      <c r="X936" s="59">
        <v>2.3199279502699999E-2</v>
      </c>
      <c r="Y936" s="54">
        <v>0</v>
      </c>
      <c r="Z936" s="54">
        <v>1</v>
      </c>
      <c r="AA936" s="54">
        <v>0</v>
      </c>
      <c r="AB936" s="54">
        <v>0</v>
      </c>
      <c r="AC936" s="56">
        <v>0.5</v>
      </c>
      <c r="AD936" s="56">
        <v>0.5</v>
      </c>
      <c r="AE936" s="1" t="s">
        <v>1417</v>
      </c>
      <c r="AF936" s="1" t="s">
        <v>1418</v>
      </c>
      <c r="AG936" s="1" t="s">
        <v>1419</v>
      </c>
    </row>
    <row r="937" spans="1:33">
      <c r="A937" s="53">
        <v>45169</v>
      </c>
      <c r="B937" s="53">
        <v>45169</v>
      </c>
      <c r="N937" s="1" t="s">
        <v>1348</v>
      </c>
      <c r="U937" s="59">
        <v>11257108531.200001</v>
      </c>
      <c r="V937" s="60">
        <v>11257108531.200001</v>
      </c>
      <c r="W937" s="60">
        <v>11257108531.200001</v>
      </c>
      <c r="X937" s="59">
        <v>1.9692857384099999E-2</v>
      </c>
      <c r="Y937" s="54">
        <v>0</v>
      </c>
      <c r="Z937" s="54">
        <v>1</v>
      </c>
      <c r="AA937" s="54">
        <v>0</v>
      </c>
      <c r="AB937" s="54">
        <v>0</v>
      </c>
      <c r="AC937" s="56">
        <v>1</v>
      </c>
      <c r="AD937" s="56">
        <v>0</v>
      </c>
      <c r="AE937" s="1" t="s">
        <v>1417</v>
      </c>
      <c r="AF937" s="1" t="s">
        <v>1418</v>
      </c>
      <c r="AG937" s="1" t="s">
        <v>1419</v>
      </c>
    </row>
    <row r="938" spans="1:33">
      <c r="A938" s="53">
        <v>45169</v>
      </c>
      <c r="B938" s="53">
        <v>45169</v>
      </c>
      <c r="N938" s="1" t="s">
        <v>1348</v>
      </c>
      <c r="U938" s="59">
        <v>17469243514.950001</v>
      </c>
      <c r="V938" s="60">
        <v>17469243514.950001</v>
      </c>
      <c r="W938" s="60">
        <v>17469243514.950001</v>
      </c>
      <c r="X938" s="59">
        <v>3.0560185166099998E-2</v>
      </c>
      <c r="Y938" s="54">
        <v>0</v>
      </c>
      <c r="Z938" s="54">
        <v>1</v>
      </c>
      <c r="AA938" s="54">
        <v>0</v>
      </c>
      <c r="AB938" s="54">
        <v>0</v>
      </c>
      <c r="AC938" s="56">
        <v>1</v>
      </c>
      <c r="AD938" s="56">
        <v>0</v>
      </c>
      <c r="AE938" s="1" t="s">
        <v>1417</v>
      </c>
      <c r="AF938" s="1" t="s">
        <v>1418</v>
      </c>
      <c r="AG938" s="1" t="s">
        <v>1419</v>
      </c>
    </row>
    <row r="939" spans="1:33">
      <c r="A939" s="53">
        <v>45169</v>
      </c>
      <c r="B939" s="53">
        <v>45169</v>
      </c>
      <c r="N939" s="1" t="s">
        <v>1348</v>
      </c>
      <c r="U939" s="59">
        <v>17109268966.4</v>
      </c>
      <c r="V939" s="60">
        <v>17109268966.4</v>
      </c>
      <c r="W939" s="60">
        <v>17109268966.4</v>
      </c>
      <c r="X939" s="59">
        <v>2.9930456188500001E-2</v>
      </c>
      <c r="Y939" s="54">
        <v>0</v>
      </c>
      <c r="Z939" s="54">
        <v>1</v>
      </c>
      <c r="AA939" s="54">
        <v>0</v>
      </c>
      <c r="AB939" s="54">
        <v>0</v>
      </c>
      <c r="AC939" s="56">
        <v>0.35</v>
      </c>
      <c r="AD939" s="56">
        <v>0.65</v>
      </c>
      <c r="AE939" s="1" t="s">
        <v>1417</v>
      </c>
      <c r="AF939" s="1" t="s">
        <v>1418</v>
      </c>
      <c r="AG939" s="1" t="s">
        <v>1419</v>
      </c>
    </row>
    <row r="940" spans="1:33">
      <c r="A940" s="53">
        <v>45169</v>
      </c>
      <c r="B940" s="53">
        <v>45169</v>
      </c>
      <c r="N940" s="1" t="s">
        <v>1348</v>
      </c>
      <c r="U940" s="59">
        <v>15456901680.35</v>
      </c>
      <c r="V940" s="60">
        <v>15456901680.35</v>
      </c>
      <c r="W940" s="60">
        <v>15456901680.35</v>
      </c>
      <c r="X940" s="59">
        <v>2.70398530447E-2</v>
      </c>
      <c r="Y940" s="54">
        <v>0</v>
      </c>
      <c r="Z940" s="54">
        <v>1</v>
      </c>
      <c r="AA940" s="54">
        <v>0</v>
      </c>
      <c r="AB940" s="54">
        <v>0</v>
      </c>
      <c r="AC940" s="56">
        <v>1</v>
      </c>
      <c r="AD940" s="56">
        <v>0</v>
      </c>
      <c r="AE940" s="1" t="s">
        <v>1417</v>
      </c>
      <c r="AF940" s="1" t="s">
        <v>1418</v>
      </c>
      <c r="AG940" s="1" t="s">
        <v>1419</v>
      </c>
    </row>
    <row r="941" spans="1:33">
      <c r="A941" s="53">
        <v>45169</v>
      </c>
      <c r="B941" s="53">
        <v>45169</v>
      </c>
      <c r="N941" s="1" t="s">
        <v>1348</v>
      </c>
      <c r="U941" s="59">
        <v>11740750900.34</v>
      </c>
      <c r="V941" s="60">
        <v>11740750900.34</v>
      </c>
      <c r="W941" s="60">
        <v>11740750900.34</v>
      </c>
      <c r="X941" s="59">
        <v>2.05389272407E-2</v>
      </c>
      <c r="Y941" s="54">
        <v>0</v>
      </c>
      <c r="Z941" s="54">
        <v>1</v>
      </c>
      <c r="AA941" s="54">
        <v>0</v>
      </c>
      <c r="AB941" s="54">
        <v>0</v>
      </c>
      <c r="AC941" s="56">
        <v>1</v>
      </c>
      <c r="AD941" s="56">
        <v>0</v>
      </c>
      <c r="AE941" s="1" t="s">
        <v>1417</v>
      </c>
      <c r="AF941" s="1" t="s">
        <v>1418</v>
      </c>
      <c r="AG941" s="1" t="s">
        <v>1419</v>
      </c>
    </row>
    <row r="942" spans="1:33">
      <c r="A942" s="53">
        <v>45169</v>
      </c>
      <c r="B942" s="53">
        <v>45169</v>
      </c>
      <c r="N942" s="1" t="s">
        <v>1348</v>
      </c>
      <c r="U942" s="59">
        <v>8826530045.2800007</v>
      </c>
      <c r="V942" s="60">
        <v>8826530045.2800007</v>
      </c>
      <c r="W942" s="60">
        <v>8826530045.2800007</v>
      </c>
      <c r="X942" s="59">
        <v>1.5440874261500001E-2</v>
      </c>
      <c r="Y942" s="54">
        <v>0</v>
      </c>
      <c r="Z942" s="54">
        <v>1</v>
      </c>
      <c r="AA942" s="54">
        <v>0</v>
      </c>
      <c r="AB942" s="54">
        <v>0</v>
      </c>
      <c r="AC942" s="56">
        <v>1</v>
      </c>
      <c r="AD942" s="56">
        <v>0</v>
      </c>
      <c r="AE942" s="1" t="s">
        <v>1417</v>
      </c>
      <c r="AF942" s="1" t="s">
        <v>1418</v>
      </c>
      <c r="AG942" s="1" t="s">
        <v>1419</v>
      </c>
    </row>
    <row r="943" spans="1:33">
      <c r="A943" s="53">
        <v>45169</v>
      </c>
      <c r="B943" s="53">
        <v>45169</v>
      </c>
      <c r="N943" s="1" t="s">
        <v>1348</v>
      </c>
      <c r="U943" s="59">
        <v>21013911953.900002</v>
      </c>
      <c r="V943" s="60">
        <v>21013911953.900002</v>
      </c>
      <c r="W943" s="60">
        <v>21013911953.900002</v>
      </c>
      <c r="X943" s="59">
        <v>3.6761124763400002E-2</v>
      </c>
      <c r="Y943" s="54">
        <v>0</v>
      </c>
      <c r="Z943" s="54">
        <v>1</v>
      </c>
      <c r="AA943" s="54">
        <v>0</v>
      </c>
      <c r="AB943" s="54">
        <v>0</v>
      </c>
      <c r="AC943" s="56">
        <v>1</v>
      </c>
      <c r="AD943" s="56">
        <v>0</v>
      </c>
      <c r="AE943" s="1" t="s">
        <v>1417</v>
      </c>
      <c r="AF943" s="1" t="s">
        <v>1418</v>
      </c>
      <c r="AG943" s="1" t="s">
        <v>1419</v>
      </c>
    </row>
    <row r="944" spans="1:33">
      <c r="A944" s="53">
        <v>45169</v>
      </c>
      <c r="B944" s="53">
        <v>45169</v>
      </c>
      <c r="N944" s="1" t="s">
        <v>1348</v>
      </c>
      <c r="U944" s="59">
        <v>11843213586.264</v>
      </c>
      <c r="V944" s="60">
        <v>11843213586.264</v>
      </c>
      <c r="W944" s="60">
        <v>12466540617.120001</v>
      </c>
      <c r="X944" s="59">
        <v>2.0718172475400001E-2</v>
      </c>
      <c r="Y944" s="54">
        <v>0</v>
      </c>
      <c r="Z944" s="54">
        <v>1</v>
      </c>
      <c r="AA944" s="54">
        <v>0</v>
      </c>
      <c r="AB944" s="54">
        <v>0</v>
      </c>
      <c r="AC944" s="56">
        <v>1</v>
      </c>
      <c r="AD944" s="56">
        <v>0</v>
      </c>
      <c r="AE944" s="1" t="s">
        <v>1417</v>
      </c>
      <c r="AF944" s="1" t="s">
        <v>1418</v>
      </c>
      <c r="AG944" s="1" t="s">
        <v>1419</v>
      </c>
    </row>
    <row r="945" spans="1:33">
      <c r="A945" s="53">
        <v>45169</v>
      </c>
      <c r="B945" s="53">
        <v>45169</v>
      </c>
      <c r="N945" s="1" t="s">
        <v>1348</v>
      </c>
      <c r="U945" s="59">
        <v>193137989815.67999</v>
      </c>
      <c r="V945" s="60">
        <v>193137989815.67999</v>
      </c>
      <c r="W945" s="60">
        <v>193137989815.67999</v>
      </c>
      <c r="X945" s="59">
        <v>0.33786996708369998</v>
      </c>
      <c r="Y945" s="54">
        <v>1</v>
      </c>
      <c r="Z945" s="54">
        <v>0</v>
      </c>
      <c r="AA945" s="54">
        <v>0</v>
      </c>
      <c r="AB945" s="54">
        <v>0</v>
      </c>
      <c r="AC945" s="56">
        <v>0</v>
      </c>
      <c r="AD945" s="56">
        <v>1</v>
      </c>
      <c r="AE945" s="1" t="s">
        <v>1424</v>
      </c>
      <c r="AF945" s="1" t="s">
        <v>1418</v>
      </c>
      <c r="AG945" s="1" t="s">
        <v>1419</v>
      </c>
    </row>
    <row r="946" spans="1:33">
      <c r="A946" s="53">
        <v>45169</v>
      </c>
      <c r="B946" s="53">
        <v>45169</v>
      </c>
      <c r="N946" s="1" t="s">
        <v>1348</v>
      </c>
      <c r="U946" s="59">
        <v>10619567157.379999</v>
      </c>
      <c r="V946" s="60">
        <v>10619567157.379999</v>
      </c>
      <c r="W946" s="60">
        <v>10619567157.379999</v>
      </c>
      <c r="X946" s="59">
        <v>1.8577561096800001E-2</v>
      </c>
      <c r="Y946" s="54">
        <v>0</v>
      </c>
      <c r="Z946" s="54">
        <v>1</v>
      </c>
      <c r="AA946" s="54">
        <v>0</v>
      </c>
      <c r="AB946" s="54">
        <v>0</v>
      </c>
      <c r="AC946" s="56">
        <v>0</v>
      </c>
      <c r="AD946" s="56">
        <v>1</v>
      </c>
      <c r="AE946" s="1" t="s">
        <v>1424</v>
      </c>
      <c r="AF946" s="1" t="s">
        <v>1418</v>
      </c>
      <c r="AG946" s="1" t="s">
        <v>1419</v>
      </c>
    </row>
    <row r="947" spans="1:33">
      <c r="A947" s="53">
        <v>45169</v>
      </c>
      <c r="B947" s="53">
        <v>45169</v>
      </c>
      <c r="N947" s="1" t="s">
        <v>1348</v>
      </c>
      <c r="U947" s="59">
        <v>12581724553.398001</v>
      </c>
      <c r="V947" s="60">
        <v>12581724553.398001</v>
      </c>
      <c r="W947" s="60">
        <v>13979693948.219999</v>
      </c>
      <c r="X947" s="59">
        <v>2.2010102024799999E-2</v>
      </c>
      <c r="Y947" s="54">
        <v>0</v>
      </c>
      <c r="Z947" s="54">
        <v>1</v>
      </c>
      <c r="AA947" s="54">
        <v>0</v>
      </c>
      <c r="AB947" s="54">
        <v>0</v>
      </c>
      <c r="AC947" s="56">
        <v>0.35</v>
      </c>
      <c r="AD947" s="56">
        <v>0.65</v>
      </c>
      <c r="AE947" s="1" t="s">
        <v>1424</v>
      </c>
      <c r="AF947" s="1" t="s">
        <v>1418</v>
      </c>
      <c r="AG947" s="1" t="s">
        <v>1419</v>
      </c>
    </row>
    <row r="948" spans="1:33">
      <c r="A948" s="53">
        <v>45169</v>
      </c>
      <c r="B948" s="53">
        <v>45169</v>
      </c>
      <c r="N948" s="1" t="s">
        <v>1348</v>
      </c>
      <c r="U948" s="59">
        <v>57854716634</v>
      </c>
      <c r="V948" s="60">
        <v>57854716634</v>
      </c>
      <c r="W948" s="60">
        <v>57854716634</v>
      </c>
      <c r="X948" s="59">
        <v>0.1012093541173</v>
      </c>
      <c r="Y948" s="54">
        <v>1</v>
      </c>
      <c r="Z948" s="54">
        <v>0</v>
      </c>
      <c r="AA948" s="54">
        <v>0</v>
      </c>
      <c r="AB948" s="54">
        <v>0</v>
      </c>
      <c r="AC948" s="56">
        <v>0</v>
      </c>
      <c r="AD948" s="56">
        <v>1</v>
      </c>
      <c r="AE948" s="1" t="s">
        <v>1424</v>
      </c>
      <c r="AF948" s="1" t="s">
        <v>1418</v>
      </c>
      <c r="AG948" s="1" t="s">
        <v>1419</v>
      </c>
    </row>
    <row r="949" spans="1:33">
      <c r="A949" s="53">
        <v>45169</v>
      </c>
      <c r="B949" s="53">
        <v>45169</v>
      </c>
      <c r="N949" s="1" t="s">
        <v>1348</v>
      </c>
      <c r="U949" s="59">
        <v>42492721493.160004</v>
      </c>
      <c r="V949" s="60">
        <v>42492721493.160004</v>
      </c>
      <c r="W949" s="60">
        <v>42492721493.160004</v>
      </c>
      <c r="X949" s="59">
        <v>7.4335527805200002E-2</v>
      </c>
      <c r="Y949" s="54">
        <v>0</v>
      </c>
      <c r="Z949" s="54">
        <v>1</v>
      </c>
      <c r="AA949" s="54">
        <v>0</v>
      </c>
      <c r="AB949" s="54">
        <v>0</v>
      </c>
      <c r="AC949" s="56">
        <v>0</v>
      </c>
      <c r="AD949" s="56">
        <v>1</v>
      </c>
      <c r="AE949" s="1" t="s">
        <v>1424</v>
      </c>
      <c r="AF949" s="1" t="s">
        <v>1418</v>
      </c>
      <c r="AG949" s="1" t="s">
        <v>1419</v>
      </c>
    </row>
    <row r="950" spans="1:33">
      <c r="A950" s="53">
        <v>45169</v>
      </c>
      <c r="B950" s="53">
        <v>45169</v>
      </c>
      <c r="N950" s="1" t="s">
        <v>1348</v>
      </c>
      <c r="U950" s="59">
        <v>55612696318.410004</v>
      </c>
      <c r="V950" s="60">
        <v>55612696318.410004</v>
      </c>
      <c r="W950" s="60">
        <v>55612696318.410004</v>
      </c>
      <c r="X950" s="59">
        <v>9.7287229159200003E-2</v>
      </c>
      <c r="Y950" s="54">
        <v>1</v>
      </c>
      <c r="Z950" s="54">
        <v>0</v>
      </c>
      <c r="AA950" s="54">
        <v>0</v>
      </c>
      <c r="AB950" s="54">
        <v>0</v>
      </c>
      <c r="AC950" s="56">
        <v>1</v>
      </c>
      <c r="AD950" s="56">
        <v>0</v>
      </c>
      <c r="AE950" s="1" t="s">
        <v>1417</v>
      </c>
      <c r="AF950" s="1" t="s">
        <v>1418</v>
      </c>
      <c r="AG950" s="1" t="s">
        <v>1419</v>
      </c>
    </row>
    <row r="951" spans="1:33">
      <c r="A951" s="53">
        <v>45169</v>
      </c>
      <c r="B951" s="53">
        <v>45169</v>
      </c>
      <c r="N951" s="1" t="s">
        <v>1348</v>
      </c>
      <c r="U951" s="59">
        <v>37016585777.879997</v>
      </c>
      <c r="V951" s="60">
        <v>37016585777.879997</v>
      </c>
      <c r="W951" s="60">
        <v>37016585777.879997</v>
      </c>
      <c r="X951" s="59">
        <v>6.4755735680300006E-2</v>
      </c>
      <c r="Y951" s="54">
        <v>1</v>
      </c>
      <c r="Z951" s="54">
        <v>0</v>
      </c>
      <c r="AA951" s="54">
        <v>0</v>
      </c>
      <c r="AB951" s="54">
        <v>0</v>
      </c>
      <c r="AC951" s="56">
        <v>1</v>
      </c>
      <c r="AD951" s="56">
        <v>0</v>
      </c>
      <c r="AE951" s="1" t="s">
        <v>1417</v>
      </c>
      <c r="AF951" s="1" t="s">
        <v>1418</v>
      </c>
      <c r="AG951" s="1" t="s">
        <v>1419</v>
      </c>
    </row>
    <row r="952" spans="1:33">
      <c r="A952" s="53">
        <v>45169</v>
      </c>
      <c r="B952" s="53">
        <v>45169</v>
      </c>
      <c r="N952" s="1" t="s">
        <v>1348</v>
      </c>
      <c r="U952" s="59">
        <v>16767020753.6</v>
      </c>
      <c r="V952" s="60">
        <v>16767020753.6</v>
      </c>
      <c r="W952" s="60">
        <v>16767020753.6</v>
      </c>
      <c r="X952" s="59">
        <v>2.9331737145600001E-2</v>
      </c>
      <c r="Y952" s="54">
        <v>0</v>
      </c>
      <c r="Z952" s="54">
        <v>1</v>
      </c>
      <c r="AA952" s="54">
        <v>0</v>
      </c>
      <c r="AB952" s="54">
        <v>0</v>
      </c>
      <c r="AC952" s="56">
        <v>1</v>
      </c>
      <c r="AD952" s="56">
        <v>0</v>
      </c>
      <c r="AE952" s="1" t="s">
        <v>1417</v>
      </c>
      <c r="AF952" s="1" t="s">
        <v>1418</v>
      </c>
      <c r="AG952" s="1" t="s">
        <v>1419</v>
      </c>
    </row>
    <row r="953" spans="1:33">
      <c r="A953" s="53">
        <v>45169</v>
      </c>
      <c r="B953" s="53">
        <v>45169</v>
      </c>
      <c r="N953" s="1" t="s">
        <v>1348</v>
      </c>
      <c r="U953" s="59">
        <v>31906130525.325001</v>
      </c>
      <c r="V953" s="60">
        <v>31906130525.325001</v>
      </c>
      <c r="W953" s="60">
        <v>45580186464.75</v>
      </c>
      <c r="X953" s="59">
        <v>5.5815654292799999E-2</v>
      </c>
      <c r="Y953" s="54">
        <v>1</v>
      </c>
      <c r="Z953" s="54">
        <v>0</v>
      </c>
      <c r="AA953" s="54">
        <v>0</v>
      </c>
      <c r="AB953" s="54">
        <v>0</v>
      </c>
      <c r="AC953" s="56">
        <v>0.5</v>
      </c>
      <c r="AD953" s="56">
        <v>0.5</v>
      </c>
      <c r="AE953" s="1" t="s">
        <v>1417</v>
      </c>
      <c r="AF953" s="1" t="s">
        <v>1418</v>
      </c>
      <c r="AG953" s="1" t="s">
        <v>1419</v>
      </c>
    </row>
    <row r="954" spans="1:33">
      <c r="A954" s="53">
        <v>45169</v>
      </c>
      <c r="B954" s="53">
        <v>45169</v>
      </c>
      <c r="N954" s="1" t="s">
        <v>1348</v>
      </c>
      <c r="U954" s="59">
        <v>9748944827.9699993</v>
      </c>
      <c r="V954" s="60">
        <v>9748944827.9699993</v>
      </c>
      <c r="W954" s="60">
        <v>19497889655.939999</v>
      </c>
      <c r="X954" s="59">
        <v>1.7054519782799999E-2</v>
      </c>
      <c r="Y954" s="54">
        <v>0</v>
      </c>
      <c r="Z954" s="54">
        <v>1</v>
      </c>
      <c r="AA954" s="54">
        <v>0</v>
      </c>
      <c r="AB954" s="54">
        <v>0</v>
      </c>
      <c r="AC954" s="56">
        <v>0</v>
      </c>
      <c r="AD954" s="56">
        <v>1</v>
      </c>
      <c r="AE954" s="1" t="s">
        <v>1417</v>
      </c>
      <c r="AF954" s="1" t="s">
        <v>1418</v>
      </c>
      <c r="AG954" s="1" t="s">
        <v>1419</v>
      </c>
    </row>
    <row r="955" spans="1:33">
      <c r="A955" s="53">
        <v>45169</v>
      </c>
      <c r="B955" s="53">
        <v>45169</v>
      </c>
      <c r="N955" s="1" t="s">
        <v>1348</v>
      </c>
      <c r="U955" s="59">
        <v>14285387860.799999</v>
      </c>
      <c r="V955" s="60">
        <v>14285387860.799999</v>
      </c>
      <c r="W955" s="60">
        <v>14285387860.799999</v>
      </c>
      <c r="X955" s="59">
        <v>2.49904409325E-2</v>
      </c>
      <c r="Y955" s="54">
        <v>0</v>
      </c>
      <c r="Z955" s="54">
        <v>1</v>
      </c>
      <c r="AA955" s="54">
        <v>0</v>
      </c>
      <c r="AB955" s="54">
        <v>0</v>
      </c>
      <c r="AC955" s="56">
        <v>0</v>
      </c>
      <c r="AD955" s="56">
        <v>1</v>
      </c>
      <c r="AE955" s="1" t="s">
        <v>1424</v>
      </c>
      <c r="AF955" s="1" t="s">
        <v>1418</v>
      </c>
      <c r="AG955" s="1" t="s">
        <v>1419</v>
      </c>
    </row>
    <row r="956" spans="1:33">
      <c r="A956" s="53">
        <v>45169</v>
      </c>
      <c r="B956" s="53">
        <v>45169</v>
      </c>
      <c r="N956" s="1" t="s">
        <v>1348</v>
      </c>
      <c r="U956" s="59">
        <v>17374044197.1525</v>
      </c>
      <c r="V956" s="60">
        <v>17374044197.1525</v>
      </c>
      <c r="W956" s="60">
        <v>18288467575.950001</v>
      </c>
      <c r="X956" s="59">
        <v>3.0393646255699999E-2</v>
      </c>
      <c r="Y956" s="54">
        <v>0</v>
      </c>
      <c r="Z956" s="54">
        <v>1</v>
      </c>
      <c r="AA956" s="54">
        <v>0</v>
      </c>
      <c r="AB956" s="54">
        <v>0</v>
      </c>
      <c r="AC956" s="56">
        <v>0.5</v>
      </c>
      <c r="AD956" s="56">
        <v>0.5</v>
      </c>
      <c r="AE956" s="1" t="s">
        <v>1424</v>
      </c>
      <c r="AF956" s="1" t="s">
        <v>1418</v>
      </c>
      <c r="AG956" s="1" t="s">
        <v>1419</v>
      </c>
    </row>
    <row r="957" spans="1:33">
      <c r="A957" s="53">
        <v>45169</v>
      </c>
      <c r="B957" s="53">
        <v>45169</v>
      </c>
      <c r="N957" s="1" t="s">
        <v>1348</v>
      </c>
      <c r="U957" s="59">
        <v>11648134590.75</v>
      </c>
      <c r="V957" s="60">
        <v>11648134590.75</v>
      </c>
      <c r="W957" s="60">
        <v>12942371767.5</v>
      </c>
      <c r="X957" s="59">
        <v>2.0376906969600001E-2</v>
      </c>
      <c r="Y957" s="54">
        <v>0</v>
      </c>
      <c r="Z957" s="54">
        <v>1</v>
      </c>
      <c r="AA957" s="54">
        <v>0</v>
      </c>
      <c r="AB957" s="54">
        <v>0</v>
      </c>
      <c r="AC957" s="56">
        <v>1</v>
      </c>
      <c r="AD957" s="56">
        <v>0</v>
      </c>
      <c r="AE957" s="1" t="s">
        <v>1424</v>
      </c>
      <c r="AF957" s="1" t="s">
        <v>1418</v>
      </c>
      <c r="AG957" s="1" t="s">
        <v>1419</v>
      </c>
    </row>
    <row r="958" spans="1:33">
      <c r="A958" s="53">
        <v>45169</v>
      </c>
      <c r="B958" s="53">
        <v>45169</v>
      </c>
      <c r="N958" s="1" t="s">
        <v>1348</v>
      </c>
      <c r="U958" s="59">
        <v>19661287135.400002</v>
      </c>
      <c r="V958" s="60">
        <v>19661287135.400002</v>
      </c>
      <c r="W958" s="60">
        <v>19661287135.400002</v>
      </c>
      <c r="X958" s="59">
        <v>3.4394882351200001E-2</v>
      </c>
      <c r="Y958" s="54">
        <v>0</v>
      </c>
      <c r="Z958" s="54">
        <v>1</v>
      </c>
      <c r="AA958" s="54">
        <v>0</v>
      </c>
      <c r="AB958" s="54">
        <v>0</v>
      </c>
      <c r="AC958" s="56">
        <v>0.65</v>
      </c>
      <c r="AD958" s="56">
        <v>0.35</v>
      </c>
      <c r="AE958" s="1" t="s">
        <v>1417</v>
      </c>
      <c r="AF958" s="1" t="s">
        <v>1418</v>
      </c>
      <c r="AG958" s="1" t="s">
        <v>1419</v>
      </c>
    </row>
    <row r="959" spans="1:33">
      <c r="A959" s="53">
        <v>45169</v>
      </c>
      <c r="B959" s="53">
        <v>45169</v>
      </c>
      <c r="N959" s="1" t="s">
        <v>1348</v>
      </c>
      <c r="U959" s="59">
        <v>9991495356.9200001</v>
      </c>
      <c r="V959" s="60">
        <v>9991495356.9200001</v>
      </c>
      <c r="W959" s="60">
        <v>9991495356.9200001</v>
      </c>
      <c r="X959" s="59">
        <v>1.7478830604899999E-2</v>
      </c>
      <c r="Y959" s="54">
        <v>0</v>
      </c>
      <c r="Z959" s="54">
        <v>1</v>
      </c>
      <c r="AA959" s="54">
        <v>0</v>
      </c>
      <c r="AB959" s="54">
        <v>0</v>
      </c>
      <c r="AC959" s="56">
        <v>1</v>
      </c>
      <c r="AD959" s="56">
        <v>0</v>
      </c>
      <c r="AE959" s="1" t="s">
        <v>1417</v>
      </c>
      <c r="AF959" s="1" t="s">
        <v>1418</v>
      </c>
      <c r="AG959" s="1" t="s">
        <v>1419</v>
      </c>
    </row>
    <row r="960" spans="1:33">
      <c r="A960" s="53">
        <v>45169</v>
      </c>
      <c r="B960" s="53">
        <v>45169</v>
      </c>
      <c r="N960" s="1" t="s">
        <v>1348</v>
      </c>
      <c r="U960" s="59">
        <v>24012129386.5</v>
      </c>
      <c r="V960" s="60">
        <v>24012129386.5</v>
      </c>
      <c r="W960" s="60">
        <v>24012129386.5</v>
      </c>
      <c r="X960" s="59">
        <v>4.20061189058E-2</v>
      </c>
      <c r="Y960" s="54">
        <v>0</v>
      </c>
      <c r="Z960" s="54">
        <v>1</v>
      </c>
      <c r="AA960" s="54">
        <v>0</v>
      </c>
      <c r="AB960" s="54">
        <v>0</v>
      </c>
      <c r="AC960" s="56">
        <v>0</v>
      </c>
      <c r="AD960" s="56">
        <v>1</v>
      </c>
      <c r="AE960" s="1" t="s">
        <v>1424</v>
      </c>
      <c r="AF960" s="1" t="s">
        <v>1418</v>
      </c>
      <c r="AG960" s="1" t="s">
        <v>1419</v>
      </c>
    </row>
    <row r="961" spans="1:33">
      <c r="A961" s="53">
        <v>45169</v>
      </c>
      <c r="B961" s="53">
        <v>45169</v>
      </c>
      <c r="N961" s="1" t="s">
        <v>1348</v>
      </c>
      <c r="U961" s="59">
        <v>33064746485.060001</v>
      </c>
      <c r="V961" s="60">
        <v>33064746485.060001</v>
      </c>
      <c r="W961" s="60">
        <v>33064746485.060001</v>
      </c>
      <c r="X961" s="59">
        <v>5.7842503265199997E-2</v>
      </c>
      <c r="Y961" s="54">
        <v>0</v>
      </c>
      <c r="Z961" s="54">
        <v>1</v>
      </c>
      <c r="AA961" s="54">
        <v>0</v>
      </c>
      <c r="AB961" s="54">
        <v>0</v>
      </c>
      <c r="AC961" s="56">
        <v>0.65</v>
      </c>
      <c r="AD961" s="56">
        <v>0.35</v>
      </c>
      <c r="AE961" s="1" t="s">
        <v>1417</v>
      </c>
      <c r="AF961" s="1" t="s">
        <v>1418</v>
      </c>
      <c r="AG961" s="1" t="s">
        <v>1419</v>
      </c>
    </row>
    <row r="962" spans="1:33">
      <c r="A962" s="53">
        <v>45169</v>
      </c>
      <c r="B962" s="53">
        <v>45169</v>
      </c>
      <c r="N962" s="1" t="s">
        <v>1348</v>
      </c>
      <c r="U962" s="59">
        <v>9127586538.7199993</v>
      </c>
      <c r="V962" s="60">
        <v>9127586538.7199993</v>
      </c>
      <c r="W962" s="60">
        <v>9127586538.7199993</v>
      </c>
      <c r="X962" s="59">
        <v>1.59675337117E-2</v>
      </c>
      <c r="Y962" s="54">
        <v>0</v>
      </c>
      <c r="Z962" s="54">
        <v>1</v>
      </c>
      <c r="AA962" s="54">
        <v>0</v>
      </c>
      <c r="AB962" s="54">
        <v>0</v>
      </c>
      <c r="AC962" s="56">
        <v>1</v>
      </c>
      <c r="AD962" s="56">
        <v>0</v>
      </c>
      <c r="AE962" s="1" t="s">
        <v>1417</v>
      </c>
      <c r="AF962" s="1" t="s">
        <v>1418</v>
      </c>
      <c r="AG962" s="1" t="s">
        <v>1419</v>
      </c>
    </row>
    <row r="963" spans="1:33">
      <c r="A963" s="53">
        <v>45169</v>
      </c>
      <c r="B963" s="53">
        <v>45169</v>
      </c>
      <c r="N963" s="1" t="s">
        <v>1348</v>
      </c>
      <c r="U963" s="59">
        <v>47782434965.400002</v>
      </c>
      <c r="V963" s="60">
        <v>47782434965.400002</v>
      </c>
      <c r="W963" s="60">
        <v>47782434965.400002</v>
      </c>
      <c r="X963" s="59">
        <v>8.3589198294700004E-2</v>
      </c>
      <c r="Y963" s="54">
        <v>1</v>
      </c>
      <c r="Z963" s="54">
        <v>0</v>
      </c>
      <c r="AA963" s="54">
        <v>0</v>
      </c>
      <c r="AB963" s="54">
        <v>0</v>
      </c>
      <c r="AC963" s="56">
        <v>1</v>
      </c>
      <c r="AD963" s="56">
        <v>0</v>
      </c>
      <c r="AE963" s="1" t="s">
        <v>1417</v>
      </c>
      <c r="AF963" s="1" t="s">
        <v>1418</v>
      </c>
      <c r="AG963" s="1" t="s">
        <v>1419</v>
      </c>
    </row>
    <row r="964" spans="1:33">
      <c r="A964" s="53">
        <v>45169</v>
      </c>
      <c r="B964" s="53">
        <v>45169</v>
      </c>
      <c r="N964" s="1" t="s">
        <v>1348</v>
      </c>
      <c r="U964" s="59">
        <v>12135476515.1</v>
      </c>
      <c r="V964" s="60">
        <v>12135476515.1</v>
      </c>
      <c r="W964" s="60">
        <v>14169149369.950001</v>
      </c>
      <c r="X964" s="59">
        <v>2.1229448720099998E-2</v>
      </c>
      <c r="Y964" s="54">
        <v>0</v>
      </c>
      <c r="Z964" s="54">
        <v>1</v>
      </c>
      <c r="AA964" s="54">
        <v>0</v>
      </c>
      <c r="AB964" s="54">
        <v>0</v>
      </c>
      <c r="AC964" s="56">
        <v>1</v>
      </c>
      <c r="AD964" s="56">
        <v>0</v>
      </c>
      <c r="AE964" s="1" t="s">
        <v>1417</v>
      </c>
      <c r="AF964" s="1" t="s">
        <v>1418</v>
      </c>
      <c r="AG964" s="1" t="s">
        <v>1419</v>
      </c>
    </row>
    <row r="965" spans="1:33">
      <c r="A965" s="53">
        <v>45169</v>
      </c>
      <c r="B965" s="53">
        <v>45169</v>
      </c>
      <c r="N965" s="1" t="s">
        <v>1348</v>
      </c>
      <c r="U965" s="59">
        <v>46570662597.650002</v>
      </c>
      <c r="V965" s="60">
        <v>46570662597.650002</v>
      </c>
      <c r="W965" s="60">
        <v>46570662597.650002</v>
      </c>
      <c r="X965" s="59">
        <v>8.1469359052300003E-2</v>
      </c>
      <c r="Y965" s="54">
        <v>1</v>
      </c>
      <c r="Z965" s="54">
        <v>0</v>
      </c>
      <c r="AA965" s="54">
        <v>0</v>
      </c>
      <c r="AB965" s="54">
        <v>0</v>
      </c>
      <c r="AC965" s="56">
        <v>0</v>
      </c>
      <c r="AD965" s="56">
        <v>1</v>
      </c>
      <c r="AE965" s="1" t="s">
        <v>1417</v>
      </c>
      <c r="AF965" s="1" t="s">
        <v>1418</v>
      </c>
      <c r="AG965" s="1" t="s">
        <v>1419</v>
      </c>
    </row>
    <row r="966" spans="1:33">
      <c r="A966" s="53">
        <v>45169</v>
      </c>
      <c r="B966" s="53">
        <v>45169</v>
      </c>
      <c r="N966" s="1" t="s">
        <v>1348</v>
      </c>
      <c r="U966" s="59">
        <v>11483106518.559999</v>
      </c>
      <c r="V966" s="60">
        <v>11483106518.559999</v>
      </c>
      <c r="W966" s="60">
        <v>11483106518.559999</v>
      </c>
      <c r="X966" s="59">
        <v>2.0088211672600002E-2</v>
      </c>
      <c r="Y966" s="54">
        <v>0</v>
      </c>
      <c r="Z966" s="54">
        <v>1</v>
      </c>
      <c r="AA966" s="54">
        <v>0</v>
      </c>
      <c r="AB966" s="54">
        <v>0</v>
      </c>
      <c r="AC966" s="56">
        <v>1</v>
      </c>
      <c r="AD966" s="56">
        <v>0</v>
      </c>
      <c r="AE966" s="1" t="s">
        <v>1417</v>
      </c>
      <c r="AF966" s="1" t="s">
        <v>1418</v>
      </c>
      <c r="AG966" s="1" t="s">
        <v>1419</v>
      </c>
    </row>
    <row r="967" spans="1:33">
      <c r="A967" s="53">
        <v>45169</v>
      </c>
      <c r="B967" s="53">
        <v>45169</v>
      </c>
      <c r="N967" s="1" t="s">
        <v>1348</v>
      </c>
      <c r="U967" s="59">
        <v>27069404731.040001</v>
      </c>
      <c r="V967" s="60">
        <v>27069404731.040001</v>
      </c>
      <c r="W967" s="60">
        <v>27069404731.040001</v>
      </c>
      <c r="X967" s="59">
        <v>4.7354427237099997E-2</v>
      </c>
      <c r="Y967" s="54">
        <v>1</v>
      </c>
      <c r="Z967" s="54">
        <v>0</v>
      </c>
      <c r="AA967" s="54">
        <v>0</v>
      </c>
      <c r="AB967" s="54">
        <v>0</v>
      </c>
      <c r="AC967" s="56">
        <v>0</v>
      </c>
      <c r="AD967" s="56">
        <v>1</v>
      </c>
      <c r="AE967" s="1" t="s">
        <v>1424</v>
      </c>
      <c r="AF967" s="1" t="s">
        <v>1418</v>
      </c>
      <c r="AG967" s="1" t="s">
        <v>1419</v>
      </c>
    </row>
    <row r="968" spans="1:33">
      <c r="A968" s="53">
        <v>45169</v>
      </c>
      <c r="B968" s="53">
        <v>45169</v>
      </c>
      <c r="N968" s="1" t="s">
        <v>1348</v>
      </c>
      <c r="U968" s="59">
        <v>47092590384.641998</v>
      </c>
      <c r="V968" s="60">
        <v>47092590384.641998</v>
      </c>
      <c r="W968" s="60">
        <v>52325100427.379997</v>
      </c>
      <c r="X968" s="59">
        <v>8.23824043024E-2</v>
      </c>
      <c r="Y968" s="54">
        <v>1</v>
      </c>
      <c r="Z968" s="54">
        <v>0</v>
      </c>
      <c r="AA968" s="54">
        <v>0</v>
      </c>
      <c r="AB968" s="54">
        <v>0</v>
      </c>
      <c r="AC968" s="56">
        <v>0.5</v>
      </c>
      <c r="AD968" s="56">
        <v>0.5</v>
      </c>
      <c r="AE968" s="1" t="s">
        <v>1417</v>
      </c>
      <c r="AF968" s="1" t="s">
        <v>1418</v>
      </c>
      <c r="AG968" s="1" t="s">
        <v>1419</v>
      </c>
    </row>
    <row r="969" spans="1:33">
      <c r="A969" s="53">
        <v>45169</v>
      </c>
      <c r="B969" s="53">
        <v>45169</v>
      </c>
      <c r="N969" s="1" t="s">
        <v>1348</v>
      </c>
      <c r="U969" s="59">
        <v>15574764818.6</v>
      </c>
      <c r="V969" s="60">
        <v>15574764818.6</v>
      </c>
      <c r="W969" s="60">
        <v>15574764818.6</v>
      </c>
      <c r="X969" s="59">
        <v>2.7246039381600001E-2</v>
      </c>
      <c r="Y969" s="54">
        <v>0</v>
      </c>
      <c r="Z969" s="54">
        <v>1</v>
      </c>
      <c r="AA969" s="54">
        <v>0</v>
      </c>
      <c r="AB969" s="54">
        <v>0</v>
      </c>
      <c r="AC969" s="56">
        <v>1</v>
      </c>
      <c r="AD969" s="56">
        <v>0</v>
      </c>
      <c r="AE969" s="1" t="s">
        <v>1417</v>
      </c>
      <c r="AF969" s="1" t="s">
        <v>1418</v>
      </c>
      <c r="AG969" s="1" t="s">
        <v>1419</v>
      </c>
    </row>
    <row r="970" spans="1:33">
      <c r="A970" s="53">
        <v>45169</v>
      </c>
      <c r="B970" s="53">
        <v>45169</v>
      </c>
      <c r="N970" s="1" t="s">
        <v>1348</v>
      </c>
      <c r="U970" s="59">
        <v>18026581001.220001</v>
      </c>
      <c r="V970" s="60">
        <v>18026581001.220001</v>
      </c>
      <c r="W970" s="60">
        <v>18026581001.220001</v>
      </c>
      <c r="X970" s="59">
        <v>3.1535175111500002E-2</v>
      </c>
      <c r="Y970" s="54">
        <v>0</v>
      </c>
      <c r="Z970" s="54">
        <v>1</v>
      </c>
      <c r="AA970" s="54">
        <v>0</v>
      </c>
      <c r="AB970" s="54">
        <v>0</v>
      </c>
      <c r="AC970" s="56">
        <v>1</v>
      </c>
      <c r="AD970" s="56">
        <v>0</v>
      </c>
      <c r="AE970" s="1" t="s">
        <v>1424</v>
      </c>
      <c r="AF970" s="1" t="s">
        <v>1418</v>
      </c>
      <c r="AG970" s="1" t="s">
        <v>1419</v>
      </c>
    </row>
    <row r="971" spans="1:33">
      <c r="A971" s="53">
        <v>45169</v>
      </c>
      <c r="B971" s="53">
        <v>45169</v>
      </c>
      <c r="N971" s="1" t="s">
        <v>1348</v>
      </c>
      <c r="U971" s="59">
        <v>8027741297.2679996</v>
      </c>
      <c r="V971" s="60">
        <v>8027741297.2679996</v>
      </c>
      <c r="W971" s="60">
        <v>13379568828.780001</v>
      </c>
      <c r="X971" s="59">
        <v>1.404349652E-2</v>
      </c>
      <c r="Y971" s="54">
        <v>0</v>
      </c>
      <c r="Z971" s="54">
        <v>1</v>
      </c>
      <c r="AA971" s="54">
        <v>0</v>
      </c>
      <c r="AB971" s="54">
        <v>0</v>
      </c>
      <c r="AC971" s="56">
        <v>1</v>
      </c>
      <c r="AD971" s="56">
        <v>0</v>
      </c>
      <c r="AE971" s="1" t="s">
        <v>1417</v>
      </c>
      <c r="AF971" s="1" t="s">
        <v>1418</v>
      </c>
      <c r="AG971" s="1" t="s">
        <v>1419</v>
      </c>
    </row>
    <row r="972" spans="1:33">
      <c r="A972" s="53">
        <v>45169</v>
      </c>
      <c r="B972" s="53">
        <v>45169</v>
      </c>
      <c r="N972" s="1" t="s">
        <v>1348</v>
      </c>
      <c r="U972" s="59">
        <v>18416850000</v>
      </c>
      <c r="V972" s="60">
        <v>18416850000</v>
      </c>
      <c r="W972" s="60">
        <v>18416850000</v>
      </c>
      <c r="X972" s="59">
        <v>3.22179003169E-2</v>
      </c>
      <c r="Y972" s="54">
        <v>0</v>
      </c>
      <c r="Z972" s="54">
        <v>1</v>
      </c>
      <c r="AA972" s="54">
        <v>0</v>
      </c>
      <c r="AB972" s="54">
        <v>0</v>
      </c>
      <c r="AC972" s="56">
        <v>1</v>
      </c>
      <c r="AD972" s="56">
        <v>0</v>
      </c>
      <c r="AE972" s="1" t="s">
        <v>1417</v>
      </c>
      <c r="AF972" s="1" t="s">
        <v>1418</v>
      </c>
      <c r="AG972" s="1" t="s">
        <v>1419</v>
      </c>
    </row>
    <row r="973" spans="1:33">
      <c r="A973" s="53">
        <v>45169</v>
      </c>
      <c r="B973" s="53">
        <v>45169</v>
      </c>
      <c r="N973" s="1" t="s">
        <v>1348</v>
      </c>
      <c r="U973" s="59">
        <v>27676066038.470001</v>
      </c>
      <c r="V973" s="60">
        <v>27676066038.470001</v>
      </c>
      <c r="W973" s="60">
        <v>27676066038.470001</v>
      </c>
      <c r="X973" s="59">
        <v>4.8415702836899999E-2</v>
      </c>
      <c r="Y973" s="54">
        <v>0</v>
      </c>
      <c r="Z973" s="54">
        <v>1</v>
      </c>
      <c r="AA973" s="54">
        <v>0</v>
      </c>
      <c r="AB973" s="54">
        <v>0</v>
      </c>
      <c r="AC973" s="56">
        <v>1</v>
      </c>
      <c r="AD973" s="56">
        <v>0</v>
      </c>
      <c r="AE973" s="1" t="s">
        <v>1417</v>
      </c>
      <c r="AF973" s="1" t="s">
        <v>1418</v>
      </c>
      <c r="AG973" s="1" t="s">
        <v>1419</v>
      </c>
    </row>
    <row r="974" spans="1:33">
      <c r="A974" s="53">
        <v>45169</v>
      </c>
      <c r="B974" s="53">
        <v>45169</v>
      </c>
      <c r="N974" s="1" t="s">
        <v>1348</v>
      </c>
      <c r="U974" s="59">
        <v>44831616210.480003</v>
      </c>
      <c r="V974" s="60">
        <v>44831616210.480003</v>
      </c>
      <c r="W974" s="60">
        <v>44831616210.480003</v>
      </c>
      <c r="X974" s="59">
        <v>7.8427122016799994E-2</v>
      </c>
      <c r="Y974" s="54">
        <v>1</v>
      </c>
      <c r="Z974" s="54">
        <v>0</v>
      </c>
      <c r="AA974" s="54">
        <v>0</v>
      </c>
      <c r="AB974" s="54">
        <v>0</v>
      </c>
      <c r="AC974" s="56">
        <v>1</v>
      </c>
      <c r="AD974" s="56">
        <v>0</v>
      </c>
      <c r="AE974" s="1" t="s">
        <v>1424</v>
      </c>
      <c r="AF974" s="1" t="s">
        <v>1418</v>
      </c>
      <c r="AG974" s="1" t="s">
        <v>1419</v>
      </c>
    </row>
    <row r="975" spans="1:33">
      <c r="A975" s="53">
        <v>45169</v>
      </c>
      <c r="B975" s="53">
        <v>45169</v>
      </c>
      <c r="N975" s="1" t="s">
        <v>1348</v>
      </c>
      <c r="U975" s="59">
        <v>16933646773.83</v>
      </c>
      <c r="V975" s="60">
        <v>16933646773.83</v>
      </c>
      <c r="W975" s="60">
        <v>16933646773.83</v>
      </c>
      <c r="X975" s="59">
        <v>2.9623227846300001E-2</v>
      </c>
      <c r="Y975" s="54">
        <v>0</v>
      </c>
      <c r="Z975" s="54">
        <v>1</v>
      </c>
      <c r="AA975" s="54">
        <v>0</v>
      </c>
      <c r="AB975" s="54">
        <v>0</v>
      </c>
      <c r="AC975" s="56">
        <v>1</v>
      </c>
      <c r="AD975" s="56">
        <v>0</v>
      </c>
      <c r="AE975" s="1" t="s">
        <v>1417</v>
      </c>
      <c r="AF975" s="1" t="s">
        <v>1418</v>
      </c>
      <c r="AG975" s="1" t="s">
        <v>1419</v>
      </c>
    </row>
    <row r="976" spans="1:33">
      <c r="A976" s="53">
        <v>45169</v>
      </c>
      <c r="B976" s="53">
        <v>45169</v>
      </c>
      <c r="N976" s="1" t="s">
        <v>1348</v>
      </c>
      <c r="U976" s="59">
        <v>5488002585.585</v>
      </c>
      <c r="V976" s="60">
        <v>5488002585.585</v>
      </c>
      <c r="W976" s="60">
        <v>6456473630.1000004</v>
      </c>
      <c r="X976" s="59">
        <v>9.6005516818000007E-3</v>
      </c>
      <c r="Y976" s="54">
        <v>0</v>
      </c>
      <c r="Z976" s="54">
        <v>1</v>
      </c>
      <c r="AA976" s="54">
        <v>0</v>
      </c>
      <c r="AB976" s="54">
        <v>0</v>
      </c>
      <c r="AC976" s="56">
        <v>1</v>
      </c>
      <c r="AD976" s="56">
        <v>0</v>
      </c>
      <c r="AE976" s="1" t="s">
        <v>1417</v>
      </c>
      <c r="AF976" s="1" t="s">
        <v>1418</v>
      </c>
      <c r="AG976" s="1" t="s">
        <v>1419</v>
      </c>
    </row>
    <row r="977" spans="1:33">
      <c r="A977" s="53">
        <v>45169</v>
      </c>
      <c r="B977" s="53">
        <v>45169</v>
      </c>
      <c r="N977" s="1" t="s">
        <v>1348</v>
      </c>
      <c r="U977" s="59">
        <v>12865750059.25</v>
      </c>
      <c r="V977" s="60">
        <v>12865750059.25</v>
      </c>
      <c r="W977" s="60">
        <v>12865750059.25</v>
      </c>
      <c r="X977" s="59">
        <v>2.2506967962E-2</v>
      </c>
      <c r="Y977" s="54">
        <v>0</v>
      </c>
      <c r="Z977" s="54">
        <v>1</v>
      </c>
      <c r="AA977" s="54">
        <v>0</v>
      </c>
      <c r="AB977" s="54">
        <v>0</v>
      </c>
      <c r="AC977" s="56">
        <v>1</v>
      </c>
      <c r="AD977" s="56">
        <v>0</v>
      </c>
      <c r="AE977" s="1" t="s">
        <v>1424</v>
      </c>
      <c r="AF977" s="1" t="s">
        <v>1418</v>
      </c>
      <c r="AG977" s="1" t="s">
        <v>1419</v>
      </c>
    </row>
    <row r="978" spans="1:33">
      <c r="A978" s="53">
        <v>45169</v>
      </c>
      <c r="B978" s="53">
        <v>45169</v>
      </c>
      <c r="N978" s="1" t="s">
        <v>1348</v>
      </c>
      <c r="U978" s="59">
        <v>22252151373.82</v>
      </c>
      <c r="V978" s="60">
        <v>22252151373.82</v>
      </c>
      <c r="W978" s="60">
        <v>22252151373.82</v>
      </c>
      <c r="X978" s="59">
        <v>3.8927264694999998E-2</v>
      </c>
      <c r="Y978" s="54">
        <v>1</v>
      </c>
      <c r="Z978" s="54">
        <v>0</v>
      </c>
      <c r="AA978" s="54">
        <v>0</v>
      </c>
      <c r="AB978" s="54">
        <v>0</v>
      </c>
      <c r="AC978" s="56">
        <v>1</v>
      </c>
      <c r="AD978" s="56">
        <v>0</v>
      </c>
      <c r="AE978" s="1" t="s">
        <v>1417</v>
      </c>
      <c r="AF978" s="1" t="s">
        <v>1418</v>
      </c>
      <c r="AG978" s="1" t="s">
        <v>1419</v>
      </c>
    </row>
    <row r="979" spans="1:33">
      <c r="A979" s="53">
        <v>45169</v>
      </c>
      <c r="B979" s="53">
        <v>45169</v>
      </c>
      <c r="N979" s="1" t="s">
        <v>1348</v>
      </c>
      <c r="U979" s="59">
        <v>11588698733.040001</v>
      </c>
      <c r="V979" s="60">
        <v>11588698733.040001</v>
      </c>
      <c r="W979" s="60">
        <v>11588698733.040001</v>
      </c>
      <c r="X979" s="59">
        <v>2.0272931613399998E-2</v>
      </c>
      <c r="Y979" s="54">
        <v>0</v>
      </c>
      <c r="Z979" s="54">
        <v>1</v>
      </c>
      <c r="AA979" s="54">
        <v>0</v>
      </c>
      <c r="AB979" s="54">
        <v>0</v>
      </c>
      <c r="AC979" s="56">
        <v>1</v>
      </c>
      <c r="AD979" s="56">
        <v>0</v>
      </c>
      <c r="AE979" s="1" t="s">
        <v>1417</v>
      </c>
      <c r="AF979" s="1" t="s">
        <v>1418</v>
      </c>
      <c r="AG979" s="1" t="s">
        <v>1419</v>
      </c>
    </row>
    <row r="980" spans="1:33">
      <c r="A980" s="53">
        <v>45169</v>
      </c>
      <c r="B980" s="53">
        <v>45169</v>
      </c>
      <c r="N980" s="1" t="s">
        <v>1348</v>
      </c>
      <c r="U980" s="59">
        <v>53021768821.5</v>
      </c>
      <c r="V980" s="60">
        <v>53021768821.5</v>
      </c>
      <c r="W980" s="60">
        <v>53021768821.5</v>
      </c>
      <c r="X980" s="59">
        <v>9.2754736152799999E-2</v>
      </c>
      <c r="Y980" s="54">
        <v>1</v>
      </c>
      <c r="Z980" s="54">
        <v>0</v>
      </c>
      <c r="AA980" s="54">
        <v>0</v>
      </c>
      <c r="AB980" s="54">
        <v>0</v>
      </c>
      <c r="AC980" s="56">
        <v>1</v>
      </c>
      <c r="AD980" s="56">
        <v>0</v>
      </c>
      <c r="AE980" s="1" t="s">
        <v>1424</v>
      </c>
      <c r="AF980" s="1" t="s">
        <v>1418</v>
      </c>
      <c r="AG980" s="1" t="s">
        <v>1419</v>
      </c>
    </row>
    <row r="981" spans="1:33">
      <c r="A981" s="53">
        <v>45169</v>
      </c>
      <c r="B981" s="53">
        <v>45169</v>
      </c>
      <c r="N981" s="1" t="s">
        <v>1348</v>
      </c>
      <c r="U981" s="59">
        <v>12857645976.200001</v>
      </c>
      <c r="V981" s="60">
        <v>12857645976.200001</v>
      </c>
      <c r="W981" s="60">
        <v>12857645976.200001</v>
      </c>
      <c r="X981" s="59">
        <v>2.2492790915400001E-2</v>
      </c>
      <c r="Y981" s="54">
        <v>0</v>
      </c>
      <c r="Z981" s="54">
        <v>1</v>
      </c>
      <c r="AA981" s="54">
        <v>0</v>
      </c>
      <c r="AB981" s="54">
        <v>0</v>
      </c>
      <c r="AC981" s="56">
        <v>0.65</v>
      </c>
      <c r="AD981" s="56">
        <v>0.35</v>
      </c>
      <c r="AE981" s="1" t="s">
        <v>1417</v>
      </c>
      <c r="AF981" s="1" t="s">
        <v>1418</v>
      </c>
      <c r="AG981" s="1" t="s">
        <v>1419</v>
      </c>
    </row>
    <row r="982" spans="1:33">
      <c r="A982" s="53">
        <v>45169</v>
      </c>
      <c r="B982" s="53">
        <v>45169</v>
      </c>
      <c r="N982" s="1" t="s">
        <v>1348</v>
      </c>
      <c r="U982" s="59">
        <v>7082562268.5380001</v>
      </c>
      <c r="V982" s="60">
        <v>7082562268.5380001</v>
      </c>
      <c r="W982" s="60">
        <v>8332426198.2799997</v>
      </c>
      <c r="X982" s="59">
        <v>1.23900278905E-2</v>
      </c>
      <c r="Y982" s="54">
        <v>0</v>
      </c>
      <c r="Z982" s="54">
        <v>1</v>
      </c>
      <c r="AA982" s="54">
        <v>0</v>
      </c>
      <c r="AB982" s="54">
        <v>0</v>
      </c>
      <c r="AC982" s="56">
        <v>1</v>
      </c>
      <c r="AD982" s="56">
        <v>0</v>
      </c>
      <c r="AE982" s="1" t="s">
        <v>1424</v>
      </c>
      <c r="AF982" s="1" t="s">
        <v>1418</v>
      </c>
      <c r="AG982" s="1" t="s">
        <v>1419</v>
      </c>
    </row>
    <row r="983" spans="1:33">
      <c r="A983" s="53">
        <v>45169</v>
      </c>
      <c r="B983" s="53">
        <v>45169</v>
      </c>
      <c r="N983" s="1" t="s">
        <v>1348</v>
      </c>
      <c r="U983" s="59">
        <v>9063238775</v>
      </c>
      <c r="V983" s="60">
        <v>9063238775</v>
      </c>
      <c r="W983" s="60">
        <v>10941414785</v>
      </c>
      <c r="X983" s="59">
        <v>1.58549656104E-2</v>
      </c>
      <c r="Y983" s="54">
        <v>0</v>
      </c>
      <c r="Z983" s="54">
        <v>1</v>
      </c>
      <c r="AA983" s="54">
        <v>0</v>
      </c>
      <c r="AB983" s="54">
        <v>0</v>
      </c>
      <c r="AC983" s="56">
        <v>1</v>
      </c>
      <c r="AD983" s="56">
        <v>0</v>
      </c>
      <c r="AE983" s="1" t="s">
        <v>1417</v>
      </c>
      <c r="AF983" s="1" t="s">
        <v>1418</v>
      </c>
      <c r="AG983" s="1" t="s">
        <v>1419</v>
      </c>
    </row>
    <row r="984" spans="1:33">
      <c r="A984" s="53">
        <v>45169</v>
      </c>
      <c r="B984" s="53">
        <v>45169</v>
      </c>
      <c r="N984" s="1" t="s">
        <v>1348</v>
      </c>
      <c r="U984" s="59">
        <v>15231858885.620001</v>
      </c>
      <c r="V984" s="60">
        <v>15231858885.620001</v>
      </c>
      <c r="W984" s="60">
        <v>15231858885.620001</v>
      </c>
      <c r="X984" s="59">
        <v>2.66461697423E-2</v>
      </c>
      <c r="Y984" s="54">
        <v>0</v>
      </c>
      <c r="Z984" s="54">
        <v>1</v>
      </c>
      <c r="AA984" s="54">
        <v>0</v>
      </c>
      <c r="AB984" s="54">
        <v>0</v>
      </c>
      <c r="AC984" s="56">
        <v>1</v>
      </c>
      <c r="AD984" s="56">
        <v>0</v>
      </c>
      <c r="AE984" s="1" t="s">
        <v>1417</v>
      </c>
      <c r="AF984" s="1" t="s">
        <v>1418</v>
      </c>
      <c r="AG984" s="1" t="s">
        <v>1419</v>
      </c>
    </row>
    <row r="985" spans="1:33">
      <c r="A985" s="53">
        <v>45169</v>
      </c>
      <c r="B985" s="53">
        <v>45169</v>
      </c>
      <c r="N985" s="1" t="s">
        <v>1348</v>
      </c>
      <c r="U985" s="59">
        <v>10670404671.76</v>
      </c>
      <c r="V985" s="60">
        <v>10670404671.76</v>
      </c>
      <c r="W985" s="60">
        <v>10670404671.76</v>
      </c>
      <c r="X985" s="59">
        <v>1.86664947619E-2</v>
      </c>
      <c r="Y985" s="54">
        <v>0</v>
      </c>
      <c r="Z985" s="54">
        <v>1</v>
      </c>
      <c r="AA985" s="54">
        <v>0</v>
      </c>
      <c r="AB985" s="54">
        <v>0</v>
      </c>
      <c r="AC985" s="56">
        <v>0</v>
      </c>
      <c r="AD985" s="56">
        <v>1</v>
      </c>
      <c r="AE985" s="1" t="s">
        <v>1417</v>
      </c>
      <c r="AF985" s="1" t="s">
        <v>1418</v>
      </c>
      <c r="AG985" s="1" t="s">
        <v>1419</v>
      </c>
    </row>
    <row r="986" spans="1:33">
      <c r="A986" s="53">
        <v>45169</v>
      </c>
      <c r="B986" s="53">
        <v>45169</v>
      </c>
      <c r="N986" s="1" t="s">
        <v>1348</v>
      </c>
      <c r="U986" s="59">
        <v>15214743118.540001</v>
      </c>
      <c r="V986" s="60">
        <v>15214743118.540001</v>
      </c>
      <c r="W986" s="60">
        <v>18944218700.889999</v>
      </c>
      <c r="X986" s="59">
        <v>2.6616227918500001E-2</v>
      </c>
      <c r="Y986" s="54">
        <v>0</v>
      </c>
      <c r="Z986" s="54">
        <v>1</v>
      </c>
      <c r="AA986" s="54">
        <v>0</v>
      </c>
      <c r="AB986" s="54">
        <v>0</v>
      </c>
      <c r="AC986" s="56">
        <v>1</v>
      </c>
      <c r="AD986" s="56">
        <v>0</v>
      </c>
      <c r="AE986" s="1" t="s">
        <v>1417</v>
      </c>
      <c r="AF986" s="1" t="s">
        <v>1418</v>
      </c>
      <c r="AG986" s="1" t="s">
        <v>1434</v>
      </c>
    </row>
    <row r="987" spans="1:33">
      <c r="A987" s="53">
        <v>45169</v>
      </c>
      <c r="B987" s="53">
        <v>45169</v>
      </c>
      <c r="N987" s="1" t="s">
        <v>1348</v>
      </c>
      <c r="U987" s="59">
        <v>12477307303.125</v>
      </c>
      <c r="V987" s="60">
        <v>12477307303.125</v>
      </c>
      <c r="W987" s="60">
        <v>13134007687.5</v>
      </c>
      <c r="X987" s="59">
        <v>2.1827437532200001E-2</v>
      </c>
      <c r="Y987" s="54">
        <v>0</v>
      </c>
      <c r="Z987" s="54">
        <v>1</v>
      </c>
      <c r="AA987" s="54">
        <v>0</v>
      </c>
      <c r="AB987" s="54">
        <v>0</v>
      </c>
      <c r="AC987" s="56">
        <v>1</v>
      </c>
      <c r="AD987" s="56">
        <v>0</v>
      </c>
      <c r="AE987" s="1" t="s">
        <v>1417</v>
      </c>
      <c r="AF987" s="1" t="s">
        <v>1418</v>
      </c>
      <c r="AG987" s="1" t="s">
        <v>1419</v>
      </c>
    </row>
    <row r="988" spans="1:33">
      <c r="A988" s="53">
        <v>45169</v>
      </c>
      <c r="B988" s="53">
        <v>45169</v>
      </c>
      <c r="N988" s="1" t="s">
        <v>1348</v>
      </c>
      <c r="U988" s="59">
        <v>8457796431.8999996</v>
      </c>
      <c r="V988" s="60">
        <v>8457796431.8999996</v>
      </c>
      <c r="W988" s="60">
        <v>9434769874.5</v>
      </c>
      <c r="X988" s="59">
        <v>1.4795822431299999E-2</v>
      </c>
      <c r="Y988" s="54">
        <v>0</v>
      </c>
      <c r="Z988" s="54">
        <v>1</v>
      </c>
      <c r="AA988" s="54">
        <v>0</v>
      </c>
      <c r="AB988" s="54">
        <v>0</v>
      </c>
      <c r="AC988" s="56">
        <v>1</v>
      </c>
      <c r="AD988" s="56">
        <v>0</v>
      </c>
      <c r="AE988" s="1" t="s">
        <v>1417</v>
      </c>
      <c r="AF988" s="1" t="s">
        <v>1418</v>
      </c>
      <c r="AG988" s="1" t="s">
        <v>1438</v>
      </c>
    </row>
    <row r="989" spans="1:33">
      <c r="A989" s="53">
        <v>45169</v>
      </c>
      <c r="B989" s="53">
        <v>45169</v>
      </c>
      <c r="N989" s="1" t="s">
        <v>1348</v>
      </c>
      <c r="U989" s="59">
        <v>20251989726.279999</v>
      </c>
      <c r="V989" s="60">
        <v>20251989726.279999</v>
      </c>
      <c r="W989" s="60">
        <v>20251989726.279999</v>
      </c>
      <c r="X989" s="59">
        <v>3.5428240237600002E-2</v>
      </c>
      <c r="Y989" s="54">
        <v>0</v>
      </c>
      <c r="Z989" s="54">
        <v>1</v>
      </c>
      <c r="AA989" s="54">
        <v>0</v>
      </c>
      <c r="AB989" s="54">
        <v>0</v>
      </c>
      <c r="AC989" s="56">
        <v>1</v>
      </c>
      <c r="AD989" s="56">
        <v>0</v>
      </c>
      <c r="AE989" s="1" t="s">
        <v>1417</v>
      </c>
      <c r="AF989" s="1" t="s">
        <v>1418</v>
      </c>
      <c r="AG989" s="1" t="s">
        <v>1419</v>
      </c>
    </row>
    <row r="990" spans="1:33">
      <c r="A990" s="53">
        <v>45169</v>
      </c>
      <c r="B990" s="53">
        <v>45169</v>
      </c>
      <c r="N990" s="1" t="s">
        <v>1348</v>
      </c>
      <c r="U990" s="59">
        <v>30220437772.200001</v>
      </c>
      <c r="V990" s="60">
        <v>30220437772.200001</v>
      </c>
      <c r="W990" s="60">
        <v>30220437772.200001</v>
      </c>
      <c r="X990" s="59">
        <v>5.2866752548800001E-2</v>
      </c>
      <c r="Y990" s="54">
        <v>0</v>
      </c>
      <c r="Z990" s="54">
        <v>1</v>
      </c>
      <c r="AA990" s="54">
        <v>0</v>
      </c>
      <c r="AB990" s="54">
        <v>0</v>
      </c>
      <c r="AC990" s="56">
        <v>0</v>
      </c>
      <c r="AD990" s="56">
        <v>1</v>
      </c>
      <c r="AE990" s="1" t="s">
        <v>1417</v>
      </c>
      <c r="AF990" s="1" t="s">
        <v>1418</v>
      </c>
      <c r="AG990" s="1" t="s">
        <v>1419</v>
      </c>
    </row>
    <row r="991" spans="1:33">
      <c r="A991" s="53">
        <v>45169</v>
      </c>
      <c r="B991" s="53">
        <v>45169</v>
      </c>
      <c r="N991" s="1" t="s">
        <v>1348</v>
      </c>
      <c r="U991" s="59">
        <v>31434193828.959999</v>
      </c>
      <c r="V991" s="60">
        <v>31434193828.959999</v>
      </c>
      <c r="W991" s="60">
        <v>31434193828.959999</v>
      </c>
      <c r="X991" s="59">
        <v>5.4990061998800001E-2</v>
      </c>
      <c r="Y991" s="54">
        <v>1</v>
      </c>
      <c r="Z991" s="54">
        <v>0</v>
      </c>
      <c r="AA991" s="54">
        <v>0</v>
      </c>
      <c r="AB991" s="54">
        <v>0</v>
      </c>
      <c r="AC991" s="56">
        <v>1</v>
      </c>
      <c r="AD991" s="56">
        <v>0</v>
      </c>
      <c r="AE991" s="1" t="s">
        <v>1424</v>
      </c>
      <c r="AF991" s="1" t="s">
        <v>1418</v>
      </c>
      <c r="AG991" s="1" t="s">
        <v>1419</v>
      </c>
    </row>
    <row r="992" spans="1:33">
      <c r="A992" s="53">
        <v>45169</v>
      </c>
      <c r="B992" s="53">
        <v>45169</v>
      </c>
      <c r="N992" s="1" t="s">
        <v>1348</v>
      </c>
      <c r="U992" s="59">
        <v>12599569478.74</v>
      </c>
      <c r="V992" s="60">
        <v>12599569478.74</v>
      </c>
      <c r="W992" s="60">
        <v>12599569478.74</v>
      </c>
      <c r="X992" s="59">
        <v>2.2041319416800001E-2</v>
      </c>
      <c r="Y992" s="54">
        <v>0</v>
      </c>
      <c r="Z992" s="54">
        <v>1</v>
      </c>
      <c r="AA992" s="54">
        <v>0</v>
      </c>
      <c r="AB992" s="54">
        <v>0</v>
      </c>
      <c r="AC992" s="56">
        <v>1</v>
      </c>
      <c r="AD992" s="56">
        <v>0</v>
      </c>
      <c r="AE992" s="1" t="s">
        <v>1424</v>
      </c>
      <c r="AF992" s="1" t="s">
        <v>1418</v>
      </c>
      <c r="AG992" s="1" t="s">
        <v>1419</v>
      </c>
    </row>
    <row r="993" spans="1:33">
      <c r="A993" s="53">
        <v>45169</v>
      </c>
      <c r="B993" s="53">
        <v>45169</v>
      </c>
      <c r="N993" s="1" t="s">
        <v>1348</v>
      </c>
      <c r="U993" s="59">
        <v>8391973987.1520004</v>
      </c>
      <c r="V993" s="60">
        <v>8391973987.1520004</v>
      </c>
      <c r="W993" s="60">
        <v>9872910573.1200008</v>
      </c>
      <c r="X993" s="59">
        <v>1.4680674566E-2</v>
      </c>
      <c r="Y993" s="54">
        <v>0</v>
      </c>
      <c r="Z993" s="54">
        <v>1</v>
      </c>
      <c r="AA993" s="54">
        <v>0</v>
      </c>
      <c r="AB993" s="54">
        <v>0</v>
      </c>
      <c r="AC993" s="56">
        <v>1</v>
      </c>
      <c r="AD993" s="56">
        <v>0</v>
      </c>
      <c r="AE993" s="1" t="s">
        <v>1417</v>
      </c>
      <c r="AF993" s="1" t="s">
        <v>1418</v>
      </c>
      <c r="AG993" s="1" t="s">
        <v>1419</v>
      </c>
    </row>
    <row r="994" spans="1:33">
      <c r="A994" s="53">
        <v>45169</v>
      </c>
      <c r="B994" s="53">
        <v>45169</v>
      </c>
      <c r="N994" s="1" t="s">
        <v>1348</v>
      </c>
      <c r="U994" s="59">
        <v>23617535819.419998</v>
      </c>
      <c r="V994" s="60">
        <v>23617535819.419998</v>
      </c>
      <c r="W994" s="60">
        <v>23617535819.419998</v>
      </c>
      <c r="X994" s="59">
        <v>4.1315828426700001E-2</v>
      </c>
      <c r="Y994" s="54">
        <v>0</v>
      </c>
      <c r="Z994" s="54">
        <v>1</v>
      </c>
      <c r="AA994" s="54">
        <v>0</v>
      </c>
      <c r="AB994" s="54">
        <v>0</v>
      </c>
      <c r="AC994" s="56">
        <v>0</v>
      </c>
      <c r="AD994" s="56">
        <v>1</v>
      </c>
      <c r="AE994" s="1" t="s">
        <v>1417</v>
      </c>
      <c r="AF994" s="1" t="s">
        <v>1418</v>
      </c>
      <c r="AG994" s="1" t="s">
        <v>1419</v>
      </c>
    </row>
    <row r="995" spans="1:33">
      <c r="A995" s="53">
        <v>45169</v>
      </c>
      <c r="B995" s="53">
        <v>45169</v>
      </c>
      <c r="N995" s="1" t="s">
        <v>1348</v>
      </c>
      <c r="U995" s="59">
        <v>18298101123.360001</v>
      </c>
      <c r="V995" s="60">
        <v>18298101123.360001</v>
      </c>
      <c r="W995" s="60">
        <v>18298101123.360001</v>
      </c>
      <c r="X995" s="59">
        <v>3.2010164495100003E-2</v>
      </c>
      <c r="Y995" s="54">
        <v>0</v>
      </c>
      <c r="Z995" s="54">
        <v>1</v>
      </c>
      <c r="AA995" s="54">
        <v>0</v>
      </c>
      <c r="AB995" s="54">
        <v>0</v>
      </c>
      <c r="AC995" s="56">
        <v>0</v>
      </c>
      <c r="AD995" s="56">
        <v>1</v>
      </c>
      <c r="AE995" s="1" t="s">
        <v>1417</v>
      </c>
      <c r="AF995" s="1" t="s">
        <v>1418</v>
      </c>
      <c r="AG995" s="1" t="s">
        <v>1419</v>
      </c>
    </row>
    <row r="996" spans="1:33">
      <c r="A996" s="53">
        <v>45169</v>
      </c>
      <c r="B996" s="53">
        <v>45169</v>
      </c>
      <c r="N996" s="1" t="s">
        <v>1348</v>
      </c>
      <c r="U996" s="59">
        <v>43583764147.5</v>
      </c>
      <c r="V996" s="60">
        <v>43583764147.5</v>
      </c>
      <c r="W996" s="60">
        <v>43583764147.5</v>
      </c>
      <c r="X996" s="59">
        <v>7.6244166007699996E-2</v>
      </c>
      <c r="Y996" s="54">
        <v>1</v>
      </c>
      <c r="Z996" s="54">
        <v>0</v>
      </c>
      <c r="AA996" s="54">
        <v>0</v>
      </c>
      <c r="AB996" s="54">
        <v>0</v>
      </c>
      <c r="AC996" s="56">
        <v>1</v>
      </c>
      <c r="AD996" s="56">
        <v>0</v>
      </c>
      <c r="AE996" s="1" t="s">
        <v>1417</v>
      </c>
      <c r="AF996" s="1" t="s">
        <v>1418</v>
      </c>
      <c r="AG996" s="1" t="s">
        <v>1419</v>
      </c>
    </row>
    <row r="997" spans="1:33">
      <c r="A997" s="53">
        <v>45169</v>
      </c>
      <c r="B997" s="53">
        <v>45169</v>
      </c>
      <c r="N997" s="1" t="s">
        <v>1348</v>
      </c>
      <c r="U997" s="59">
        <v>75600499103.220001</v>
      </c>
      <c r="V997" s="60">
        <v>75600499103.220001</v>
      </c>
      <c r="W997" s="60">
        <v>75600499103.220001</v>
      </c>
      <c r="X997" s="59">
        <v>0.13225330846559999</v>
      </c>
      <c r="Y997" s="54">
        <v>1</v>
      </c>
      <c r="Z997" s="54">
        <v>0</v>
      </c>
      <c r="AA997" s="54">
        <v>0</v>
      </c>
      <c r="AB997" s="54">
        <v>0</v>
      </c>
      <c r="AC997" s="56">
        <v>1</v>
      </c>
      <c r="AD997" s="56">
        <v>0</v>
      </c>
      <c r="AE997" s="1" t="s">
        <v>1417</v>
      </c>
      <c r="AF997" s="1" t="s">
        <v>1418</v>
      </c>
      <c r="AG997" s="1" t="s">
        <v>1419</v>
      </c>
    </row>
    <row r="998" spans="1:33">
      <c r="A998" s="53">
        <v>45169</v>
      </c>
      <c r="B998" s="53">
        <v>45169</v>
      </c>
      <c r="N998" s="1" t="s">
        <v>1348</v>
      </c>
      <c r="U998" s="59">
        <v>7080853408.0019999</v>
      </c>
      <c r="V998" s="60">
        <v>7080853408.0019999</v>
      </c>
      <c r="W998" s="60">
        <v>14574754907.639999</v>
      </c>
      <c r="X998" s="59">
        <v>1.23870384598E-2</v>
      </c>
      <c r="Y998" s="54">
        <v>0</v>
      </c>
      <c r="Z998" s="54">
        <v>1</v>
      </c>
      <c r="AA998" s="54">
        <v>0</v>
      </c>
      <c r="AB998" s="54">
        <v>0</v>
      </c>
      <c r="AC998" s="56">
        <v>0.65</v>
      </c>
      <c r="AD998" s="56">
        <v>0.35</v>
      </c>
      <c r="AE998" s="1" t="s">
        <v>1424</v>
      </c>
      <c r="AF998" s="1" t="s">
        <v>1418</v>
      </c>
      <c r="AG998" s="1" t="s">
        <v>1434</v>
      </c>
    </row>
    <row r="999" spans="1:33">
      <c r="A999" s="53">
        <v>45169</v>
      </c>
      <c r="B999" s="53">
        <v>45169</v>
      </c>
      <c r="N999" s="1" t="s">
        <v>1348</v>
      </c>
      <c r="U999" s="59">
        <v>33829358427.700001</v>
      </c>
      <c r="V999" s="60">
        <v>33829358427.700001</v>
      </c>
      <c r="W999" s="60">
        <v>33829358427.700001</v>
      </c>
      <c r="X999" s="59">
        <v>5.9180093099999997E-2</v>
      </c>
      <c r="Y999" s="54">
        <v>1</v>
      </c>
      <c r="Z999" s="54">
        <v>0</v>
      </c>
      <c r="AA999" s="54">
        <v>0</v>
      </c>
      <c r="AB999" s="54">
        <v>0</v>
      </c>
      <c r="AC999" s="56">
        <v>1</v>
      </c>
      <c r="AD999" s="56">
        <v>0</v>
      </c>
      <c r="AE999" s="1" t="s">
        <v>1417</v>
      </c>
      <c r="AF999" s="1" t="s">
        <v>1418</v>
      </c>
      <c r="AG999" s="1" t="s">
        <v>1419</v>
      </c>
    </row>
    <row r="1000" spans="1:33">
      <c r="A1000" s="53">
        <v>45169</v>
      </c>
      <c r="B1000" s="53">
        <v>45169</v>
      </c>
      <c r="N1000" s="1" t="s">
        <v>1348</v>
      </c>
      <c r="U1000" s="59">
        <v>42433132944.660004</v>
      </c>
      <c r="V1000" s="60">
        <v>42433132944.660004</v>
      </c>
      <c r="W1000" s="60">
        <v>42433132944.660004</v>
      </c>
      <c r="X1000" s="59">
        <v>7.4231285336200006E-2</v>
      </c>
      <c r="Y1000" s="54">
        <v>1</v>
      </c>
      <c r="Z1000" s="54">
        <v>0</v>
      </c>
      <c r="AA1000" s="54">
        <v>0</v>
      </c>
      <c r="AB1000" s="54">
        <v>0</v>
      </c>
      <c r="AC1000" s="56">
        <v>0</v>
      </c>
      <c r="AD1000" s="56">
        <v>1</v>
      </c>
      <c r="AE1000" s="1" t="s">
        <v>1424</v>
      </c>
      <c r="AF1000" s="1" t="s">
        <v>1418</v>
      </c>
      <c r="AG1000" s="1" t="s">
        <v>1419</v>
      </c>
    </row>
    <row r="1001" spans="1:33">
      <c r="A1001" s="53">
        <v>45169</v>
      </c>
      <c r="B1001" s="53">
        <v>45169</v>
      </c>
      <c r="N1001" s="1" t="s">
        <v>1348</v>
      </c>
      <c r="U1001" s="59">
        <v>18801525044.984001</v>
      </c>
      <c r="V1001" s="60">
        <v>18801525044.984001</v>
      </c>
      <c r="W1001" s="60">
        <v>19791078994.720001</v>
      </c>
      <c r="X1001" s="59">
        <v>3.2890839622700001E-2</v>
      </c>
      <c r="Y1001" s="54">
        <v>0</v>
      </c>
      <c r="Z1001" s="54">
        <v>1</v>
      </c>
      <c r="AA1001" s="54">
        <v>0</v>
      </c>
      <c r="AB1001" s="54">
        <v>0</v>
      </c>
      <c r="AC1001" s="56">
        <v>1</v>
      </c>
      <c r="AD1001" s="56">
        <v>0</v>
      </c>
      <c r="AE1001" s="1" t="s">
        <v>1417</v>
      </c>
      <c r="AF1001" s="1" t="s">
        <v>1418</v>
      </c>
      <c r="AG1001" s="1" t="s">
        <v>1419</v>
      </c>
    </row>
    <row r="1002" spans="1:33">
      <c r="A1002" s="53">
        <v>45169</v>
      </c>
      <c r="B1002" s="53">
        <v>45169</v>
      </c>
      <c r="N1002" s="1" t="s">
        <v>1348</v>
      </c>
      <c r="U1002" s="59">
        <v>13401646251</v>
      </c>
      <c r="V1002" s="60">
        <v>13401646251</v>
      </c>
      <c r="W1002" s="60">
        <v>13401646251</v>
      </c>
      <c r="X1002" s="59">
        <v>2.3444449132E-2</v>
      </c>
      <c r="Y1002" s="54">
        <v>0</v>
      </c>
      <c r="Z1002" s="54">
        <v>1</v>
      </c>
      <c r="AA1002" s="54">
        <v>0</v>
      </c>
      <c r="AB1002" s="54">
        <v>0</v>
      </c>
      <c r="AC1002" s="56">
        <v>1</v>
      </c>
      <c r="AD1002" s="56">
        <v>0</v>
      </c>
      <c r="AE1002" s="1" t="s">
        <v>1417</v>
      </c>
      <c r="AF1002" s="1" t="s">
        <v>1418</v>
      </c>
      <c r="AG1002" s="1" t="s">
        <v>1419</v>
      </c>
    </row>
    <row r="1003" spans="1:33">
      <c r="A1003" s="53">
        <v>45169</v>
      </c>
      <c r="B1003" s="53">
        <v>45169</v>
      </c>
      <c r="N1003" s="1" t="s">
        <v>1348</v>
      </c>
      <c r="U1003" s="59">
        <v>43727683467.311996</v>
      </c>
      <c r="V1003" s="60">
        <v>43727683467.311996</v>
      </c>
      <c r="W1003" s="60">
        <v>48586314963.68</v>
      </c>
      <c r="X1003" s="59">
        <v>7.6495934268799998E-2</v>
      </c>
      <c r="Y1003" s="54">
        <v>1</v>
      </c>
      <c r="Z1003" s="54">
        <v>0</v>
      </c>
      <c r="AA1003" s="54">
        <v>0</v>
      </c>
      <c r="AB1003" s="54">
        <v>0</v>
      </c>
      <c r="AC1003" s="56">
        <v>1</v>
      </c>
      <c r="AD1003" s="56">
        <v>0</v>
      </c>
      <c r="AE1003" s="1" t="s">
        <v>1417</v>
      </c>
      <c r="AF1003" s="1" t="s">
        <v>1418</v>
      </c>
      <c r="AG1003" s="1" t="s">
        <v>1419</v>
      </c>
    </row>
    <row r="1004" spans="1:33">
      <c r="A1004" s="53">
        <v>45169</v>
      </c>
      <c r="B1004" s="53">
        <v>45169</v>
      </c>
      <c r="N1004" s="1" t="s">
        <v>1348</v>
      </c>
      <c r="U1004" s="59">
        <v>27681317705.16</v>
      </c>
      <c r="V1004" s="60">
        <v>27681317705.16</v>
      </c>
      <c r="W1004" s="60">
        <v>27681317705.16</v>
      </c>
      <c r="X1004" s="59">
        <v>4.8424889949400002E-2</v>
      </c>
      <c r="Y1004" s="54">
        <v>0</v>
      </c>
      <c r="Z1004" s="54">
        <v>1</v>
      </c>
      <c r="AA1004" s="54">
        <v>0</v>
      </c>
      <c r="AB1004" s="54">
        <v>0</v>
      </c>
      <c r="AC1004" s="56">
        <v>0</v>
      </c>
      <c r="AD1004" s="56">
        <v>1</v>
      </c>
      <c r="AE1004" s="1" t="s">
        <v>1424</v>
      </c>
      <c r="AF1004" s="1" t="s">
        <v>1418</v>
      </c>
      <c r="AG1004" s="1" t="s">
        <v>1419</v>
      </c>
    </row>
    <row r="1005" spans="1:33">
      <c r="A1005" s="53">
        <v>45169</v>
      </c>
      <c r="B1005" s="53">
        <v>45169</v>
      </c>
      <c r="N1005" s="1" t="s">
        <v>1348</v>
      </c>
      <c r="U1005" s="59">
        <v>17141317653.040001</v>
      </c>
      <c r="V1005" s="60">
        <v>17141317653.040001</v>
      </c>
      <c r="W1005" s="60">
        <v>17141317653.040001</v>
      </c>
      <c r="X1005" s="59">
        <v>2.9986521226300002E-2</v>
      </c>
      <c r="Y1005" s="54">
        <v>0</v>
      </c>
      <c r="Z1005" s="54">
        <v>1</v>
      </c>
      <c r="AA1005" s="54">
        <v>0</v>
      </c>
      <c r="AB1005" s="54">
        <v>0</v>
      </c>
      <c r="AC1005" s="56">
        <v>1</v>
      </c>
      <c r="AD1005" s="56">
        <v>0</v>
      </c>
      <c r="AE1005" s="1" t="s">
        <v>1417</v>
      </c>
      <c r="AF1005" s="1" t="s">
        <v>1418</v>
      </c>
      <c r="AG1005" s="1" t="s">
        <v>1419</v>
      </c>
    </row>
    <row r="1006" spans="1:33">
      <c r="A1006" s="53">
        <v>45169</v>
      </c>
      <c r="B1006" s="53">
        <v>45169</v>
      </c>
      <c r="N1006" s="1" t="s">
        <v>1348</v>
      </c>
      <c r="U1006" s="59">
        <v>26104760000</v>
      </c>
      <c r="V1006" s="60">
        <v>26104760000</v>
      </c>
      <c r="W1006" s="60">
        <v>26104760000</v>
      </c>
      <c r="X1006" s="59">
        <v>4.5666905875699999E-2</v>
      </c>
      <c r="Y1006" s="54">
        <v>1</v>
      </c>
      <c r="Z1006" s="54">
        <v>0</v>
      </c>
      <c r="AA1006" s="54">
        <v>0</v>
      </c>
      <c r="AB1006" s="54">
        <v>0</v>
      </c>
      <c r="AC1006" s="56">
        <v>0.65</v>
      </c>
      <c r="AD1006" s="56">
        <v>0.35</v>
      </c>
      <c r="AE1006" s="1" t="s">
        <v>1424</v>
      </c>
      <c r="AF1006" s="1" t="s">
        <v>1418</v>
      </c>
      <c r="AG1006" s="1" t="s">
        <v>1419</v>
      </c>
    </row>
    <row r="1007" spans="1:33">
      <c r="A1007" s="53">
        <v>45169</v>
      </c>
      <c r="B1007" s="53">
        <v>45169</v>
      </c>
      <c r="N1007" s="1" t="s">
        <v>1348</v>
      </c>
      <c r="U1007" s="59">
        <v>42290473353.434998</v>
      </c>
      <c r="V1007" s="60">
        <v>42290473353.434998</v>
      </c>
      <c r="W1007" s="60">
        <v>46989414837.150002</v>
      </c>
      <c r="X1007" s="59">
        <v>7.3981720807600002E-2</v>
      </c>
      <c r="Y1007" s="54">
        <v>1</v>
      </c>
      <c r="Z1007" s="54">
        <v>0</v>
      </c>
      <c r="AA1007" s="54">
        <v>0</v>
      </c>
      <c r="AB1007" s="54">
        <v>0</v>
      </c>
      <c r="AC1007" s="56">
        <v>0</v>
      </c>
      <c r="AD1007" s="56">
        <v>1</v>
      </c>
      <c r="AE1007" s="1" t="s">
        <v>1424</v>
      </c>
      <c r="AF1007" s="1" t="s">
        <v>1418</v>
      </c>
      <c r="AG1007" s="1" t="s">
        <v>1419</v>
      </c>
    </row>
    <row r="1008" spans="1:33">
      <c r="A1008" s="53">
        <v>45169</v>
      </c>
      <c r="B1008" s="53">
        <v>45169</v>
      </c>
      <c r="N1008" s="1" t="s">
        <v>1348</v>
      </c>
      <c r="U1008" s="59">
        <v>41664920354.589996</v>
      </c>
      <c r="V1008" s="60">
        <v>41664920354.589996</v>
      </c>
      <c r="W1008" s="60">
        <v>41664920354.589996</v>
      </c>
      <c r="X1008" s="59">
        <v>7.2887396633800006E-2</v>
      </c>
      <c r="Y1008" s="54">
        <v>1</v>
      </c>
      <c r="Z1008" s="54">
        <v>0</v>
      </c>
      <c r="AA1008" s="54">
        <v>0</v>
      </c>
      <c r="AB1008" s="54">
        <v>0</v>
      </c>
      <c r="AC1008" s="56">
        <v>0.65</v>
      </c>
      <c r="AD1008" s="56">
        <v>0.35</v>
      </c>
      <c r="AE1008" s="1" t="s">
        <v>1424</v>
      </c>
      <c r="AF1008" s="1" t="s">
        <v>1418</v>
      </c>
      <c r="AG1008" s="1" t="s">
        <v>1419</v>
      </c>
    </row>
    <row r="1009" spans="1:33">
      <c r="A1009" s="53">
        <v>45169</v>
      </c>
      <c r="B1009" s="53">
        <v>45169</v>
      </c>
      <c r="N1009" s="1" t="s">
        <v>1348</v>
      </c>
      <c r="U1009" s="59">
        <v>28918871109.2925</v>
      </c>
      <c r="V1009" s="60">
        <v>28918871109.2925</v>
      </c>
      <c r="W1009" s="60">
        <v>38558494812.389999</v>
      </c>
      <c r="X1009" s="59">
        <v>5.0589829784999998E-2</v>
      </c>
      <c r="Y1009" s="54">
        <v>1</v>
      </c>
      <c r="Z1009" s="54">
        <v>0</v>
      </c>
      <c r="AA1009" s="54">
        <v>0</v>
      </c>
      <c r="AB1009" s="54">
        <v>0</v>
      </c>
      <c r="AC1009" s="56">
        <v>0.35</v>
      </c>
      <c r="AD1009" s="56">
        <v>0.65</v>
      </c>
      <c r="AE1009" s="1" t="s">
        <v>1424</v>
      </c>
      <c r="AF1009" s="1" t="s">
        <v>1418</v>
      </c>
      <c r="AG1009" s="1" t="s">
        <v>1419</v>
      </c>
    </row>
    <row r="1010" spans="1:33">
      <c r="A1010" s="53">
        <v>45169</v>
      </c>
      <c r="B1010" s="53">
        <v>45169</v>
      </c>
      <c r="N1010" s="1" t="s">
        <v>1348</v>
      </c>
      <c r="U1010" s="59">
        <v>83189804910.210007</v>
      </c>
      <c r="V1010" s="60">
        <v>83189804910.210007</v>
      </c>
      <c r="W1010" s="60">
        <v>83189804910.210007</v>
      </c>
      <c r="X1010" s="59">
        <v>0.1455298187246</v>
      </c>
      <c r="Y1010" s="54">
        <v>1</v>
      </c>
      <c r="Z1010" s="54">
        <v>0</v>
      </c>
      <c r="AA1010" s="54">
        <v>0</v>
      </c>
      <c r="AB1010" s="54">
        <v>0</v>
      </c>
      <c r="AC1010" s="56">
        <v>1</v>
      </c>
      <c r="AD1010" s="56">
        <v>0</v>
      </c>
      <c r="AE1010" s="1" t="s">
        <v>1417</v>
      </c>
      <c r="AF1010" s="1" t="s">
        <v>1418</v>
      </c>
      <c r="AG1010" s="1" t="s">
        <v>1419</v>
      </c>
    </row>
    <row r="1011" spans="1:33">
      <c r="A1011" s="53">
        <v>45169</v>
      </c>
      <c r="B1011" s="53">
        <v>45169</v>
      </c>
      <c r="N1011" s="1" t="s">
        <v>1348</v>
      </c>
      <c r="U1011" s="59">
        <v>17142937253.82</v>
      </c>
      <c r="V1011" s="60">
        <v>17142937253.82</v>
      </c>
      <c r="W1011" s="60">
        <v>17142937253.82</v>
      </c>
      <c r="X1011" s="59">
        <v>2.9989354508600002E-2</v>
      </c>
      <c r="Y1011" s="54">
        <v>0</v>
      </c>
      <c r="Z1011" s="54">
        <v>1</v>
      </c>
      <c r="AA1011" s="54">
        <v>0</v>
      </c>
      <c r="AB1011" s="54">
        <v>0</v>
      </c>
      <c r="AC1011" s="56">
        <v>0</v>
      </c>
      <c r="AD1011" s="56">
        <v>1</v>
      </c>
      <c r="AE1011" s="1" t="s">
        <v>1424</v>
      </c>
      <c r="AF1011" s="1" t="s">
        <v>1418</v>
      </c>
      <c r="AG1011" s="1" t="s">
        <v>1419</v>
      </c>
    </row>
    <row r="1012" spans="1:33">
      <c r="A1012" s="53">
        <v>45169</v>
      </c>
      <c r="B1012" s="53">
        <v>45169</v>
      </c>
      <c r="N1012" s="1" t="s">
        <v>1348</v>
      </c>
      <c r="U1012" s="59">
        <v>33950682310.950001</v>
      </c>
      <c r="V1012" s="60">
        <v>33950682310.950001</v>
      </c>
      <c r="W1012" s="60">
        <v>33950682310.950001</v>
      </c>
      <c r="X1012" s="59">
        <v>5.9392333563300002E-2</v>
      </c>
      <c r="Y1012" s="54">
        <v>1</v>
      </c>
      <c r="Z1012" s="54">
        <v>0</v>
      </c>
      <c r="AA1012" s="54">
        <v>0</v>
      </c>
      <c r="AB1012" s="54">
        <v>0</v>
      </c>
      <c r="AC1012" s="56">
        <v>1</v>
      </c>
      <c r="AD1012" s="56">
        <v>0</v>
      </c>
      <c r="AE1012" s="1" t="s">
        <v>1417</v>
      </c>
      <c r="AF1012" s="1" t="s">
        <v>1418</v>
      </c>
      <c r="AG1012" s="1" t="s">
        <v>1419</v>
      </c>
    </row>
    <row r="1013" spans="1:33">
      <c r="A1013" s="53">
        <v>45169</v>
      </c>
      <c r="B1013" s="53">
        <v>45169</v>
      </c>
      <c r="N1013" s="1" t="s">
        <v>1348</v>
      </c>
      <c r="U1013" s="59">
        <v>14911428271.139999</v>
      </c>
      <c r="V1013" s="60">
        <v>14911428271.139999</v>
      </c>
      <c r="W1013" s="60">
        <v>14911428271.139999</v>
      </c>
      <c r="X1013" s="59">
        <v>2.60856177697E-2</v>
      </c>
      <c r="Y1013" s="54">
        <v>0</v>
      </c>
      <c r="Z1013" s="54">
        <v>1</v>
      </c>
      <c r="AA1013" s="54">
        <v>0</v>
      </c>
      <c r="AB1013" s="54">
        <v>0</v>
      </c>
      <c r="AC1013" s="56">
        <v>0.65</v>
      </c>
      <c r="AD1013" s="56">
        <v>0.35</v>
      </c>
      <c r="AE1013" s="1" t="s">
        <v>1495</v>
      </c>
      <c r="AF1013" s="1" t="s">
        <v>1418</v>
      </c>
      <c r="AG1013" s="1" t="s">
        <v>1419</v>
      </c>
    </row>
    <row r="1014" spans="1:33">
      <c r="A1014" s="53">
        <v>45169</v>
      </c>
      <c r="B1014" s="53">
        <v>45169</v>
      </c>
      <c r="N1014" s="1" t="s">
        <v>1348</v>
      </c>
      <c r="U1014" s="59">
        <v>16230345825.312</v>
      </c>
      <c r="V1014" s="60">
        <v>16230345825.312</v>
      </c>
      <c r="W1014" s="60">
        <v>20287932281.639999</v>
      </c>
      <c r="X1014" s="59">
        <v>2.8392893676600001E-2</v>
      </c>
      <c r="Y1014" s="54">
        <v>0</v>
      </c>
      <c r="Z1014" s="54">
        <v>1</v>
      </c>
      <c r="AA1014" s="54">
        <v>0</v>
      </c>
      <c r="AB1014" s="54">
        <v>0</v>
      </c>
      <c r="AC1014" s="56">
        <v>1</v>
      </c>
      <c r="AD1014" s="56">
        <v>0</v>
      </c>
      <c r="AE1014" s="1" t="s">
        <v>1417</v>
      </c>
      <c r="AF1014" s="1" t="s">
        <v>1418</v>
      </c>
      <c r="AG1014" s="1" t="s">
        <v>1419</v>
      </c>
    </row>
    <row r="1015" spans="1:33">
      <c r="A1015" s="53">
        <v>45169</v>
      </c>
      <c r="B1015" s="53">
        <v>45169</v>
      </c>
      <c r="N1015" s="1" t="s">
        <v>1348</v>
      </c>
      <c r="U1015" s="59">
        <v>7377357358.4639997</v>
      </c>
      <c r="V1015" s="60">
        <v>7377357358.4639997</v>
      </c>
      <c r="W1015" s="60">
        <v>20358310503.669998</v>
      </c>
      <c r="X1015" s="59">
        <v>1.2905733823999999E-2</v>
      </c>
      <c r="Y1015" s="54">
        <v>0</v>
      </c>
      <c r="Z1015" s="54">
        <v>1</v>
      </c>
      <c r="AA1015" s="54">
        <v>0</v>
      </c>
      <c r="AB1015" s="54">
        <v>0</v>
      </c>
      <c r="AC1015" s="56">
        <v>0</v>
      </c>
      <c r="AD1015" s="56">
        <v>1</v>
      </c>
      <c r="AE1015" s="1" t="s">
        <v>1417</v>
      </c>
      <c r="AF1015" s="1" t="s">
        <v>1418</v>
      </c>
      <c r="AG1015" s="1" t="s">
        <v>1419</v>
      </c>
    </row>
    <row r="1016" spans="1:33">
      <c r="A1016" s="53">
        <v>45169</v>
      </c>
      <c r="B1016" s="53">
        <v>45169</v>
      </c>
      <c r="N1016" s="1" t="s">
        <v>1348</v>
      </c>
      <c r="U1016" s="59">
        <v>10022952425.031</v>
      </c>
      <c r="V1016" s="60">
        <v>10022952425.031</v>
      </c>
      <c r="W1016" s="60">
        <v>20358310503.669998</v>
      </c>
      <c r="X1016" s="59">
        <v>1.7533860682499999E-2</v>
      </c>
      <c r="Y1016" s="54">
        <v>0</v>
      </c>
      <c r="Z1016" s="54">
        <v>1</v>
      </c>
      <c r="AA1016" s="54">
        <v>0</v>
      </c>
      <c r="AB1016" s="54">
        <v>0</v>
      </c>
      <c r="AC1016" s="56">
        <v>0.35</v>
      </c>
      <c r="AD1016" s="56">
        <v>0.65</v>
      </c>
      <c r="AE1016" s="1" t="s">
        <v>1417</v>
      </c>
      <c r="AF1016" s="1" t="s">
        <v>1418</v>
      </c>
      <c r="AG1016" s="1" t="s">
        <v>1434</v>
      </c>
    </row>
    <row r="1017" spans="1:33">
      <c r="A1017" s="53">
        <v>45169</v>
      </c>
      <c r="B1017" s="53">
        <v>45169</v>
      </c>
      <c r="N1017" s="1" t="s">
        <v>1348</v>
      </c>
      <c r="U1017" s="59">
        <v>8494005815.1199999</v>
      </c>
      <c r="V1017" s="60">
        <v>8494005815.1199999</v>
      </c>
      <c r="W1017" s="60">
        <v>10617507268.9</v>
      </c>
      <c r="X1017" s="59">
        <v>1.48591660703E-2</v>
      </c>
      <c r="Y1017" s="54">
        <v>0</v>
      </c>
      <c r="Z1017" s="54">
        <v>1</v>
      </c>
      <c r="AA1017" s="54">
        <v>0</v>
      </c>
      <c r="AB1017" s="54">
        <v>0</v>
      </c>
      <c r="AC1017" s="56">
        <v>1</v>
      </c>
      <c r="AD1017" s="56">
        <v>0</v>
      </c>
      <c r="AE1017" s="1" t="s">
        <v>1417</v>
      </c>
      <c r="AF1017" s="1" t="s">
        <v>1418</v>
      </c>
      <c r="AG1017" s="1" t="s">
        <v>1419</v>
      </c>
    </row>
    <row r="1018" spans="1:33">
      <c r="A1018" s="53">
        <v>45169</v>
      </c>
      <c r="B1018" s="53">
        <v>45169</v>
      </c>
      <c r="N1018" s="1" t="s">
        <v>1348</v>
      </c>
      <c r="U1018" s="59">
        <v>109518360948.75999</v>
      </c>
      <c r="V1018" s="60">
        <v>109518360948.75999</v>
      </c>
      <c r="W1018" s="60">
        <v>109518360948.75999</v>
      </c>
      <c r="X1018" s="59">
        <v>0.1915882268638</v>
      </c>
      <c r="Y1018" s="54">
        <v>1</v>
      </c>
      <c r="Z1018" s="54">
        <v>0</v>
      </c>
      <c r="AA1018" s="54">
        <v>0</v>
      </c>
      <c r="AB1018" s="54">
        <v>0</v>
      </c>
      <c r="AC1018" s="56">
        <v>0</v>
      </c>
      <c r="AD1018" s="56">
        <v>1</v>
      </c>
      <c r="AE1018" s="1" t="s">
        <v>1424</v>
      </c>
      <c r="AF1018" s="1" t="s">
        <v>1418</v>
      </c>
      <c r="AG1018" s="1" t="s">
        <v>1419</v>
      </c>
    </row>
    <row r="1019" spans="1:33">
      <c r="A1019" s="53">
        <v>45169</v>
      </c>
      <c r="B1019" s="53">
        <v>45169</v>
      </c>
      <c r="N1019" s="1" t="s">
        <v>1348</v>
      </c>
      <c r="U1019" s="59">
        <v>49914425000</v>
      </c>
      <c r="V1019" s="60">
        <v>49914425000</v>
      </c>
      <c r="W1019" s="60">
        <v>49914425000</v>
      </c>
      <c r="X1019" s="59">
        <v>8.7318839487999997E-2</v>
      </c>
      <c r="Y1019" s="54">
        <v>1</v>
      </c>
      <c r="Z1019" s="54">
        <v>0</v>
      </c>
      <c r="AA1019" s="54">
        <v>0</v>
      </c>
      <c r="AB1019" s="54">
        <v>0</v>
      </c>
      <c r="AC1019" s="56">
        <v>1</v>
      </c>
      <c r="AD1019" s="56">
        <v>0</v>
      </c>
      <c r="AE1019" s="1" t="s">
        <v>1424</v>
      </c>
      <c r="AF1019" s="1" t="s">
        <v>1418</v>
      </c>
      <c r="AG1019" s="1" t="s">
        <v>1419</v>
      </c>
    </row>
    <row r="1020" spans="1:33">
      <c r="A1020" s="53">
        <v>45169</v>
      </c>
      <c r="B1020" s="53">
        <v>45169</v>
      </c>
      <c r="N1020" s="1" t="s">
        <v>1348</v>
      </c>
      <c r="U1020" s="59">
        <v>26781586116.639999</v>
      </c>
      <c r="V1020" s="60">
        <v>26781586116.639999</v>
      </c>
      <c r="W1020" s="60">
        <v>26781586116.639999</v>
      </c>
      <c r="X1020" s="59">
        <v>4.6850925746500002E-2</v>
      </c>
      <c r="Y1020" s="54">
        <v>1</v>
      </c>
      <c r="Z1020" s="54">
        <v>0</v>
      </c>
      <c r="AA1020" s="54">
        <v>0</v>
      </c>
      <c r="AB1020" s="54">
        <v>0</v>
      </c>
      <c r="AC1020" s="56">
        <v>0</v>
      </c>
      <c r="AD1020" s="56">
        <v>1</v>
      </c>
      <c r="AE1020" s="1" t="s">
        <v>1417</v>
      </c>
      <c r="AF1020" s="1" t="s">
        <v>1418</v>
      </c>
      <c r="AG1020" s="1" t="s">
        <v>1419</v>
      </c>
    </row>
    <row r="1021" spans="1:33">
      <c r="A1021" s="53">
        <v>45169</v>
      </c>
      <c r="B1021" s="53">
        <v>45169</v>
      </c>
      <c r="N1021" s="1" t="s">
        <v>1348</v>
      </c>
      <c r="U1021" s="59">
        <v>16692357527.190001</v>
      </c>
      <c r="V1021" s="60">
        <v>16692357527.190001</v>
      </c>
      <c r="W1021" s="60">
        <v>16692357527.190001</v>
      </c>
      <c r="X1021" s="59">
        <v>2.92011234747E-2</v>
      </c>
      <c r="Y1021" s="54">
        <v>0</v>
      </c>
      <c r="Z1021" s="54">
        <v>1</v>
      </c>
      <c r="AA1021" s="54">
        <v>0</v>
      </c>
      <c r="AB1021" s="54">
        <v>0</v>
      </c>
      <c r="AC1021" s="56">
        <v>0</v>
      </c>
      <c r="AD1021" s="56">
        <v>1</v>
      </c>
      <c r="AE1021" s="1" t="s">
        <v>1417</v>
      </c>
      <c r="AF1021" s="1" t="s">
        <v>1418</v>
      </c>
      <c r="AG1021" s="1" t="s">
        <v>1419</v>
      </c>
    </row>
    <row r="1022" spans="1:33">
      <c r="A1022" s="53">
        <v>45169</v>
      </c>
      <c r="B1022" s="53">
        <v>45169</v>
      </c>
      <c r="N1022" s="1" t="s">
        <v>1348</v>
      </c>
      <c r="U1022" s="59">
        <v>9193236280.7670002</v>
      </c>
      <c r="V1022" s="60">
        <v>9193236280.7670002</v>
      </c>
      <c r="W1022" s="60">
        <v>9677090821.8600006</v>
      </c>
      <c r="X1022" s="59">
        <v>1.6082379455999999E-2</v>
      </c>
      <c r="Y1022" s="54">
        <v>0</v>
      </c>
      <c r="Z1022" s="54">
        <v>1</v>
      </c>
      <c r="AA1022" s="54">
        <v>0</v>
      </c>
      <c r="AB1022" s="54">
        <v>0</v>
      </c>
      <c r="AC1022" s="56">
        <v>0</v>
      </c>
      <c r="AD1022" s="56">
        <v>1</v>
      </c>
      <c r="AE1022" s="1" t="s">
        <v>1424</v>
      </c>
      <c r="AF1022" s="1" t="s">
        <v>1418</v>
      </c>
      <c r="AG1022" s="1" t="s">
        <v>1419</v>
      </c>
    </row>
    <row r="1023" spans="1:33">
      <c r="A1023" s="53">
        <v>45169</v>
      </c>
      <c r="B1023" s="53">
        <v>45169</v>
      </c>
      <c r="N1023" s="1" t="s">
        <v>1348</v>
      </c>
      <c r="U1023" s="59">
        <v>144249899521.42001</v>
      </c>
      <c r="V1023" s="60">
        <v>144249899521.42001</v>
      </c>
      <c r="W1023" s="60">
        <v>144249899521.42001</v>
      </c>
      <c r="X1023" s="59">
        <v>0.25234656759989998</v>
      </c>
      <c r="Y1023" s="54">
        <v>1</v>
      </c>
      <c r="Z1023" s="54">
        <v>0</v>
      </c>
      <c r="AA1023" s="54">
        <v>0</v>
      </c>
      <c r="AB1023" s="54">
        <v>0</v>
      </c>
      <c r="AC1023" s="56">
        <v>1</v>
      </c>
      <c r="AD1023" s="56">
        <v>0</v>
      </c>
      <c r="AE1023" s="1" t="s">
        <v>1417</v>
      </c>
      <c r="AF1023" s="1" t="s">
        <v>1418</v>
      </c>
      <c r="AG1023" s="1" t="s">
        <v>1419</v>
      </c>
    </row>
    <row r="1024" spans="1:33">
      <c r="A1024" s="53">
        <v>45169</v>
      </c>
      <c r="B1024" s="53">
        <v>45169</v>
      </c>
      <c r="N1024" s="1" t="s">
        <v>1078</v>
      </c>
      <c r="U1024" s="59">
        <v>32149497970.481998</v>
      </c>
      <c r="V1024" s="60">
        <v>32149497970.481998</v>
      </c>
      <c r="W1024" s="60">
        <v>32149497970.481998</v>
      </c>
      <c r="X1024" s="59">
        <v>5.6241394204300001E-2</v>
      </c>
      <c r="Y1024" s="54">
        <v>1</v>
      </c>
      <c r="Z1024" s="54">
        <v>0</v>
      </c>
      <c r="AA1024" s="54">
        <v>0</v>
      </c>
      <c r="AB1024" s="54">
        <v>0</v>
      </c>
      <c r="AC1024" s="56">
        <v>0</v>
      </c>
      <c r="AD1024" s="56">
        <v>1</v>
      </c>
      <c r="AE1024" s="1" t="s">
        <v>1440</v>
      </c>
      <c r="AF1024" s="1" t="s">
        <v>1418</v>
      </c>
      <c r="AG1024" s="1" t="s">
        <v>1419</v>
      </c>
    </row>
    <row r="1025" spans="1:33">
      <c r="A1025" s="53">
        <v>45169</v>
      </c>
      <c r="B1025" s="53">
        <v>45169</v>
      </c>
      <c r="N1025" s="1" t="s">
        <v>1088</v>
      </c>
      <c r="U1025" s="59">
        <v>5312451454.4767704</v>
      </c>
      <c r="V1025" s="60">
        <v>5312451454.4767704</v>
      </c>
      <c r="W1025" s="60">
        <v>5902723838.3075199</v>
      </c>
      <c r="X1025" s="59">
        <v>9.2934476525E-3</v>
      </c>
      <c r="Y1025" s="54">
        <v>0</v>
      </c>
      <c r="Z1025" s="54">
        <v>1</v>
      </c>
      <c r="AA1025" s="54">
        <v>0</v>
      </c>
      <c r="AB1025" s="54">
        <v>0</v>
      </c>
      <c r="AC1025" s="56">
        <v>1</v>
      </c>
      <c r="AD1025" s="56">
        <v>0</v>
      </c>
      <c r="AE1025" s="1" t="s">
        <v>1425</v>
      </c>
      <c r="AF1025" s="1" t="s">
        <v>1418</v>
      </c>
      <c r="AG1025" s="1" t="s">
        <v>1419</v>
      </c>
    </row>
    <row r="1026" spans="1:33">
      <c r="A1026" s="53">
        <v>45169</v>
      </c>
      <c r="B1026" s="53">
        <v>45169</v>
      </c>
      <c r="N1026" s="1" t="s">
        <v>1088</v>
      </c>
      <c r="U1026" s="59">
        <v>6467002222.0695801</v>
      </c>
      <c r="V1026" s="60">
        <v>6467002222.0695801</v>
      </c>
      <c r="W1026" s="60">
        <v>7185558024.52176</v>
      </c>
      <c r="X1026" s="59">
        <v>1.1313185096199999E-2</v>
      </c>
      <c r="Y1026" s="54">
        <v>0</v>
      </c>
      <c r="Z1026" s="54">
        <v>1</v>
      </c>
      <c r="AA1026" s="54">
        <v>0</v>
      </c>
      <c r="AB1026" s="54">
        <v>0</v>
      </c>
      <c r="AC1026" s="56">
        <v>1</v>
      </c>
      <c r="AD1026" s="56">
        <v>0</v>
      </c>
      <c r="AE1026" s="1" t="s">
        <v>1425</v>
      </c>
      <c r="AF1026" s="1" t="s">
        <v>1418</v>
      </c>
      <c r="AG1026" s="1" t="s">
        <v>1419</v>
      </c>
    </row>
    <row r="1027" spans="1:33">
      <c r="A1027" s="53">
        <v>45169</v>
      </c>
      <c r="B1027" s="53">
        <v>45169</v>
      </c>
      <c r="N1027" s="1" t="s">
        <v>881</v>
      </c>
      <c r="U1027" s="59">
        <v>6109096665.2505302</v>
      </c>
      <c r="V1027" s="60">
        <v>6109096665.2505302</v>
      </c>
      <c r="W1027" s="60">
        <v>7636370831.5631599</v>
      </c>
      <c r="X1027" s="59">
        <v>1.06870755524E-2</v>
      </c>
      <c r="Y1027" s="54">
        <v>0</v>
      </c>
      <c r="Z1027" s="54">
        <v>1</v>
      </c>
      <c r="AA1027" s="54">
        <v>0</v>
      </c>
      <c r="AB1027" s="54">
        <v>0</v>
      </c>
      <c r="AC1027" s="56">
        <v>0</v>
      </c>
      <c r="AD1027" s="56">
        <v>1</v>
      </c>
      <c r="AE1027" s="1" t="s">
        <v>1433</v>
      </c>
      <c r="AF1027" s="1" t="s">
        <v>1418</v>
      </c>
      <c r="AG1027" s="1" t="s">
        <v>1419</v>
      </c>
    </row>
    <row r="1028" spans="1:33">
      <c r="A1028" s="53">
        <v>45169</v>
      </c>
      <c r="B1028" s="53">
        <v>45169</v>
      </c>
      <c r="N1028" s="1" t="s">
        <v>936</v>
      </c>
      <c r="U1028" s="59">
        <v>5355534392.5496101</v>
      </c>
      <c r="V1028" s="60">
        <v>5355534392.5496101</v>
      </c>
      <c r="W1028" s="60">
        <v>5355534392.5496101</v>
      </c>
      <c r="X1028" s="59">
        <v>9.3688156879999998E-3</v>
      </c>
      <c r="Y1028" s="54">
        <v>0</v>
      </c>
      <c r="Z1028" s="54">
        <v>1</v>
      </c>
      <c r="AA1028" s="54">
        <v>0</v>
      </c>
      <c r="AB1028" s="54">
        <v>0</v>
      </c>
      <c r="AC1028" s="56">
        <v>0</v>
      </c>
      <c r="AD1028" s="56">
        <v>1</v>
      </c>
      <c r="AE1028" s="1" t="s">
        <v>1427</v>
      </c>
      <c r="AF1028" s="1" t="s">
        <v>1418</v>
      </c>
      <c r="AG1028" s="1" t="s">
        <v>1419</v>
      </c>
    </row>
    <row r="1029" spans="1:33">
      <c r="A1029" s="53">
        <v>45169</v>
      </c>
      <c r="B1029" s="53">
        <v>45169</v>
      </c>
      <c r="N1029" s="1" t="s">
        <v>936</v>
      </c>
      <c r="U1029" s="59">
        <v>41042079507.032799</v>
      </c>
      <c r="V1029" s="60">
        <v>41042079507.032799</v>
      </c>
      <c r="W1029" s="60">
        <v>51302599383.791</v>
      </c>
      <c r="X1029" s="59">
        <v>7.1797817018400004E-2</v>
      </c>
      <c r="Y1029" s="54">
        <v>1</v>
      </c>
      <c r="Z1029" s="54">
        <v>0</v>
      </c>
      <c r="AA1029" s="54">
        <v>0</v>
      </c>
      <c r="AB1029" s="54">
        <v>0</v>
      </c>
      <c r="AC1029" s="56">
        <v>0</v>
      </c>
      <c r="AD1029" s="56">
        <v>1</v>
      </c>
      <c r="AE1029" s="1" t="s">
        <v>1427</v>
      </c>
      <c r="AF1029" s="1" t="s">
        <v>1418</v>
      </c>
      <c r="AG1029" s="1" t="s">
        <v>1419</v>
      </c>
    </row>
    <row r="1030" spans="1:33">
      <c r="A1030" s="53">
        <v>45169</v>
      </c>
      <c r="B1030" s="53">
        <v>45169</v>
      </c>
      <c r="N1030" s="1" t="s">
        <v>1342</v>
      </c>
      <c r="U1030" s="59">
        <v>8466685056.3512697</v>
      </c>
      <c r="V1030" s="60">
        <v>8466685056.3512697</v>
      </c>
      <c r="W1030" s="60">
        <v>8466685056.3512697</v>
      </c>
      <c r="X1030" s="59">
        <v>1.48113719317E-2</v>
      </c>
      <c r="Y1030" s="54">
        <v>0</v>
      </c>
      <c r="Z1030" s="54">
        <v>1</v>
      </c>
      <c r="AA1030" s="54">
        <v>0</v>
      </c>
      <c r="AB1030" s="54">
        <v>0</v>
      </c>
      <c r="AC1030" s="56">
        <v>0.35</v>
      </c>
      <c r="AD1030" s="56">
        <v>0.65</v>
      </c>
      <c r="AE1030" s="1" t="s">
        <v>1441</v>
      </c>
      <c r="AF1030" s="1" t="s">
        <v>1418</v>
      </c>
      <c r="AG1030" s="1" t="s">
        <v>1419</v>
      </c>
    </row>
    <row r="1031" spans="1:33">
      <c r="A1031" s="53">
        <v>45169</v>
      </c>
      <c r="B1031" s="53">
        <v>45169</v>
      </c>
      <c r="N1031" s="1" t="s">
        <v>1342</v>
      </c>
      <c r="U1031" s="59">
        <v>4314363497.4821301</v>
      </c>
      <c r="V1031" s="60">
        <v>4314363497.4821301</v>
      </c>
      <c r="W1031" s="60">
        <v>4314363497.4821301</v>
      </c>
      <c r="X1031" s="59">
        <v>7.5474216868E-3</v>
      </c>
      <c r="Y1031" s="54">
        <v>0</v>
      </c>
      <c r="Z1031" s="54">
        <v>1</v>
      </c>
      <c r="AA1031" s="54">
        <v>0</v>
      </c>
      <c r="AB1031" s="54">
        <v>0</v>
      </c>
      <c r="AC1031" s="56">
        <v>1</v>
      </c>
      <c r="AD1031" s="56">
        <v>0</v>
      </c>
      <c r="AE1031" s="1" t="s">
        <v>1441</v>
      </c>
      <c r="AF1031" s="1" t="s">
        <v>1418</v>
      </c>
      <c r="AG1031" s="1" t="s">
        <v>1419</v>
      </c>
    </row>
    <row r="1032" spans="1:33">
      <c r="A1032" s="53">
        <v>45169</v>
      </c>
      <c r="B1032" s="53">
        <v>45169</v>
      </c>
      <c r="N1032" s="1" t="s">
        <v>1342</v>
      </c>
      <c r="U1032" s="59">
        <v>10314088967.5951</v>
      </c>
      <c r="V1032" s="60">
        <v>10314088967.5951</v>
      </c>
      <c r="W1032" s="60">
        <v>10314088967.5951</v>
      </c>
      <c r="X1032" s="59">
        <v>1.8043166459899999E-2</v>
      </c>
      <c r="Y1032" s="54">
        <v>0</v>
      </c>
      <c r="Z1032" s="54">
        <v>1</v>
      </c>
      <c r="AA1032" s="54">
        <v>0</v>
      </c>
      <c r="AB1032" s="54">
        <v>0</v>
      </c>
      <c r="AC1032" s="56">
        <v>0</v>
      </c>
      <c r="AD1032" s="56">
        <v>1</v>
      </c>
      <c r="AE1032" s="1" t="s">
        <v>1441</v>
      </c>
      <c r="AF1032" s="1" t="s">
        <v>1418</v>
      </c>
      <c r="AG1032" s="1" t="s">
        <v>1419</v>
      </c>
    </row>
    <row r="1033" spans="1:33">
      <c r="A1033" s="53">
        <v>45169</v>
      </c>
      <c r="B1033" s="53">
        <v>45169</v>
      </c>
      <c r="N1033" s="1" t="s">
        <v>1064</v>
      </c>
      <c r="U1033" s="59">
        <v>13599978362.0525</v>
      </c>
      <c r="V1033" s="60">
        <v>13599978362.0525</v>
      </c>
      <c r="W1033" s="60">
        <v>18133304482.736599</v>
      </c>
      <c r="X1033" s="59">
        <v>2.37914055433E-2</v>
      </c>
      <c r="Y1033" s="54">
        <v>1</v>
      </c>
      <c r="Z1033" s="54">
        <v>0</v>
      </c>
      <c r="AA1033" s="54">
        <v>0</v>
      </c>
      <c r="AB1033" s="54">
        <v>0</v>
      </c>
      <c r="AC1033" s="56">
        <v>0</v>
      </c>
      <c r="AD1033" s="56">
        <v>1</v>
      </c>
      <c r="AE1033" s="1" t="s">
        <v>1431</v>
      </c>
      <c r="AF1033" s="1" t="s">
        <v>1418</v>
      </c>
      <c r="AG1033" s="1" t="s">
        <v>1419</v>
      </c>
    </row>
    <row r="1034" spans="1:33">
      <c r="A1034" s="53">
        <v>45169</v>
      </c>
      <c r="B1034" s="53">
        <v>45169</v>
      </c>
      <c r="N1034" s="1" t="s">
        <v>1084</v>
      </c>
      <c r="U1034" s="59">
        <v>6847723214.6400003</v>
      </c>
      <c r="V1034" s="60">
        <v>6847723214.6400003</v>
      </c>
      <c r="W1034" s="60">
        <v>15217162699.200001</v>
      </c>
      <c r="X1034" s="59">
        <v>1.1979207298E-2</v>
      </c>
      <c r="Y1034" s="54">
        <v>0</v>
      </c>
      <c r="Z1034" s="54">
        <v>1</v>
      </c>
      <c r="AA1034" s="54">
        <v>0</v>
      </c>
      <c r="AB1034" s="54">
        <v>0</v>
      </c>
      <c r="AC1034" s="56">
        <v>0</v>
      </c>
      <c r="AD1034" s="56">
        <v>1</v>
      </c>
      <c r="AE1034" s="1" t="s">
        <v>1435</v>
      </c>
      <c r="AF1034" s="1" t="s">
        <v>1436</v>
      </c>
      <c r="AG1034" s="1" t="s">
        <v>1419</v>
      </c>
    </row>
    <row r="1035" spans="1:33">
      <c r="A1035" s="53">
        <v>45169</v>
      </c>
      <c r="B1035" s="53">
        <v>45169</v>
      </c>
      <c r="N1035" s="1" t="s">
        <v>1088</v>
      </c>
      <c r="U1035" s="59">
        <v>2767556886.5508099</v>
      </c>
      <c r="V1035" s="60">
        <v>2767556886.5508099</v>
      </c>
      <c r="W1035" s="60">
        <v>5031921611.9105701</v>
      </c>
      <c r="X1035" s="59">
        <v>4.8414833096999997E-3</v>
      </c>
      <c r="Y1035" s="54">
        <v>0</v>
      </c>
      <c r="Z1035" s="54">
        <v>1</v>
      </c>
      <c r="AA1035" s="54">
        <v>0</v>
      </c>
      <c r="AB1035" s="54">
        <v>0</v>
      </c>
      <c r="AC1035" s="56">
        <v>0</v>
      </c>
      <c r="AD1035" s="56">
        <v>1</v>
      </c>
      <c r="AE1035" s="1" t="s">
        <v>1425</v>
      </c>
      <c r="AF1035" s="1" t="s">
        <v>1418</v>
      </c>
      <c r="AG1035" s="1" t="s">
        <v>1419</v>
      </c>
    </row>
    <row r="1036" spans="1:33">
      <c r="A1036" s="53">
        <v>45169</v>
      </c>
      <c r="B1036" s="53">
        <v>45169</v>
      </c>
      <c r="N1036" s="1" t="s">
        <v>1088</v>
      </c>
      <c r="U1036" s="59">
        <v>2712482069.2859802</v>
      </c>
      <c r="V1036" s="60">
        <v>2712482069.2859802</v>
      </c>
      <c r="W1036" s="60">
        <v>5424964138.57197</v>
      </c>
      <c r="X1036" s="59">
        <v>4.7451370305000001E-3</v>
      </c>
      <c r="Y1036" s="54">
        <v>0</v>
      </c>
      <c r="Z1036" s="54">
        <v>1</v>
      </c>
      <c r="AA1036" s="54">
        <v>0</v>
      </c>
      <c r="AB1036" s="54">
        <v>0</v>
      </c>
      <c r="AC1036" s="56">
        <v>0</v>
      </c>
      <c r="AD1036" s="56">
        <v>1</v>
      </c>
      <c r="AE1036" s="1" t="s">
        <v>1425</v>
      </c>
      <c r="AF1036" s="1" t="s">
        <v>1418</v>
      </c>
      <c r="AG1036" s="1" t="s">
        <v>1419</v>
      </c>
    </row>
    <row r="1037" spans="1:33">
      <c r="A1037" s="53">
        <v>45169</v>
      </c>
      <c r="B1037" s="53">
        <v>45169</v>
      </c>
      <c r="N1037" s="1" t="s">
        <v>1088</v>
      </c>
      <c r="U1037" s="59">
        <v>7777498242.7942495</v>
      </c>
      <c r="V1037" s="60">
        <v>7777498242.7942495</v>
      </c>
      <c r="W1037" s="60">
        <v>9721872803.4928093</v>
      </c>
      <c r="X1037" s="59">
        <v>1.3605728618099999E-2</v>
      </c>
      <c r="Y1037" s="54">
        <v>0</v>
      </c>
      <c r="Z1037" s="54">
        <v>1</v>
      </c>
      <c r="AA1037" s="54">
        <v>0</v>
      </c>
      <c r="AB1037" s="54">
        <v>0</v>
      </c>
      <c r="AC1037" s="56">
        <v>1</v>
      </c>
      <c r="AD1037" s="56">
        <v>0</v>
      </c>
      <c r="AE1037" s="1" t="s">
        <v>1425</v>
      </c>
      <c r="AF1037" s="1" t="s">
        <v>1418</v>
      </c>
      <c r="AG1037" s="1" t="s">
        <v>1419</v>
      </c>
    </row>
    <row r="1038" spans="1:33">
      <c r="A1038" s="53">
        <v>45169</v>
      </c>
      <c r="B1038" s="53">
        <v>45169</v>
      </c>
      <c r="N1038" s="1" t="s">
        <v>1348</v>
      </c>
      <c r="U1038" s="59">
        <v>12912900324.48</v>
      </c>
      <c r="V1038" s="60">
        <v>12912900324.48</v>
      </c>
      <c r="W1038" s="60">
        <v>12912900324.48</v>
      </c>
      <c r="X1038" s="59">
        <v>2.2589451260999999E-2</v>
      </c>
      <c r="Y1038" s="54">
        <v>0</v>
      </c>
      <c r="Z1038" s="54">
        <v>1</v>
      </c>
      <c r="AA1038" s="54">
        <v>0</v>
      </c>
      <c r="AB1038" s="54">
        <v>0</v>
      </c>
      <c r="AC1038" s="56">
        <v>1</v>
      </c>
      <c r="AD1038" s="56">
        <v>0</v>
      </c>
      <c r="AE1038" s="1" t="s">
        <v>1417</v>
      </c>
      <c r="AF1038" s="1" t="s">
        <v>1418</v>
      </c>
      <c r="AG1038" s="1" t="s">
        <v>1419</v>
      </c>
    </row>
    <row r="1039" spans="1:33">
      <c r="A1039" s="53">
        <v>45169</v>
      </c>
      <c r="B1039" s="53">
        <v>45169</v>
      </c>
      <c r="N1039" s="1" t="s">
        <v>1348</v>
      </c>
      <c r="U1039" s="59">
        <v>9875911965.7600002</v>
      </c>
      <c r="V1039" s="60">
        <v>9875911965.7600002</v>
      </c>
      <c r="W1039" s="60">
        <v>9875911965.7600002</v>
      </c>
      <c r="X1039" s="59">
        <v>1.72766323911E-2</v>
      </c>
      <c r="Y1039" s="54">
        <v>0</v>
      </c>
      <c r="Z1039" s="54">
        <v>1</v>
      </c>
      <c r="AA1039" s="54">
        <v>0</v>
      </c>
      <c r="AB1039" s="54">
        <v>0</v>
      </c>
      <c r="AC1039" s="56">
        <v>0</v>
      </c>
      <c r="AD1039" s="56">
        <v>1</v>
      </c>
      <c r="AE1039" s="1" t="s">
        <v>1417</v>
      </c>
      <c r="AF1039" s="1" t="s">
        <v>1418</v>
      </c>
      <c r="AG1039" s="1" t="s">
        <v>1419</v>
      </c>
    </row>
    <row r="1040" spans="1:33">
      <c r="A1040" s="53">
        <v>45169</v>
      </c>
      <c r="B1040" s="53">
        <v>45169</v>
      </c>
      <c r="N1040" s="1" t="s">
        <v>1348</v>
      </c>
      <c r="U1040" s="59">
        <v>196701174922.28</v>
      </c>
      <c r="V1040" s="60">
        <v>196701174922.28</v>
      </c>
      <c r="W1040" s="60">
        <v>197142793757</v>
      </c>
      <c r="X1040" s="59">
        <v>0.34410329919940003</v>
      </c>
      <c r="Y1040" s="54">
        <v>1</v>
      </c>
      <c r="Z1040" s="54">
        <v>0</v>
      </c>
      <c r="AA1040" s="54">
        <v>0</v>
      </c>
      <c r="AB1040" s="54">
        <v>0</v>
      </c>
      <c r="AC1040" s="56">
        <v>1</v>
      </c>
      <c r="AD1040" s="56">
        <v>0</v>
      </c>
      <c r="AE1040" s="1" t="s">
        <v>1424</v>
      </c>
      <c r="AF1040" s="1" t="s">
        <v>1418</v>
      </c>
      <c r="AG1040" s="1" t="s">
        <v>1434</v>
      </c>
    </row>
    <row r="1041" spans="1:33">
      <c r="A1041" s="53">
        <v>45169</v>
      </c>
      <c r="B1041" s="53">
        <v>45169</v>
      </c>
      <c r="N1041" s="1" t="s">
        <v>1348</v>
      </c>
      <c r="U1041" s="59">
        <v>10372542204.204</v>
      </c>
      <c r="V1041" s="60">
        <v>10372542204.204</v>
      </c>
      <c r="W1041" s="60">
        <v>11525046893.559999</v>
      </c>
      <c r="X1041" s="59">
        <v>1.8145422847399999E-2</v>
      </c>
      <c r="Y1041" s="54">
        <v>0</v>
      </c>
      <c r="Z1041" s="54">
        <v>1</v>
      </c>
      <c r="AA1041" s="54">
        <v>0</v>
      </c>
      <c r="AB1041" s="54">
        <v>0</v>
      </c>
      <c r="AC1041" s="56">
        <v>0</v>
      </c>
      <c r="AD1041" s="56">
        <v>1</v>
      </c>
      <c r="AE1041" s="1" t="s">
        <v>1424</v>
      </c>
      <c r="AF1041" s="1" t="s">
        <v>1418</v>
      </c>
      <c r="AG1041" s="1" t="s">
        <v>1419</v>
      </c>
    </row>
    <row r="1042" spans="1:33">
      <c r="A1042" s="53">
        <v>45169</v>
      </c>
      <c r="B1042" s="53">
        <v>45169</v>
      </c>
      <c r="N1042" s="1" t="s">
        <v>1348</v>
      </c>
      <c r="U1042" s="59">
        <v>13155293459.304001</v>
      </c>
      <c r="V1042" s="60">
        <v>13155293459.304001</v>
      </c>
      <c r="W1042" s="60">
        <v>14616992732.559999</v>
      </c>
      <c r="X1042" s="59">
        <v>2.3013486742399999E-2</v>
      </c>
      <c r="Y1042" s="54">
        <v>0</v>
      </c>
      <c r="Z1042" s="54">
        <v>1</v>
      </c>
      <c r="AA1042" s="54">
        <v>0</v>
      </c>
      <c r="AB1042" s="54">
        <v>0</v>
      </c>
      <c r="AC1042" s="56">
        <v>1</v>
      </c>
      <c r="AD1042" s="56">
        <v>0</v>
      </c>
      <c r="AE1042" s="1" t="s">
        <v>1424</v>
      </c>
      <c r="AF1042" s="1" t="s">
        <v>1418</v>
      </c>
      <c r="AG1042" s="1" t="s">
        <v>1419</v>
      </c>
    </row>
    <row r="1043" spans="1:33">
      <c r="A1043" s="53">
        <v>45169</v>
      </c>
      <c r="B1043" s="53">
        <v>45169</v>
      </c>
      <c r="N1043" s="1" t="s">
        <v>1348</v>
      </c>
      <c r="U1043" s="59">
        <v>72912050097.839996</v>
      </c>
      <c r="V1043" s="60">
        <v>72912050097.839996</v>
      </c>
      <c r="W1043" s="60">
        <v>73841644552.679993</v>
      </c>
      <c r="X1043" s="59">
        <v>0.1275502141763</v>
      </c>
      <c r="Y1043" s="54">
        <v>1</v>
      </c>
      <c r="Z1043" s="54">
        <v>0</v>
      </c>
      <c r="AA1043" s="54">
        <v>0</v>
      </c>
      <c r="AB1043" s="54">
        <v>0</v>
      </c>
      <c r="AC1043" s="56">
        <v>1</v>
      </c>
      <c r="AD1043" s="56">
        <v>0</v>
      </c>
      <c r="AE1043" s="1" t="s">
        <v>1424</v>
      </c>
      <c r="AF1043" s="1" t="s">
        <v>1418</v>
      </c>
      <c r="AG1043" s="1" t="s">
        <v>1419</v>
      </c>
    </row>
    <row r="1044" spans="1:33">
      <c r="A1044" s="53">
        <v>45169</v>
      </c>
      <c r="B1044" s="53">
        <v>45169</v>
      </c>
      <c r="N1044" s="1" t="s">
        <v>1088</v>
      </c>
      <c r="U1044" s="59">
        <v>2509705429.8176298</v>
      </c>
      <c r="V1044" s="60">
        <v>2509705429.8176298</v>
      </c>
      <c r="W1044" s="60">
        <v>3861085276.6425099</v>
      </c>
      <c r="X1044" s="59">
        <v>4.3904054907999996E-3</v>
      </c>
      <c r="Y1044" s="54">
        <v>0</v>
      </c>
      <c r="Z1044" s="54">
        <v>1</v>
      </c>
      <c r="AA1044" s="54">
        <v>0</v>
      </c>
      <c r="AB1044" s="54">
        <v>0</v>
      </c>
      <c r="AC1044" s="56">
        <v>0</v>
      </c>
      <c r="AD1044" s="56">
        <v>1</v>
      </c>
      <c r="AE1044" s="1" t="s">
        <v>1425</v>
      </c>
      <c r="AF1044" s="1" t="s">
        <v>1418</v>
      </c>
      <c r="AG1044" s="1" t="s">
        <v>1419</v>
      </c>
    </row>
    <row r="1045" spans="1:33">
      <c r="A1045" s="53">
        <v>45169</v>
      </c>
      <c r="B1045" s="53">
        <v>45169</v>
      </c>
      <c r="N1045" s="1" t="s">
        <v>1088</v>
      </c>
      <c r="U1045" s="59">
        <v>8931281274.2631493</v>
      </c>
      <c r="V1045" s="60">
        <v>8931281274.2631493</v>
      </c>
      <c r="W1045" s="60">
        <v>11164101592.828899</v>
      </c>
      <c r="X1045" s="59">
        <v>1.56241230067E-2</v>
      </c>
      <c r="Y1045" s="54">
        <v>1</v>
      </c>
      <c r="Z1045" s="54">
        <v>0</v>
      </c>
      <c r="AA1045" s="54">
        <v>0</v>
      </c>
      <c r="AB1045" s="54">
        <v>0</v>
      </c>
      <c r="AC1045" s="56">
        <v>0</v>
      </c>
      <c r="AD1045" s="56">
        <v>1</v>
      </c>
      <c r="AE1045" s="1" t="s">
        <v>1425</v>
      </c>
      <c r="AF1045" s="1" t="s">
        <v>1418</v>
      </c>
      <c r="AG1045" s="1" t="s">
        <v>1419</v>
      </c>
    </row>
    <row r="1046" spans="1:33">
      <c r="A1046" s="53">
        <v>45169</v>
      </c>
      <c r="B1046" s="53">
        <v>45169</v>
      </c>
      <c r="N1046" s="1" t="s">
        <v>898</v>
      </c>
      <c r="U1046" s="59">
        <v>4675758637.0608997</v>
      </c>
      <c r="V1046" s="60">
        <v>4675758637.0608997</v>
      </c>
      <c r="W1046" s="60">
        <v>5844698296.3261204</v>
      </c>
      <c r="X1046" s="59">
        <v>8.179635805E-3</v>
      </c>
      <c r="Y1046" s="54">
        <v>0</v>
      </c>
      <c r="Z1046" s="54">
        <v>1</v>
      </c>
      <c r="AA1046" s="54">
        <v>0</v>
      </c>
      <c r="AB1046" s="54">
        <v>0</v>
      </c>
      <c r="AC1046" s="56">
        <v>1</v>
      </c>
      <c r="AD1046" s="56">
        <v>0</v>
      </c>
      <c r="AE1046" s="1" t="s">
        <v>1421</v>
      </c>
      <c r="AF1046" s="1" t="s">
        <v>1418</v>
      </c>
      <c r="AG1046" s="1" t="s">
        <v>1419</v>
      </c>
    </row>
    <row r="1047" spans="1:33">
      <c r="A1047" s="53">
        <v>45169</v>
      </c>
      <c r="B1047" s="53">
        <v>45169</v>
      </c>
      <c r="N1047" s="1" t="s">
        <v>936</v>
      </c>
      <c r="U1047" s="59">
        <v>6012322267.6078196</v>
      </c>
      <c r="V1047" s="60">
        <v>6012322267.6078196</v>
      </c>
      <c r="W1047" s="60">
        <v>6012322267.6078196</v>
      </c>
      <c r="X1047" s="59">
        <v>1.05177812433E-2</v>
      </c>
      <c r="Y1047" s="54">
        <v>0</v>
      </c>
      <c r="Z1047" s="54">
        <v>1</v>
      </c>
      <c r="AA1047" s="54">
        <v>0</v>
      </c>
      <c r="AB1047" s="54">
        <v>0</v>
      </c>
      <c r="AC1047" s="56">
        <v>0.35</v>
      </c>
      <c r="AD1047" s="56">
        <v>0.65</v>
      </c>
      <c r="AE1047" s="1" t="s">
        <v>1427</v>
      </c>
      <c r="AF1047" s="1" t="s">
        <v>1418</v>
      </c>
      <c r="AG1047" s="1" t="s">
        <v>1419</v>
      </c>
    </row>
    <row r="1048" spans="1:33">
      <c r="A1048" s="53">
        <v>45169</v>
      </c>
      <c r="B1048" s="53">
        <v>45169</v>
      </c>
      <c r="N1048" s="1" t="s">
        <v>1297</v>
      </c>
      <c r="U1048" s="59">
        <v>16358668445.927</v>
      </c>
      <c r="V1048" s="60">
        <v>16358668445.927</v>
      </c>
      <c r="W1048" s="60">
        <v>36352596546.504402</v>
      </c>
      <c r="X1048" s="59">
        <v>2.8617377526999999E-2</v>
      </c>
      <c r="Y1048" s="54">
        <v>1</v>
      </c>
      <c r="Z1048" s="54">
        <v>0</v>
      </c>
      <c r="AA1048" s="54">
        <v>0</v>
      </c>
      <c r="AB1048" s="54">
        <v>0</v>
      </c>
      <c r="AC1048" s="56">
        <v>0</v>
      </c>
      <c r="AD1048" s="56">
        <v>1</v>
      </c>
      <c r="AE1048" s="1" t="s">
        <v>1422</v>
      </c>
      <c r="AF1048" s="1" t="s">
        <v>1423</v>
      </c>
      <c r="AG1048" s="1" t="s">
        <v>1419</v>
      </c>
    </row>
    <row r="1049" spans="1:33">
      <c r="A1049" s="53">
        <v>45169</v>
      </c>
      <c r="B1049" s="53">
        <v>45169</v>
      </c>
      <c r="N1049" s="1" t="s">
        <v>1297</v>
      </c>
      <c r="U1049" s="59">
        <v>6228680864.30795</v>
      </c>
      <c r="V1049" s="60">
        <v>6228680864.30795</v>
      </c>
      <c r="W1049" s="60">
        <v>9582585945.0891609</v>
      </c>
      <c r="X1049" s="59">
        <v>1.0896272662900001E-2</v>
      </c>
      <c r="Y1049" s="54">
        <v>0</v>
      </c>
      <c r="Z1049" s="54">
        <v>1</v>
      </c>
      <c r="AA1049" s="54">
        <v>0</v>
      </c>
      <c r="AB1049" s="54">
        <v>0</v>
      </c>
      <c r="AC1049" s="56">
        <v>0</v>
      </c>
      <c r="AD1049" s="56">
        <v>1</v>
      </c>
      <c r="AE1049" s="1" t="s">
        <v>1422</v>
      </c>
      <c r="AF1049" s="1" t="s">
        <v>1423</v>
      </c>
      <c r="AG1049" s="1" t="s">
        <v>1419</v>
      </c>
    </row>
    <row r="1050" spans="1:33">
      <c r="A1050" s="53">
        <v>45169</v>
      </c>
      <c r="B1050" s="53">
        <v>45169</v>
      </c>
      <c r="N1050" s="1" t="s">
        <v>1088</v>
      </c>
      <c r="U1050" s="59">
        <v>3354869621.0392599</v>
      </c>
      <c r="V1050" s="60">
        <v>3354869621.0392599</v>
      </c>
      <c r="W1050" s="60">
        <v>6709739242.0785103</v>
      </c>
      <c r="X1050" s="59">
        <v>5.8689110802000004E-3</v>
      </c>
      <c r="Y1050" s="54">
        <v>0</v>
      </c>
      <c r="Z1050" s="54">
        <v>1</v>
      </c>
      <c r="AA1050" s="54">
        <v>0</v>
      </c>
      <c r="AB1050" s="54">
        <v>0</v>
      </c>
      <c r="AC1050" s="56">
        <v>1</v>
      </c>
      <c r="AD1050" s="56">
        <v>0</v>
      </c>
      <c r="AE1050" s="1" t="s">
        <v>1425</v>
      </c>
      <c r="AF1050" s="1" t="s">
        <v>1418</v>
      </c>
      <c r="AG1050" s="1" t="s">
        <v>1419</v>
      </c>
    </row>
    <row r="1051" spans="1:33">
      <c r="A1051" s="53">
        <v>45169</v>
      </c>
      <c r="B1051" s="53">
        <v>45169</v>
      </c>
      <c r="N1051" s="1" t="s">
        <v>1088</v>
      </c>
      <c r="U1051" s="59">
        <v>5724569992.1431503</v>
      </c>
      <c r="V1051" s="60">
        <v>5724569992.1431503</v>
      </c>
      <c r="W1051" s="60">
        <v>9540949986.9052505</v>
      </c>
      <c r="X1051" s="59">
        <v>1.0014395804100001E-2</v>
      </c>
      <c r="Y1051" s="54">
        <v>0</v>
      </c>
      <c r="Z1051" s="54">
        <v>1</v>
      </c>
      <c r="AA1051" s="54">
        <v>0</v>
      </c>
      <c r="AB1051" s="54">
        <v>0</v>
      </c>
      <c r="AC1051" s="56">
        <v>1</v>
      </c>
      <c r="AD1051" s="56">
        <v>0</v>
      </c>
      <c r="AE1051" s="1" t="s">
        <v>1425</v>
      </c>
      <c r="AF1051" s="1" t="s">
        <v>1418</v>
      </c>
      <c r="AG1051" s="1" t="s">
        <v>1419</v>
      </c>
    </row>
    <row r="1052" spans="1:33">
      <c r="A1052" s="53">
        <v>45169</v>
      </c>
      <c r="B1052" s="53">
        <v>45169</v>
      </c>
      <c r="N1052" s="1" t="s">
        <v>1031</v>
      </c>
      <c r="U1052" s="59">
        <v>12843591002.3396</v>
      </c>
      <c r="V1052" s="60">
        <v>12843591002.3396</v>
      </c>
      <c r="W1052" s="60">
        <v>25687182004.6791</v>
      </c>
      <c r="X1052" s="59">
        <v>2.2468203554000001E-2</v>
      </c>
      <c r="Y1052" s="54">
        <v>1</v>
      </c>
      <c r="Z1052" s="54">
        <v>0</v>
      </c>
      <c r="AA1052" s="54">
        <v>0</v>
      </c>
      <c r="AB1052" s="54">
        <v>0</v>
      </c>
      <c r="AC1052" s="56">
        <v>0.5</v>
      </c>
      <c r="AD1052" s="56">
        <v>0.5</v>
      </c>
      <c r="AE1052" s="1" t="s">
        <v>1428</v>
      </c>
      <c r="AF1052" s="1" t="s">
        <v>1429</v>
      </c>
      <c r="AG1052" s="1" t="s">
        <v>1419</v>
      </c>
    </row>
    <row r="1053" spans="1:33">
      <c r="A1053" s="53">
        <v>45169</v>
      </c>
      <c r="B1053" s="53">
        <v>45169</v>
      </c>
      <c r="N1053" s="1" t="s">
        <v>1297</v>
      </c>
      <c r="U1053" s="59">
        <v>16933938769.5443</v>
      </c>
      <c r="V1053" s="60">
        <v>16933938769.5443</v>
      </c>
      <c r="W1053" s="60">
        <v>24191341099.348999</v>
      </c>
      <c r="X1053" s="59">
        <v>2.9623738655099999E-2</v>
      </c>
      <c r="Y1053" s="54">
        <v>1</v>
      </c>
      <c r="Z1053" s="54">
        <v>0</v>
      </c>
      <c r="AA1053" s="54">
        <v>0</v>
      </c>
      <c r="AB1053" s="54">
        <v>0</v>
      </c>
      <c r="AC1053" s="56">
        <v>0</v>
      </c>
      <c r="AD1053" s="56">
        <v>1</v>
      </c>
      <c r="AE1053" s="1" t="s">
        <v>1422</v>
      </c>
      <c r="AF1053" s="1" t="s">
        <v>1423</v>
      </c>
      <c r="AG1053" s="1" t="s">
        <v>1419</v>
      </c>
    </row>
    <row r="1054" spans="1:33">
      <c r="A1054" s="53">
        <v>45169</v>
      </c>
      <c r="B1054" s="53">
        <v>45169</v>
      </c>
      <c r="N1054" s="1" t="s">
        <v>1348</v>
      </c>
      <c r="U1054" s="59">
        <v>7218604753.9200001</v>
      </c>
      <c r="V1054" s="60">
        <v>7218604753.9200001</v>
      </c>
      <c r="W1054" s="60">
        <v>9960812197.1399994</v>
      </c>
      <c r="X1054" s="59">
        <v>1.2628016647200001E-2</v>
      </c>
      <c r="Y1054" s="54">
        <v>0</v>
      </c>
      <c r="Z1054" s="54">
        <v>1</v>
      </c>
      <c r="AA1054" s="54">
        <v>0</v>
      </c>
      <c r="AB1054" s="54">
        <v>0</v>
      </c>
      <c r="AC1054" s="56">
        <v>0.65</v>
      </c>
      <c r="AD1054" s="56">
        <v>0.35</v>
      </c>
      <c r="AE1054" s="1" t="s">
        <v>1417</v>
      </c>
      <c r="AF1054" s="1" t="s">
        <v>1418</v>
      </c>
      <c r="AG1054" s="1" t="s">
        <v>1419</v>
      </c>
    </row>
    <row r="1055" spans="1:33">
      <c r="A1055" s="53">
        <v>45169</v>
      </c>
      <c r="B1055" s="53">
        <v>45169</v>
      </c>
      <c r="N1055" s="1" t="s">
        <v>1088</v>
      </c>
      <c r="U1055" s="59">
        <v>4527320892.6142797</v>
      </c>
      <c r="V1055" s="60">
        <v>4527320892.6142797</v>
      </c>
      <c r="W1055" s="60">
        <v>6036427856.8190403</v>
      </c>
      <c r="X1055" s="59">
        <v>7.9199631436000003E-3</v>
      </c>
      <c r="Y1055" s="54">
        <v>0</v>
      </c>
      <c r="Z1055" s="54">
        <v>1</v>
      </c>
      <c r="AA1055" s="54">
        <v>0</v>
      </c>
      <c r="AB1055" s="54">
        <v>0</v>
      </c>
      <c r="AC1055" s="56">
        <v>1</v>
      </c>
      <c r="AD1055" s="56">
        <v>0</v>
      </c>
      <c r="AE1055" s="1" t="s">
        <v>1425</v>
      </c>
      <c r="AF1055" s="1" t="s">
        <v>1418</v>
      </c>
      <c r="AG1055" s="1" t="s">
        <v>1419</v>
      </c>
    </row>
    <row r="1056" spans="1:33">
      <c r="A1056" s="53">
        <v>45169</v>
      </c>
      <c r="B1056" s="53">
        <v>45169</v>
      </c>
      <c r="N1056" s="1" t="s">
        <v>1342</v>
      </c>
      <c r="U1056" s="59">
        <v>10466937953.847601</v>
      </c>
      <c r="V1056" s="60">
        <v>10466937953.847601</v>
      </c>
      <c r="W1056" s="60">
        <v>10466937953.847601</v>
      </c>
      <c r="X1056" s="59">
        <v>1.8310556019100001E-2</v>
      </c>
      <c r="Y1056" s="54">
        <v>0</v>
      </c>
      <c r="Z1056" s="54">
        <v>1</v>
      </c>
      <c r="AA1056" s="54">
        <v>0</v>
      </c>
      <c r="AB1056" s="54">
        <v>0</v>
      </c>
      <c r="AC1056" s="56">
        <v>0</v>
      </c>
      <c r="AD1056" s="56">
        <v>1</v>
      </c>
      <c r="AE1056" s="1" t="s">
        <v>1441</v>
      </c>
      <c r="AF1056" s="1" t="s">
        <v>1418</v>
      </c>
      <c r="AG1056" s="1" t="s">
        <v>1419</v>
      </c>
    </row>
    <row r="1057" spans="1:33">
      <c r="A1057" s="53">
        <v>45169</v>
      </c>
      <c r="B1057" s="53">
        <v>45169</v>
      </c>
      <c r="N1057" s="1" t="s">
        <v>1088</v>
      </c>
      <c r="U1057" s="59">
        <v>21427169895.146999</v>
      </c>
      <c r="V1057" s="60">
        <v>21427169895.146999</v>
      </c>
      <c r="W1057" s="60">
        <v>32964876761.764599</v>
      </c>
      <c r="X1057" s="59">
        <v>3.7484066154400003E-2</v>
      </c>
      <c r="Y1057" s="54">
        <v>1</v>
      </c>
      <c r="Z1057" s="54">
        <v>0</v>
      </c>
      <c r="AA1057" s="54">
        <v>0</v>
      </c>
      <c r="AB1057" s="54">
        <v>0</v>
      </c>
      <c r="AC1057" s="56">
        <v>0</v>
      </c>
      <c r="AD1057" s="56">
        <v>1</v>
      </c>
      <c r="AE1057" s="1" t="s">
        <v>1425</v>
      </c>
      <c r="AF1057" s="1" t="s">
        <v>1418</v>
      </c>
      <c r="AG1057" s="1" t="s">
        <v>1419</v>
      </c>
    </row>
    <row r="1058" spans="1:33">
      <c r="A1058" s="53">
        <v>45169</v>
      </c>
      <c r="B1058" s="53">
        <v>45169</v>
      </c>
      <c r="N1058" s="1" t="s">
        <v>1084</v>
      </c>
      <c r="U1058" s="59">
        <v>3098381095.0304699</v>
      </c>
      <c r="V1058" s="60">
        <v>3098381095.0304699</v>
      </c>
      <c r="W1058" s="60">
        <v>6618200779.1049604</v>
      </c>
      <c r="X1058" s="59">
        <v>5.4202175324999996E-3</v>
      </c>
      <c r="Y1058" s="54">
        <v>0</v>
      </c>
      <c r="Z1058" s="54">
        <v>1</v>
      </c>
      <c r="AA1058" s="54">
        <v>0</v>
      </c>
      <c r="AB1058" s="54">
        <v>0</v>
      </c>
      <c r="AC1058" s="56">
        <v>1</v>
      </c>
      <c r="AD1058" s="56">
        <v>0</v>
      </c>
      <c r="AE1058" s="1" t="s">
        <v>1435</v>
      </c>
      <c r="AF1058" s="1" t="s">
        <v>1436</v>
      </c>
      <c r="AG1058" s="1" t="s">
        <v>1419</v>
      </c>
    </row>
    <row r="1059" spans="1:33">
      <c r="A1059" s="53">
        <v>45169</v>
      </c>
      <c r="B1059" s="53">
        <v>45169</v>
      </c>
      <c r="N1059" s="1" t="s">
        <v>1348</v>
      </c>
      <c r="U1059" s="59">
        <v>13946419815.219999</v>
      </c>
      <c r="V1059" s="60">
        <v>13946419815.219999</v>
      </c>
      <c r="W1059" s="60">
        <v>13946419815.219999</v>
      </c>
      <c r="X1059" s="59">
        <v>2.4397460118500001E-2</v>
      </c>
      <c r="Y1059" s="54">
        <v>0</v>
      </c>
      <c r="Z1059" s="54">
        <v>1</v>
      </c>
      <c r="AA1059" s="54">
        <v>0</v>
      </c>
      <c r="AB1059" s="54">
        <v>0</v>
      </c>
      <c r="AC1059" s="56">
        <v>0</v>
      </c>
      <c r="AD1059" s="56">
        <v>1</v>
      </c>
      <c r="AE1059" s="1" t="s">
        <v>1417</v>
      </c>
      <c r="AF1059" s="1" t="s">
        <v>1418</v>
      </c>
      <c r="AG1059" s="1" t="s">
        <v>1419</v>
      </c>
    </row>
    <row r="1060" spans="1:33">
      <c r="A1060" s="53">
        <v>45169</v>
      </c>
      <c r="B1060" s="53">
        <v>45169</v>
      </c>
      <c r="N1060" s="1" t="s">
        <v>1348</v>
      </c>
      <c r="U1060" s="59">
        <v>45065681476.860001</v>
      </c>
      <c r="V1060" s="60">
        <v>45065681476.860001</v>
      </c>
      <c r="W1060" s="60">
        <v>60087575302.480003</v>
      </c>
      <c r="X1060" s="59">
        <v>7.8836588967899995E-2</v>
      </c>
      <c r="Y1060" s="54">
        <v>1</v>
      </c>
      <c r="Z1060" s="54">
        <v>0</v>
      </c>
      <c r="AA1060" s="54">
        <v>0</v>
      </c>
      <c r="AB1060" s="54">
        <v>0</v>
      </c>
      <c r="AC1060" s="56">
        <v>0</v>
      </c>
      <c r="AD1060" s="56">
        <v>1</v>
      </c>
      <c r="AE1060" s="1" t="s">
        <v>1424</v>
      </c>
      <c r="AF1060" s="1" t="s">
        <v>1418</v>
      </c>
      <c r="AG1060" s="1" t="s">
        <v>1419</v>
      </c>
    </row>
    <row r="1061" spans="1:33">
      <c r="A1061" s="53">
        <v>45169</v>
      </c>
      <c r="B1061" s="53">
        <v>45169</v>
      </c>
      <c r="N1061" s="1" t="s">
        <v>1348</v>
      </c>
      <c r="U1061" s="59">
        <v>73070494407.360001</v>
      </c>
      <c r="V1061" s="60">
        <v>73070494407.360001</v>
      </c>
      <c r="W1061" s="60">
        <v>73070494407.360001</v>
      </c>
      <c r="X1061" s="59">
        <v>0.12782739203080001</v>
      </c>
      <c r="Y1061" s="54">
        <v>1</v>
      </c>
      <c r="Z1061" s="54">
        <v>0</v>
      </c>
      <c r="AA1061" s="54">
        <v>0</v>
      </c>
      <c r="AB1061" s="54">
        <v>0</v>
      </c>
      <c r="AC1061" s="56">
        <v>0</v>
      </c>
      <c r="AD1061" s="56">
        <v>1</v>
      </c>
      <c r="AE1061" s="1" t="s">
        <v>1424</v>
      </c>
      <c r="AF1061" s="1" t="s">
        <v>1418</v>
      </c>
      <c r="AG1061" s="1" t="s">
        <v>1419</v>
      </c>
    </row>
    <row r="1062" spans="1:33">
      <c r="A1062" s="53">
        <v>45169</v>
      </c>
      <c r="B1062" s="53">
        <v>45169</v>
      </c>
      <c r="N1062" s="1" t="s">
        <v>1348</v>
      </c>
      <c r="U1062" s="59">
        <v>17955948000</v>
      </c>
      <c r="V1062" s="60">
        <v>17955948000</v>
      </c>
      <c r="W1062" s="60">
        <v>17955948000</v>
      </c>
      <c r="X1062" s="59">
        <v>3.1411611798900001E-2</v>
      </c>
      <c r="Y1062" s="54">
        <v>0</v>
      </c>
      <c r="Z1062" s="54">
        <v>1</v>
      </c>
      <c r="AA1062" s="54">
        <v>0</v>
      </c>
      <c r="AB1062" s="54">
        <v>0</v>
      </c>
      <c r="AC1062" s="56">
        <v>0</v>
      </c>
      <c r="AD1062" s="56">
        <v>1</v>
      </c>
      <c r="AE1062" s="1" t="s">
        <v>1417</v>
      </c>
      <c r="AF1062" s="1" t="s">
        <v>1418</v>
      </c>
      <c r="AG1062" s="1" t="s">
        <v>1419</v>
      </c>
    </row>
    <row r="1063" spans="1:33">
      <c r="A1063" s="53">
        <v>45169</v>
      </c>
      <c r="B1063" s="53">
        <v>45169</v>
      </c>
      <c r="N1063" s="1" t="s">
        <v>1078</v>
      </c>
      <c r="U1063" s="59">
        <v>13101620977.724001</v>
      </c>
      <c r="V1063" s="60">
        <v>13101620977.724001</v>
      </c>
      <c r="W1063" s="60">
        <v>15413671738.498899</v>
      </c>
      <c r="X1063" s="59">
        <v>2.2919593668300001E-2</v>
      </c>
      <c r="Y1063" s="54">
        <v>0</v>
      </c>
      <c r="Z1063" s="54">
        <v>1</v>
      </c>
      <c r="AA1063" s="54">
        <v>0</v>
      </c>
      <c r="AB1063" s="54">
        <v>0</v>
      </c>
      <c r="AC1063" s="56">
        <v>0</v>
      </c>
      <c r="AD1063" s="56">
        <v>1</v>
      </c>
      <c r="AE1063" s="1" t="s">
        <v>1440</v>
      </c>
      <c r="AF1063" s="1" t="s">
        <v>1418</v>
      </c>
      <c r="AG1063" s="1" t="s">
        <v>1419</v>
      </c>
    </row>
    <row r="1064" spans="1:33">
      <c r="A1064" s="53">
        <v>45169</v>
      </c>
      <c r="B1064" s="53">
        <v>45169</v>
      </c>
      <c r="N1064" s="1" t="s">
        <v>1348</v>
      </c>
      <c r="U1064" s="59">
        <v>7373463284.4700003</v>
      </c>
      <c r="V1064" s="60">
        <v>7373463284.4700003</v>
      </c>
      <c r="W1064" s="60">
        <v>7373463284.4700003</v>
      </c>
      <c r="X1064" s="59">
        <v>1.2898921644499999E-2</v>
      </c>
      <c r="Y1064" s="54">
        <v>0</v>
      </c>
      <c r="Z1064" s="54">
        <v>1</v>
      </c>
      <c r="AA1064" s="54">
        <v>0</v>
      </c>
      <c r="AB1064" s="54">
        <v>0</v>
      </c>
      <c r="AC1064" s="56">
        <v>1</v>
      </c>
      <c r="AD1064" s="56">
        <v>0</v>
      </c>
      <c r="AE1064" s="1" t="s">
        <v>1417</v>
      </c>
      <c r="AF1064" s="1" t="s">
        <v>1418</v>
      </c>
      <c r="AG1064" s="1" t="s">
        <v>1419</v>
      </c>
    </row>
    <row r="1065" spans="1:33">
      <c r="A1065" s="53">
        <v>45169</v>
      </c>
      <c r="B1065" s="53">
        <v>45169</v>
      </c>
      <c r="N1065" s="1" t="s">
        <v>1082</v>
      </c>
      <c r="U1065" s="59">
        <v>3216146539.24124</v>
      </c>
      <c r="V1065" s="60">
        <v>3216146539.24124</v>
      </c>
      <c r="W1065" s="60">
        <v>3216146539.24124</v>
      </c>
      <c r="X1065" s="59">
        <v>5.6262329663000002E-3</v>
      </c>
      <c r="Y1065" s="54">
        <v>0</v>
      </c>
      <c r="Z1065" s="54">
        <v>1</v>
      </c>
      <c r="AA1065" s="54">
        <v>0</v>
      </c>
      <c r="AB1065" s="54">
        <v>0</v>
      </c>
      <c r="AC1065" s="56">
        <v>0</v>
      </c>
      <c r="AD1065" s="56">
        <v>1</v>
      </c>
      <c r="AE1065" s="1" t="s">
        <v>1484</v>
      </c>
      <c r="AF1065" s="1" t="s">
        <v>1418</v>
      </c>
      <c r="AG1065" s="1" t="s">
        <v>1419</v>
      </c>
    </row>
    <row r="1066" spans="1:33">
      <c r="A1066" s="53">
        <v>45169</v>
      </c>
      <c r="B1066" s="53">
        <v>45169</v>
      </c>
      <c r="N1066" s="1" t="s">
        <v>1348</v>
      </c>
      <c r="U1066" s="59">
        <v>14737441913.0415</v>
      </c>
      <c r="V1066" s="60">
        <v>14737441913.0415</v>
      </c>
      <c r="W1066" s="60">
        <v>15513096750.57</v>
      </c>
      <c r="X1066" s="59">
        <v>2.5781251108599999E-2</v>
      </c>
      <c r="Y1066" s="54">
        <v>0</v>
      </c>
      <c r="Z1066" s="54">
        <v>1</v>
      </c>
      <c r="AA1066" s="54">
        <v>0</v>
      </c>
      <c r="AB1066" s="54">
        <v>0</v>
      </c>
      <c r="AC1066" s="56">
        <v>0</v>
      </c>
      <c r="AD1066" s="56">
        <v>1</v>
      </c>
      <c r="AE1066" s="1" t="s">
        <v>1424</v>
      </c>
      <c r="AF1066" s="1" t="s">
        <v>1418</v>
      </c>
      <c r="AG1066" s="1" t="s">
        <v>1419</v>
      </c>
    </row>
    <row r="1067" spans="1:33">
      <c r="A1067" s="53">
        <v>45169</v>
      </c>
      <c r="B1067" s="53">
        <v>45169</v>
      </c>
      <c r="N1067" s="1" t="s">
        <v>1348</v>
      </c>
      <c r="U1067" s="59">
        <v>39738203174.400002</v>
      </c>
      <c r="V1067" s="60">
        <v>39738203174.400002</v>
      </c>
      <c r="W1067" s="60">
        <v>39738203174.400002</v>
      </c>
      <c r="X1067" s="59">
        <v>6.9516853785799998E-2</v>
      </c>
      <c r="Y1067" s="54">
        <v>1</v>
      </c>
      <c r="Z1067" s="54">
        <v>0</v>
      </c>
      <c r="AA1067" s="54">
        <v>0</v>
      </c>
      <c r="AB1067" s="54">
        <v>0</v>
      </c>
      <c r="AC1067" s="56">
        <v>0</v>
      </c>
      <c r="AD1067" s="56">
        <v>1</v>
      </c>
      <c r="AE1067" s="1" t="s">
        <v>1496</v>
      </c>
      <c r="AF1067" s="1" t="s">
        <v>1418</v>
      </c>
      <c r="AG1067" s="1" t="s">
        <v>1419</v>
      </c>
    </row>
    <row r="1068" spans="1:33">
      <c r="A1068" s="53">
        <v>45169</v>
      </c>
      <c r="B1068" s="53">
        <v>45169</v>
      </c>
      <c r="N1068" s="1" t="s">
        <v>1088</v>
      </c>
      <c r="U1068" s="59">
        <v>3437132671.6351299</v>
      </c>
      <c r="V1068" s="60">
        <v>3437132671.6351299</v>
      </c>
      <c r="W1068" s="60">
        <v>5287896417.9001999</v>
      </c>
      <c r="X1068" s="59">
        <v>6.0128196619000001E-3</v>
      </c>
      <c r="Y1068" s="54">
        <v>0</v>
      </c>
      <c r="Z1068" s="54">
        <v>1</v>
      </c>
      <c r="AA1068" s="54">
        <v>0</v>
      </c>
      <c r="AB1068" s="54">
        <v>0</v>
      </c>
      <c r="AC1068" s="56">
        <v>0</v>
      </c>
      <c r="AD1068" s="56">
        <v>1</v>
      </c>
      <c r="AE1068" s="1" t="s">
        <v>1425</v>
      </c>
      <c r="AF1068" s="1" t="s">
        <v>1418</v>
      </c>
      <c r="AG1068" s="1" t="s">
        <v>1419</v>
      </c>
    </row>
    <row r="1069" spans="1:33">
      <c r="A1069" s="53">
        <v>45169</v>
      </c>
      <c r="B1069" s="53">
        <v>45169</v>
      </c>
      <c r="N1069" s="1" t="s">
        <v>1088</v>
      </c>
      <c r="U1069" s="59">
        <v>9145417676.7112007</v>
      </c>
      <c r="V1069" s="60">
        <v>9145417676.7112007</v>
      </c>
      <c r="W1069" s="60">
        <v>13064882395.301701</v>
      </c>
      <c r="X1069" s="59">
        <v>1.59987269845E-2</v>
      </c>
      <c r="Y1069" s="54">
        <v>0</v>
      </c>
      <c r="Z1069" s="54">
        <v>1</v>
      </c>
      <c r="AA1069" s="54">
        <v>0</v>
      </c>
      <c r="AB1069" s="54">
        <v>0</v>
      </c>
      <c r="AC1069" s="56">
        <v>0</v>
      </c>
      <c r="AD1069" s="56">
        <v>1</v>
      </c>
      <c r="AE1069" s="1" t="s">
        <v>1425</v>
      </c>
      <c r="AF1069" s="1" t="s">
        <v>1418</v>
      </c>
      <c r="AG1069" s="1" t="s">
        <v>1419</v>
      </c>
    </row>
    <row r="1070" spans="1:33">
      <c r="A1070" s="53">
        <v>45169</v>
      </c>
      <c r="B1070" s="53">
        <v>45169</v>
      </c>
      <c r="N1070" s="1" t="s">
        <v>1088</v>
      </c>
      <c r="U1070" s="59">
        <v>5009137619.2293196</v>
      </c>
      <c r="V1070" s="60">
        <v>5009137619.2293196</v>
      </c>
      <c r="W1070" s="60">
        <v>5565708465.8103504</v>
      </c>
      <c r="X1070" s="59">
        <v>8.7628392744000007E-3</v>
      </c>
      <c r="Y1070" s="54">
        <v>0</v>
      </c>
      <c r="Z1070" s="54">
        <v>1</v>
      </c>
      <c r="AA1070" s="54">
        <v>0</v>
      </c>
      <c r="AB1070" s="54">
        <v>0</v>
      </c>
      <c r="AC1070" s="56">
        <v>0.65</v>
      </c>
      <c r="AD1070" s="56">
        <v>0.35</v>
      </c>
      <c r="AE1070" s="1" t="s">
        <v>1425</v>
      </c>
      <c r="AF1070" s="1" t="s">
        <v>1418</v>
      </c>
      <c r="AG1070" s="1" t="s">
        <v>1419</v>
      </c>
    </row>
    <row r="1071" spans="1:33">
      <c r="A1071" s="53">
        <v>45169</v>
      </c>
      <c r="B1071" s="53">
        <v>45169</v>
      </c>
      <c r="N1071" s="1" t="s">
        <v>1193</v>
      </c>
      <c r="U1071" s="59">
        <v>6053390017.1751804</v>
      </c>
      <c r="V1071" s="60">
        <v>6053390017.1751804</v>
      </c>
      <c r="W1071" s="60">
        <v>9312907718.7310505</v>
      </c>
      <c r="X1071" s="59">
        <v>1.0589623966800001E-2</v>
      </c>
      <c r="Y1071" s="54">
        <v>0</v>
      </c>
      <c r="Z1071" s="54">
        <v>1</v>
      </c>
      <c r="AA1071" s="54">
        <v>0</v>
      </c>
      <c r="AB1071" s="54">
        <v>0</v>
      </c>
      <c r="AC1071" s="56">
        <v>1</v>
      </c>
      <c r="AD1071" s="56">
        <v>0</v>
      </c>
      <c r="AE1071" s="1" t="s">
        <v>1449</v>
      </c>
      <c r="AF1071" s="1" t="s">
        <v>1418</v>
      </c>
      <c r="AG1071" s="1" t="s">
        <v>1419</v>
      </c>
    </row>
    <row r="1072" spans="1:33">
      <c r="A1072" s="53">
        <v>45169</v>
      </c>
      <c r="B1072" s="53">
        <v>45169</v>
      </c>
      <c r="N1072" s="1" t="s">
        <v>1088</v>
      </c>
      <c r="U1072" s="59">
        <v>7955859291.82265</v>
      </c>
      <c r="V1072" s="60">
        <v>7955859291.82265</v>
      </c>
      <c r="W1072" s="60">
        <v>9359834460.9678192</v>
      </c>
      <c r="X1072" s="59">
        <v>1.39177482359E-2</v>
      </c>
      <c r="Y1072" s="54">
        <v>0</v>
      </c>
      <c r="Z1072" s="54">
        <v>1</v>
      </c>
      <c r="AA1072" s="54">
        <v>0</v>
      </c>
      <c r="AB1072" s="54">
        <v>0</v>
      </c>
      <c r="AC1072" s="56">
        <v>0.5</v>
      </c>
      <c r="AD1072" s="56">
        <v>0.5</v>
      </c>
      <c r="AE1072" s="1" t="s">
        <v>1425</v>
      </c>
      <c r="AF1072" s="1" t="s">
        <v>1418</v>
      </c>
      <c r="AG1072" s="1" t="s">
        <v>1419</v>
      </c>
    </row>
    <row r="1073" spans="1:33">
      <c r="A1073" s="53">
        <v>45169</v>
      </c>
      <c r="B1073" s="53">
        <v>45169</v>
      </c>
      <c r="N1073" s="1" t="s">
        <v>1266</v>
      </c>
      <c r="U1073" s="59">
        <v>6898218257.5638704</v>
      </c>
      <c r="V1073" s="60">
        <v>6898218257.5638704</v>
      </c>
      <c r="W1073" s="60">
        <v>8622772821.9548302</v>
      </c>
      <c r="X1073" s="59">
        <v>1.2067541853600001E-2</v>
      </c>
      <c r="Y1073" s="54">
        <v>0</v>
      </c>
      <c r="Z1073" s="54">
        <v>1</v>
      </c>
      <c r="AA1073" s="54">
        <v>0</v>
      </c>
      <c r="AB1073" s="54">
        <v>0</v>
      </c>
      <c r="AC1073" s="56">
        <v>0</v>
      </c>
      <c r="AD1073" s="56">
        <v>1</v>
      </c>
      <c r="AE1073" s="1" t="s">
        <v>1444</v>
      </c>
      <c r="AF1073" s="1" t="s">
        <v>1418</v>
      </c>
      <c r="AG1073" s="1" t="s">
        <v>1419</v>
      </c>
    </row>
    <row r="1074" spans="1:33">
      <c r="A1074" s="53">
        <v>45169</v>
      </c>
      <c r="B1074" s="53">
        <v>45169</v>
      </c>
      <c r="N1074" s="1" t="s">
        <v>1088</v>
      </c>
      <c r="U1074" s="59">
        <v>4695079162.0015802</v>
      </c>
      <c r="V1074" s="60">
        <v>4695079162.0015802</v>
      </c>
      <c r="W1074" s="60">
        <v>4695079162.0015802</v>
      </c>
      <c r="X1074" s="59">
        <v>8.2134345679E-3</v>
      </c>
      <c r="Y1074" s="54">
        <v>0</v>
      </c>
      <c r="Z1074" s="54">
        <v>1</v>
      </c>
      <c r="AA1074" s="54">
        <v>0</v>
      </c>
      <c r="AB1074" s="54">
        <v>0</v>
      </c>
      <c r="AC1074" s="56">
        <v>1</v>
      </c>
      <c r="AD1074" s="56">
        <v>0</v>
      </c>
      <c r="AE1074" s="1" t="s">
        <v>1425</v>
      </c>
      <c r="AF1074" s="1" t="s">
        <v>1418</v>
      </c>
      <c r="AG1074" s="1" t="s">
        <v>1419</v>
      </c>
    </row>
    <row r="1075" spans="1:33">
      <c r="A1075" s="53">
        <v>45169</v>
      </c>
      <c r="B1075" s="53">
        <v>45169</v>
      </c>
      <c r="N1075" s="1" t="s">
        <v>1348</v>
      </c>
      <c r="U1075" s="59">
        <v>8721734106.6499996</v>
      </c>
      <c r="V1075" s="60">
        <v>8721734106.6499996</v>
      </c>
      <c r="W1075" s="60">
        <v>8721734106.6499996</v>
      </c>
      <c r="X1075" s="59">
        <v>1.5257547302500001E-2</v>
      </c>
      <c r="Y1075" s="54">
        <v>0</v>
      </c>
      <c r="Z1075" s="54">
        <v>1</v>
      </c>
      <c r="AA1075" s="54">
        <v>0</v>
      </c>
      <c r="AB1075" s="54">
        <v>0</v>
      </c>
      <c r="AC1075" s="56">
        <v>1</v>
      </c>
      <c r="AD1075" s="56">
        <v>0</v>
      </c>
      <c r="AE1075" s="1" t="s">
        <v>1417</v>
      </c>
      <c r="AF1075" s="1" t="s">
        <v>1418</v>
      </c>
      <c r="AG1075" s="1" t="s">
        <v>1419</v>
      </c>
    </row>
    <row r="1076" spans="1:33">
      <c r="A1076" s="53">
        <v>45169</v>
      </c>
      <c r="B1076" s="53">
        <v>45169</v>
      </c>
      <c r="N1076" s="1" t="s">
        <v>1348</v>
      </c>
      <c r="U1076" s="59">
        <v>14040727783.41</v>
      </c>
      <c r="V1076" s="60">
        <v>14040727783.41</v>
      </c>
      <c r="W1076" s="60">
        <v>14040727783.41</v>
      </c>
      <c r="X1076" s="59">
        <v>2.4562439727899999E-2</v>
      </c>
      <c r="Y1076" s="54">
        <v>0</v>
      </c>
      <c r="Z1076" s="54">
        <v>1</v>
      </c>
      <c r="AA1076" s="54">
        <v>0</v>
      </c>
      <c r="AB1076" s="54">
        <v>0</v>
      </c>
      <c r="AC1076" s="56">
        <v>1</v>
      </c>
      <c r="AD1076" s="56">
        <v>0</v>
      </c>
      <c r="AE1076" s="1" t="s">
        <v>1424</v>
      </c>
      <c r="AF1076" s="1" t="s">
        <v>1418</v>
      </c>
      <c r="AG1076" s="1" t="s">
        <v>1419</v>
      </c>
    </row>
    <row r="1077" spans="1:33">
      <c r="A1077" s="53">
        <v>45169</v>
      </c>
      <c r="B1077" s="53">
        <v>45169</v>
      </c>
      <c r="N1077" s="1" t="s">
        <v>1348</v>
      </c>
      <c r="U1077" s="59">
        <v>3011895771.7480001</v>
      </c>
      <c r="V1077" s="60">
        <v>3011895771.7480001</v>
      </c>
      <c r="W1077" s="60">
        <v>8789748412.2399998</v>
      </c>
      <c r="X1077" s="59">
        <v>5.2689226299999998E-3</v>
      </c>
      <c r="Y1077" s="54">
        <v>0</v>
      </c>
      <c r="Z1077" s="54">
        <v>1</v>
      </c>
      <c r="AA1077" s="54">
        <v>0</v>
      </c>
      <c r="AB1077" s="54">
        <v>0</v>
      </c>
      <c r="AC1077" s="56">
        <v>1</v>
      </c>
      <c r="AD1077" s="56">
        <v>0</v>
      </c>
      <c r="AE1077" s="1" t="s">
        <v>1424</v>
      </c>
      <c r="AF1077" s="1" t="s">
        <v>1418</v>
      </c>
      <c r="AG1077" s="1" t="s">
        <v>1434</v>
      </c>
    </row>
    <row r="1078" spans="1:33">
      <c r="A1078" s="53">
        <v>45169</v>
      </c>
      <c r="B1078" s="53">
        <v>45169</v>
      </c>
      <c r="N1078" s="1" t="s">
        <v>1348</v>
      </c>
      <c r="U1078" s="59">
        <v>5111847314.8800001</v>
      </c>
      <c r="V1078" s="60">
        <v>5111847314.8800001</v>
      </c>
      <c r="W1078" s="60">
        <v>8789748412.2399998</v>
      </c>
      <c r="X1078" s="59">
        <v>8.9425166206999994E-3</v>
      </c>
      <c r="Y1078" s="54">
        <v>0</v>
      </c>
      <c r="Z1078" s="54">
        <v>1</v>
      </c>
      <c r="AA1078" s="54">
        <v>0</v>
      </c>
      <c r="AB1078" s="54">
        <v>0</v>
      </c>
      <c r="AC1078" s="56">
        <v>1</v>
      </c>
      <c r="AD1078" s="56">
        <v>0</v>
      </c>
      <c r="AE1078" s="1" t="s">
        <v>1424</v>
      </c>
      <c r="AF1078" s="1" t="s">
        <v>1418</v>
      </c>
      <c r="AG1078" s="1" t="s">
        <v>611</v>
      </c>
    </row>
    <row r="1079" spans="1:33">
      <c r="A1079" s="53">
        <v>45169</v>
      </c>
      <c r="B1079" s="53">
        <v>45169</v>
      </c>
      <c r="N1079" s="1" t="s">
        <v>1348</v>
      </c>
      <c r="U1079" s="59">
        <v>17139861101.16</v>
      </c>
      <c r="V1079" s="60">
        <v>17139861101.16</v>
      </c>
      <c r="W1079" s="60">
        <v>17139861101.16</v>
      </c>
      <c r="X1079" s="59">
        <v>2.9983973176899999E-2</v>
      </c>
      <c r="Y1079" s="54">
        <v>0</v>
      </c>
      <c r="Z1079" s="54">
        <v>1</v>
      </c>
      <c r="AA1079" s="54">
        <v>0</v>
      </c>
      <c r="AB1079" s="54">
        <v>0</v>
      </c>
      <c r="AC1079" s="56">
        <v>1</v>
      </c>
      <c r="AD1079" s="56">
        <v>0</v>
      </c>
      <c r="AE1079" s="1" t="s">
        <v>1417</v>
      </c>
      <c r="AF1079" s="1" t="s">
        <v>1418</v>
      </c>
      <c r="AG1079" s="1" t="s">
        <v>1419</v>
      </c>
    </row>
    <row r="1080" spans="1:33">
      <c r="A1080" s="53">
        <v>45169</v>
      </c>
      <c r="B1080" s="53">
        <v>45169</v>
      </c>
      <c r="N1080" s="1" t="s">
        <v>1084</v>
      </c>
      <c r="U1080" s="59">
        <v>11636360054.944799</v>
      </c>
      <c r="V1080" s="60">
        <v>11636360054.944799</v>
      </c>
      <c r="W1080" s="60">
        <v>16623371507.063999</v>
      </c>
      <c r="X1080" s="59">
        <v>2.0356308940000001E-2</v>
      </c>
      <c r="Y1080" s="54">
        <v>0</v>
      </c>
      <c r="Z1080" s="54">
        <v>1</v>
      </c>
      <c r="AA1080" s="54">
        <v>0</v>
      </c>
      <c r="AB1080" s="54">
        <v>0</v>
      </c>
      <c r="AC1080" s="56">
        <v>1</v>
      </c>
      <c r="AD1080" s="56">
        <v>0</v>
      </c>
      <c r="AE1080" s="1" t="s">
        <v>1435</v>
      </c>
      <c r="AF1080" s="1" t="s">
        <v>1436</v>
      </c>
      <c r="AG1080" s="1" t="s">
        <v>1419</v>
      </c>
    </row>
    <row r="1081" spans="1:33">
      <c r="A1081" s="53">
        <v>45169</v>
      </c>
      <c r="B1081" s="53">
        <v>45169</v>
      </c>
      <c r="N1081" s="1" t="s">
        <v>1295</v>
      </c>
      <c r="U1081" s="59">
        <v>2857933267.8015299</v>
      </c>
      <c r="V1081" s="60">
        <v>2857933267.8015299</v>
      </c>
      <c r="W1081" s="60">
        <v>3263002151.06074</v>
      </c>
      <c r="X1081" s="59">
        <v>4.9995851155000002E-3</v>
      </c>
      <c r="Y1081" s="54">
        <v>0</v>
      </c>
      <c r="Z1081" s="54">
        <v>1</v>
      </c>
      <c r="AA1081" s="54">
        <v>0</v>
      </c>
      <c r="AB1081" s="54">
        <v>0</v>
      </c>
      <c r="AC1081" s="56">
        <v>0</v>
      </c>
      <c r="AD1081" s="56">
        <v>1</v>
      </c>
      <c r="AE1081" s="1" t="s">
        <v>1437</v>
      </c>
      <c r="AF1081" s="1" t="s">
        <v>1418</v>
      </c>
      <c r="AG1081" s="1" t="s">
        <v>1438</v>
      </c>
    </row>
    <row r="1082" spans="1:33">
      <c r="A1082" s="53">
        <v>45169</v>
      </c>
      <c r="B1082" s="53">
        <v>45169</v>
      </c>
      <c r="N1082" s="1" t="s">
        <v>1348</v>
      </c>
      <c r="U1082" s="59">
        <v>811028520000</v>
      </c>
      <c r="V1082" s="60">
        <v>811028520000</v>
      </c>
      <c r="W1082" s="60">
        <v>1751107600000</v>
      </c>
      <c r="X1082" s="59">
        <v>1.4187896416332999</v>
      </c>
      <c r="Y1082" s="54">
        <v>1</v>
      </c>
      <c r="Z1082" s="54">
        <v>0</v>
      </c>
      <c r="AA1082" s="54">
        <v>0</v>
      </c>
      <c r="AB1082" s="54">
        <v>0</v>
      </c>
      <c r="AC1082" s="56">
        <v>0</v>
      </c>
      <c r="AD1082" s="56">
        <v>1</v>
      </c>
      <c r="AE1082" s="1" t="s">
        <v>1424</v>
      </c>
      <c r="AF1082" s="1" t="s">
        <v>1418</v>
      </c>
      <c r="AG1082" s="1" t="s">
        <v>1434</v>
      </c>
    </row>
    <row r="1083" spans="1:33">
      <c r="A1083" s="53">
        <v>45169</v>
      </c>
      <c r="B1083" s="53">
        <v>45169</v>
      </c>
      <c r="N1083" s="1" t="s">
        <v>1348</v>
      </c>
      <c r="U1083" s="59">
        <v>737734320000</v>
      </c>
      <c r="V1083" s="60">
        <v>737734320000</v>
      </c>
      <c r="W1083" s="60">
        <v>1751107600000</v>
      </c>
      <c r="X1083" s="59">
        <v>1.2905709055624</v>
      </c>
      <c r="Y1083" s="54">
        <v>1</v>
      </c>
      <c r="Z1083" s="54">
        <v>0</v>
      </c>
      <c r="AA1083" s="54">
        <v>0</v>
      </c>
      <c r="AB1083" s="54">
        <v>0</v>
      </c>
      <c r="AC1083" s="56">
        <v>0</v>
      </c>
      <c r="AD1083" s="56">
        <v>1</v>
      </c>
      <c r="AE1083" s="1" t="s">
        <v>1424</v>
      </c>
      <c r="AF1083" s="1" t="s">
        <v>1418</v>
      </c>
      <c r="AG1083" s="1" t="s">
        <v>611</v>
      </c>
    </row>
    <row r="1084" spans="1:33">
      <c r="A1084" s="53">
        <v>45169</v>
      </c>
      <c r="B1084" s="53">
        <v>45169</v>
      </c>
      <c r="N1084" s="1" t="s">
        <v>1348</v>
      </c>
      <c r="U1084" s="59">
        <v>5018390183.0699997</v>
      </c>
      <c r="V1084" s="60">
        <v>5018390183.0699997</v>
      </c>
      <c r="W1084" s="60">
        <v>16727967276.9</v>
      </c>
      <c r="X1084" s="59">
        <v>8.7790254396999997E-3</v>
      </c>
      <c r="Y1084" s="54">
        <v>0</v>
      </c>
      <c r="Z1084" s="54">
        <v>1</v>
      </c>
      <c r="AA1084" s="54">
        <v>0</v>
      </c>
      <c r="AB1084" s="54">
        <v>0</v>
      </c>
      <c r="AC1084" s="56">
        <v>1</v>
      </c>
      <c r="AD1084" s="56">
        <v>0</v>
      </c>
      <c r="AE1084" s="1" t="s">
        <v>1417</v>
      </c>
      <c r="AF1084" s="1" t="s">
        <v>1418</v>
      </c>
      <c r="AG1084" s="1" t="s">
        <v>1419</v>
      </c>
    </row>
    <row r="1085" spans="1:33">
      <c r="A1085" s="53">
        <v>45169</v>
      </c>
      <c r="B1085" s="53">
        <v>45169</v>
      </c>
      <c r="N1085" s="1" t="s">
        <v>1348</v>
      </c>
      <c r="U1085" s="59">
        <v>13721069564.799999</v>
      </c>
      <c r="V1085" s="60">
        <v>13721069564.799999</v>
      </c>
      <c r="W1085" s="60">
        <v>13721069564.799999</v>
      </c>
      <c r="X1085" s="59">
        <v>2.40032389621E-2</v>
      </c>
      <c r="Y1085" s="54">
        <v>0</v>
      </c>
      <c r="Z1085" s="54">
        <v>1</v>
      </c>
      <c r="AA1085" s="54">
        <v>0</v>
      </c>
      <c r="AB1085" s="54">
        <v>0</v>
      </c>
      <c r="AC1085" s="56">
        <v>0</v>
      </c>
      <c r="AD1085" s="56">
        <v>1</v>
      </c>
      <c r="AE1085" s="1" t="s">
        <v>1417</v>
      </c>
      <c r="AF1085" s="1" t="s">
        <v>1418</v>
      </c>
      <c r="AG1085" s="1" t="s">
        <v>1419</v>
      </c>
    </row>
    <row r="1086" spans="1:33">
      <c r="A1086" s="53">
        <v>45169</v>
      </c>
      <c r="B1086" s="53">
        <v>45169</v>
      </c>
      <c r="N1086" s="1" t="s">
        <v>1348</v>
      </c>
      <c r="U1086" s="59">
        <v>24514826289.66</v>
      </c>
      <c r="V1086" s="60">
        <v>24514826289.66</v>
      </c>
      <c r="W1086" s="60">
        <v>24514826289.66</v>
      </c>
      <c r="X1086" s="59">
        <v>4.2885522208499997E-2</v>
      </c>
      <c r="Y1086" s="54">
        <v>0</v>
      </c>
      <c r="Z1086" s="54">
        <v>1</v>
      </c>
      <c r="AA1086" s="54">
        <v>0</v>
      </c>
      <c r="AB1086" s="54">
        <v>0</v>
      </c>
      <c r="AC1086" s="56">
        <v>0</v>
      </c>
      <c r="AD1086" s="56">
        <v>1</v>
      </c>
      <c r="AE1086" s="1" t="s">
        <v>1424</v>
      </c>
      <c r="AF1086" s="1" t="s">
        <v>1418</v>
      </c>
      <c r="AG1086" s="1" t="s">
        <v>1419</v>
      </c>
    </row>
    <row r="1087" spans="1:33">
      <c r="A1087" s="53">
        <v>45169</v>
      </c>
      <c r="B1087" s="53">
        <v>45169</v>
      </c>
      <c r="N1087" s="1" t="s">
        <v>1348</v>
      </c>
      <c r="U1087" s="59">
        <v>221460000000</v>
      </c>
      <c r="V1087" s="60">
        <v>221460000000</v>
      </c>
      <c r="W1087" s="60">
        <v>221460000000</v>
      </c>
      <c r="X1087" s="59">
        <v>0.38741566577230002</v>
      </c>
      <c r="Y1087" s="54">
        <v>1</v>
      </c>
      <c r="Z1087" s="54">
        <v>0</v>
      </c>
      <c r="AA1087" s="54">
        <v>0</v>
      </c>
      <c r="AB1087" s="54">
        <v>0</v>
      </c>
      <c r="AC1087" s="56">
        <v>0</v>
      </c>
      <c r="AD1087" s="56">
        <v>1</v>
      </c>
      <c r="AE1087" s="1" t="s">
        <v>1417</v>
      </c>
      <c r="AF1087" s="1" t="s">
        <v>1418</v>
      </c>
      <c r="AG1087" s="1" t="s">
        <v>1419</v>
      </c>
    </row>
    <row r="1088" spans="1:33">
      <c r="A1088" s="53">
        <v>45169</v>
      </c>
      <c r="B1088" s="53">
        <v>45169</v>
      </c>
      <c r="N1088" s="1" t="s">
        <v>1348</v>
      </c>
      <c r="U1088" s="59">
        <v>26432329908.599998</v>
      </c>
      <c r="V1088" s="60">
        <v>26432329908.599998</v>
      </c>
      <c r="W1088" s="60">
        <v>26432329908.599998</v>
      </c>
      <c r="X1088" s="59">
        <v>4.6239947121199998E-2</v>
      </c>
      <c r="Y1088" s="54">
        <v>0</v>
      </c>
      <c r="Z1088" s="54">
        <v>1</v>
      </c>
      <c r="AA1088" s="54">
        <v>0</v>
      </c>
      <c r="AB1088" s="54">
        <v>0</v>
      </c>
      <c r="AC1088" s="56">
        <v>0</v>
      </c>
      <c r="AD1088" s="56">
        <v>1</v>
      </c>
      <c r="AE1088" s="1" t="s">
        <v>1417</v>
      </c>
      <c r="AF1088" s="1" t="s">
        <v>1418</v>
      </c>
      <c r="AG1088" s="1" t="s">
        <v>1419</v>
      </c>
    </row>
    <row r="1089" spans="1:33">
      <c r="A1089" s="53">
        <v>45169</v>
      </c>
      <c r="B1089" s="53">
        <v>45169</v>
      </c>
      <c r="N1089" s="1" t="s">
        <v>1342</v>
      </c>
      <c r="U1089" s="59">
        <v>33821542287.8353</v>
      </c>
      <c r="V1089" s="60">
        <v>33821542287.8353</v>
      </c>
      <c r="W1089" s="60">
        <v>35601623460.879204</v>
      </c>
      <c r="X1089" s="59">
        <v>5.9166419772800002E-2</v>
      </c>
      <c r="Y1089" s="54">
        <v>1</v>
      </c>
      <c r="Z1089" s="54">
        <v>0</v>
      </c>
      <c r="AA1089" s="54">
        <v>0</v>
      </c>
      <c r="AB1089" s="54">
        <v>0</v>
      </c>
      <c r="AC1089" s="56">
        <v>1</v>
      </c>
      <c r="AD1089" s="56">
        <v>0</v>
      </c>
      <c r="AE1089" s="1" t="s">
        <v>1441</v>
      </c>
      <c r="AF1089" s="1" t="s">
        <v>1418</v>
      </c>
      <c r="AG1089" s="1" t="s">
        <v>1419</v>
      </c>
    </row>
    <row r="1090" spans="1:33">
      <c r="A1090" s="53">
        <v>45169</v>
      </c>
      <c r="B1090" s="53">
        <v>45169</v>
      </c>
      <c r="N1090" s="1" t="s">
        <v>1031</v>
      </c>
      <c r="U1090" s="59">
        <v>3906671468.9625001</v>
      </c>
      <c r="V1090" s="60">
        <v>3906671468.9625001</v>
      </c>
      <c r="W1090" s="60">
        <v>8681492153.25</v>
      </c>
      <c r="X1090" s="59">
        <v>6.8342171413000004E-3</v>
      </c>
      <c r="Y1090" s="54">
        <v>0</v>
      </c>
      <c r="Z1090" s="54">
        <v>1</v>
      </c>
      <c r="AA1090" s="54">
        <v>0</v>
      </c>
      <c r="AB1090" s="54">
        <v>0</v>
      </c>
      <c r="AC1090" s="56">
        <v>0</v>
      </c>
      <c r="AD1090" s="56">
        <v>1</v>
      </c>
      <c r="AE1090" s="1" t="s">
        <v>1428</v>
      </c>
      <c r="AF1090" s="1" t="s">
        <v>1429</v>
      </c>
      <c r="AG1090" s="1" t="s">
        <v>1419</v>
      </c>
    </row>
    <row r="1091" spans="1:33">
      <c r="A1091" s="53">
        <v>45169</v>
      </c>
      <c r="B1091" s="53">
        <v>45169</v>
      </c>
      <c r="N1091" s="1" t="s">
        <v>1031</v>
      </c>
      <c r="U1091" s="59">
        <v>10735087446.719999</v>
      </c>
      <c r="V1091" s="60">
        <v>10735087446.719999</v>
      </c>
      <c r="W1091" s="60">
        <v>27546808161.599998</v>
      </c>
      <c r="X1091" s="59">
        <v>1.87796489221E-2</v>
      </c>
      <c r="Y1091" s="54">
        <v>1</v>
      </c>
      <c r="Z1091" s="54">
        <v>0</v>
      </c>
      <c r="AA1091" s="54">
        <v>0</v>
      </c>
      <c r="AB1091" s="54">
        <v>0</v>
      </c>
      <c r="AC1091" s="56">
        <v>0</v>
      </c>
      <c r="AD1091" s="56">
        <v>1</v>
      </c>
      <c r="AE1091" s="1" t="s">
        <v>1428</v>
      </c>
      <c r="AF1091" s="1" t="s">
        <v>1442</v>
      </c>
      <c r="AG1091" s="1" t="s">
        <v>1419</v>
      </c>
    </row>
    <row r="1092" spans="1:33">
      <c r="A1092" s="53">
        <v>45169</v>
      </c>
      <c r="B1092" s="53">
        <v>45169</v>
      </c>
      <c r="N1092" s="1" t="s">
        <v>982</v>
      </c>
      <c r="U1092" s="59">
        <v>25368301863.272598</v>
      </c>
      <c r="V1092" s="60">
        <v>25368301863.272598</v>
      </c>
      <c r="W1092" s="60">
        <v>25368301863.272598</v>
      </c>
      <c r="X1092" s="59">
        <v>4.4378567487899999E-2</v>
      </c>
      <c r="Y1092" s="54">
        <v>1</v>
      </c>
      <c r="Z1092" s="54">
        <v>0</v>
      </c>
      <c r="AA1092" s="54">
        <v>0</v>
      </c>
      <c r="AB1092" s="54">
        <v>0</v>
      </c>
      <c r="AC1092" s="56">
        <v>0</v>
      </c>
      <c r="AD1092" s="56">
        <v>1</v>
      </c>
      <c r="AE1092" s="1" t="s">
        <v>1443</v>
      </c>
      <c r="AF1092" s="1" t="s">
        <v>1418</v>
      </c>
      <c r="AG1092" s="1" t="s">
        <v>1419</v>
      </c>
    </row>
    <row r="1093" spans="1:33">
      <c r="A1093" s="53">
        <v>45169</v>
      </c>
      <c r="B1093" s="53">
        <v>45169</v>
      </c>
      <c r="N1093" s="1" t="s">
        <v>1295</v>
      </c>
      <c r="U1093" s="59">
        <v>7282457494.7670803</v>
      </c>
      <c r="V1093" s="60">
        <v>7282457494.7670803</v>
      </c>
      <c r="W1093" s="60">
        <v>7282457494.7670803</v>
      </c>
      <c r="X1093" s="59">
        <v>1.273971877E-2</v>
      </c>
      <c r="Y1093" s="54">
        <v>0</v>
      </c>
      <c r="Z1093" s="54">
        <v>1</v>
      </c>
      <c r="AA1093" s="54">
        <v>0</v>
      </c>
      <c r="AB1093" s="54">
        <v>0</v>
      </c>
      <c r="AC1093" s="56">
        <v>1</v>
      </c>
      <c r="AD1093" s="56">
        <v>0</v>
      </c>
      <c r="AE1093" s="1" t="s">
        <v>1437</v>
      </c>
      <c r="AF1093" s="1" t="s">
        <v>1418</v>
      </c>
      <c r="AG1093" s="1" t="s">
        <v>1419</v>
      </c>
    </row>
    <row r="1094" spans="1:33">
      <c r="A1094" s="53">
        <v>45169</v>
      </c>
      <c r="B1094" s="53">
        <v>45169</v>
      </c>
      <c r="N1094" s="1" t="s">
        <v>1295</v>
      </c>
      <c r="U1094" s="59">
        <v>11373933766.443899</v>
      </c>
      <c r="V1094" s="60">
        <v>11373933766.443899</v>
      </c>
      <c r="W1094" s="60">
        <v>15130763201.841101</v>
      </c>
      <c r="X1094" s="59">
        <v>1.9897228043800001E-2</v>
      </c>
      <c r="Y1094" s="54">
        <v>0</v>
      </c>
      <c r="Z1094" s="54">
        <v>1</v>
      </c>
      <c r="AA1094" s="54">
        <v>0</v>
      </c>
      <c r="AB1094" s="54">
        <v>0</v>
      </c>
      <c r="AC1094" s="56">
        <v>0</v>
      </c>
      <c r="AD1094" s="56">
        <v>1</v>
      </c>
      <c r="AE1094" s="1" t="s">
        <v>1437</v>
      </c>
      <c r="AF1094" s="1" t="s">
        <v>1418</v>
      </c>
      <c r="AG1094" s="1" t="s">
        <v>1438</v>
      </c>
    </row>
    <row r="1095" spans="1:33">
      <c r="A1095" s="53">
        <v>45169</v>
      </c>
      <c r="B1095" s="53">
        <v>45169</v>
      </c>
      <c r="N1095" s="1" t="s">
        <v>1342</v>
      </c>
      <c r="U1095" s="59">
        <v>4769872346.0497398</v>
      </c>
      <c r="V1095" s="60">
        <v>4769872346.0497398</v>
      </c>
      <c r="W1095" s="60">
        <v>9539744692.0994797</v>
      </c>
      <c r="X1095" s="59">
        <v>8.3442755829000008E-3</v>
      </c>
      <c r="Y1095" s="54">
        <v>0</v>
      </c>
      <c r="Z1095" s="54">
        <v>1</v>
      </c>
      <c r="AA1095" s="54">
        <v>0</v>
      </c>
      <c r="AB1095" s="54">
        <v>0</v>
      </c>
      <c r="AC1095" s="56">
        <v>0</v>
      </c>
      <c r="AD1095" s="56">
        <v>1</v>
      </c>
      <c r="AE1095" s="1" t="s">
        <v>1441</v>
      </c>
      <c r="AF1095" s="1" t="s">
        <v>1418</v>
      </c>
      <c r="AG1095" s="1" t="s">
        <v>1419</v>
      </c>
    </row>
    <row r="1096" spans="1:33">
      <c r="A1096" s="53">
        <v>45169</v>
      </c>
      <c r="B1096" s="53">
        <v>45169</v>
      </c>
      <c r="N1096" s="1" t="s">
        <v>1297</v>
      </c>
      <c r="U1096" s="59">
        <v>7374366803.9626398</v>
      </c>
      <c r="V1096" s="60">
        <v>7374366803.9626398</v>
      </c>
      <c r="W1096" s="60">
        <v>7374366803.9626398</v>
      </c>
      <c r="X1096" s="59">
        <v>1.29005022352E-2</v>
      </c>
      <c r="Y1096" s="54">
        <v>0</v>
      </c>
      <c r="Z1096" s="54">
        <v>1</v>
      </c>
      <c r="AA1096" s="54">
        <v>0</v>
      </c>
      <c r="AB1096" s="54">
        <v>0</v>
      </c>
      <c r="AC1096" s="56">
        <v>1</v>
      </c>
      <c r="AD1096" s="56">
        <v>0</v>
      </c>
      <c r="AE1096" s="1" t="s">
        <v>1422</v>
      </c>
      <c r="AF1096" s="1" t="s">
        <v>1423</v>
      </c>
      <c r="AG1096" s="1" t="s">
        <v>1419</v>
      </c>
    </row>
    <row r="1097" spans="1:33">
      <c r="A1097" s="53">
        <v>45169</v>
      </c>
      <c r="B1097" s="53">
        <v>45169</v>
      </c>
      <c r="N1097" s="1" t="s">
        <v>881</v>
      </c>
      <c r="U1097" s="59">
        <v>5398571194.68223</v>
      </c>
      <c r="V1097" s="60">
        <v>5398571194.68223</v>
      </c>
      <c r="W1097" s="60">
        <v>5398571194.68223</v>
      </c>
      <c r="X1097" s="59">
        <v>9.4441030146000006E-3</v>
      </c>
      <c r="Y1097" s="54">
        <v>0</v>
      </c>
      <c r="Z1097" s="54">
        <v>1</v>
      </c>
      <c r="AA1097" s="54">
        <v>0</v>
      </c>
      <c r="AB1097" s="54">
        <v>0</v>
      </c>
      <c r="AC1097" s="56">
        <v>1</v>
      </c>
      <c r="AD1097" s="56">
        <v>0</v>
      </c>
      <c r="AE1097" s="1" t="s">
        <v>1433</v>
      </c>
      <c r="AF1097" s="1" t="s">
        <v>1445</v>
      </c>
      <c r="AG1097" s="1" t="s">
        <v>1419</v>
      </c>
    </row>
    <row r="1098" spans="1:33">
      <c r="A1098" s="53">
        <v>45169</v>
      </c>
      <c r="B1098" s="53">
        <v>45169</v>
      </c>
      <c r="N1098" s="1" t="s">
        <v>1348</v>
      </c>
      <c r="U1098" s="59">
        <v>27172191174.68</v>
      </c>
      <c r="V1098" s="60">
        <v>27172191174.68</v>
      </c>
      <c r="W1098" s="60">
        <v>27172191174.68</v>
      </c>
      <c r="X1098" s="59">
        <v>4.7534238844200001E-2</v>
      </c>
      <c r="Y1098" s="54">
        <v>1</v>
      </c>
      <c r="Z1098" s="54">
        <v>0</v>
      </c>
      <c r="AA1098" s="54">
        <v>0</v>
      </c>
      <c r="AB1098" s="54">
        <v>0</v>
      </c>
      <c r="AC1098" s="56">
        <v>1</v>
      </c>
      <c r="AD1098" s="56">
        <v>0</v>
      </c>
      <c r="AE1098" s="1" t="s">
        <v>1417</v>
      </c>
      <c r="AF1098" s="1" t="s">
        <v>1418</v>
      </c>
      <c r="AG1098" s="1" t="s">
        <v>1419</v>
      </c>
    </row>
    <row r="1099" spans="1:33">
      <c r="A1099" s="53">
        <v>45169</v>
      </c>
      <c r="B1099" s="53">
        <v>45169</v>
      </c>
      <c r="N1099" s="1" t="s">
        <v>1348</v>
      </c>
      <c r="U1099" s="59">
        <v>5167397233.9440002</v>
      </c>
      <c r="V1099" s="60">
        <v>5167397233.9440002</v>
      </c>
      <c r="W1099" s="60">
        <v>10512335458.08</v>
      </c>
      <c r="X1099" s="59">
        <v>9.0396940291999992E-3</v>
      </c>
      <c r="Y1099" s="54">
        <v>0</v>
      </c>
      <c r="Z1099" s="54">
        <v>1</v>
      </c>
      <c r="AA1099" s="54">
        <v>0</v>
      </c>
      <c r="AB1099" s="54">
        <v>0</v>
      </c>
      <c r="AC1099" s="56">
        <v>0.65</v>
      </c>
      <c r="AD1099" s="56">
        <v>0.35</v>
      </c>
      <c r="AE1099" s="1" t="s">
        <v>1417</v>
      </c>
      <c r="AF1099" s="1" t="s">
        <v>1418</v>
      </c>
      <c r="AG1099" s="1" t="s">
        <v>1490</v>
      </c>
    </row>
    <row r="1100" spans="1:33">
      <c r="A1100" s="53">
        <v>45169</v>
      </c>
      <c r="B1100" s="53">
        <v>45169</v>
      </c>
      <c r="N1100" s="1" t="s">
        <v>1284</v>
      </c>
      <c r="U1100" s="59">
        <v>16165637874.607</v>
      </c>
      <c r="V1100" s="60">
        <v>16165637874.607</v>
      </c>
      <c r="W1100" s="60">
        <v>23093768392.2957</v>
      </c>
      <c r="X1100" s="59">
        <v>2.8279695474699999E-2</v>
      </c>
      <c r="Y1100" s="54">
        <v>1</v>
      </c>
      <c r="Z1100" s="54">
        <v>0</v>
      </c>
      <c r="AA1100" s="54">
        <v>0</v>
      </c>
      <c r="AB1100" s="54">
        <v>0</v>
      </c>
      <c r="AC1100" s="56">
        <v>0.35</v>
      </c>
      <c r="AD1100" s="56">
        <v>0.65</v>
      </c>
      <c r="AE1100" s="1" t="s">
        <v>1439</v>
      </c>
      <c r="AF1100" s="1" t="s">
        <v>1418</v>
      </c>
      <c r="AG1100" s="1" t="s">
        <v>1419</v>
      </c>
    </row>
    <row r="1101" spans="1:33">
      <c r="A1101" s="53">
        <v>45169</v>
      </c>
      <c r="B1101" s="53">
        <v>45169</v>
      </c>
      <c r="N1101" s="1" t="s">
        <v>1348</v>
      </c>
      <c r="U1101" s="59">
        <v>12902032164</v>
      </c>
      <c r="V1101" s="60">
        <v>12902032164</v>
      </c>
      <c r="W1101" s="60">
        <v>12902032164</v>
      </c>
      <c r="X1101" s="59">
        <v>2.2570438817999999E-2</v>
      </c>
      <c r="Y1101" s="54">
        <v>0</v>
      </c>
      <c r="Z1101" s="54">
        <v>1</v>
      </c>
      <c r="AA1101" s="54">
        <v>0</v>
      </c>
      <c r="AB1101" s="54">
        <v>0</v>
      </c>
      <c r="AC1101" s="56">
        <v>1</v>
      </c>
      <c r="AD1101" s="56">
        <v>0</v>
      </c>
      <c r="AE1101" s="1" t="s">
        <v>1417</v>
      </c>
      <c r="AF1101" s="1" t="s">
        <v>1418</v>
      </c>
      <c r="AG1101" s="1" t="s">
        <v>1419</v>
      </c>
    </row>
    <row r="1102" spans="1:33">
      <c r="A1102" s="53">
        <v>45169</v>
      </c>
      <c r="B1102" s="53">
        <v>45169</v>
      </c>
      <c r="N1102" s="1" t="s">
        <v>1064</v>
      </c>
      <c r="U1102" s="59">
        <v>12545409097.2423</v>
      </c>
      <c r="V1102" s="60">
        <v>12545409097.2423</v>
      </c>
      <c r="W1102" s="60">
        <v>12545409097.2423</v>
      </c>
      <c r="X1102" s="59">
        <v>2.19465728249E-2</v>
      </c>
      <c r="Y1102" s="54">
        <v>1</v>
      </c>
      <c r="Z1102" s="54">
        <v>0</v>
      </c>
      <c r="AA1102" s="54">
        <v>0</v>
      </c>
      <c r="AB1102" s="54">
        <v>0</v>
      </c>
      <c r="AC1102" s="56">
        <v>1</v>
      </c>
      <c r="AD1102" s="56">
        <v>0</v>
      </c>
      <c r="AE1102" s="1" t="s">
        <v>1431</v>
      </c>
      <c r="AF1102" s="1" t="s">
        <v>1418</v>
      </c>
      <c r="AG1102" s="1" t="s">
        <v>1419</v>
      </c>
    </row>
    <row r="1103" spans="1:33">
      <c r="A1103" s="53">
        <v>45169</v>
      </c>
      <c r="B1103" s="53">
        <v>45169</v>
      </c>
      <c r="N1103" s="1" t="s">
        <v>1348</v>
      </c>
      <c r="U1103" s="59">
        <v>38369494499.080002</v>
      </c>
      <c r="V1103" s="60">
        <v>38369494499.080002</v>
      </c>
      <c r="W1103" s="60">
        <v>38369494499.080002</v>
      </c>
      <c r="X1103" s="59">
        <v>6.7122474743600002E-2</v>
      </c>
      <c r="Y1103" s="54">
        <v>1</v>
      </c>
      <c r="Z1103" s="54">
        <v>0</v>
      </c>
      <c r="AA1103" s="54">
        <v>0</v>
      </c>
      <c r="AB1103" s="54">
        <v>0</v>
      </c>
      <c r="AC1103" s="56">
        <v>1</v>
      </c>
      <c r="AD1103" s="56">
        <v>0</v>
      </c>
      <c r="AE1103" s="1" t="s">
        <v>1417</v>
      </c>
      <c r="AF1103" s="1" t="s">
        <v>1418</v>
      </c>
      <c r="AG1103" s="1" t="s">
        <v>1419</v>
      </c>
    </row>
    <row r="1104" spans="1:33">
      <c r="A1104" s="53">
        <v>45169</v>
      </c>
      <c r="B1104" s="53">
        <v>45169</v>
      </c>
      <c r="N1104" s="1" t="s">
        <v>982</v>
      </c>
      <c r="U1104" s="59">
        <v>2340773807.0686402</v>
      </c>
      <c r="V1104" s="60">
        <v>2340773807.0686402</v>
      </c>
      <c r="W1104" s="60">
        <v>5526380981.5129004</v>
      </c>
      <c r="X1104" s="59">
        <v>4.0948814363000003E-3</v>
      </c>
      <c r="Y1104" s="54">
        <v>0</v>
      </c>
      <c r="Z1104" s="54">
        <v>1</v>
      </c>
      <c r="AA1104" s="54">
        <v>0</v>
      </c>
      <c r="AB1104" s="54">
        <v>0</v>
      </c>
      <c r="AC1104" s="56">
        <v>1</v>
      </c>
      <c r="AD1104" s="56">
        <v>0</v>
      </c>
      <c r="AE1104" s="1" t="s">
        <v>1443</v>
      </c>
      <c r="AF1104" s="1" t="s">
        <v>1418</v>
      </c>
      <c r="AG1104" s="1" t="s">
        <v>1438</v>
      </c>
    </row>
    <row r="1105" spans="1:33">
      <c r="A1105" s="53">
        <v>45169</v>
      </c>
      <c r="B1105" s="53">
        <v>45169</v>
      </c>
      <c r="N1105" s="1" t="s">
        <v>1342</v>
      </c>
      <c r="U1105" s="59">
        <v>6697398445.4349604</v>
      </c>
      <c r="V1105" s="60">
        <v>6697398445.4349604</v>
      </c>
      <c r="W1105" s="60">
        <v>9567712064.9070892</v>
      </c>
      <c r="X1105" s="59">
        <v>1.1716233530599999E-2</v>
      </c>
      <c r="Y1105" s="54">
        <v>0</v>
      </c>
      <c r="Z1105" s="54">
        <v>1</v>
      </c>
      <c r="AA1105" s="54">
        <v>0</v>
      </c>
      <c r="AB1105" s="54">
        <v>0</v>
      </c>
      <c r="AC1105" s="56">
        <v>1</v>
      </c>
      <c r="AD1105" s="56">
        <v>0</v>
      </c>
      <c r="AE1105" s="1" t="s">
        <v>1441</v>
      </c>
      <c r="AF1105" s="1" t="s">
        <v>1418</v>
      </c>
      <c r="AG1105" s="1" t="s">
        <v>1419</v>
      </c>
    </row>
    <row r="1106" spans="1:33">
      <c r="A1106" s="53">
        <v>45169</v>
      </c>
      <c r="B1106" s="53">
        <v>45169</v>
      </c>
      <c r="N1106" s="1" t="s">
        <v>1342</v>
      </c>
      <c r="U1106" s="59">
        <v>9474737103.2713203</v>
      </c>
      <c r="V1106" s="60">
        <v>9474737103.2713203</v>
      </c>
      <c r="W1106" s="60">
        <v>9474737103.2713203</v>
      </c>
      <c r="X1106" s="59">
        <v>1.6574828785700001E-2</v>
      </c>
      <c r="Y1106" s="54">
        <v>0</v>
      </c>
      <c r="Z1106" s="54">
        <v>1</v>
      </c>
      <c r="AA1106" s="54">
        <v>0</v>
      </c>
      <c r="AB1106" s="54">
        <v>0</v>
      </c>
      <c r="AC1106" s="56">
        <v>0</v>
      </c>
      <c r="AD1106" s="56">
        <v>1</v>
      </c>
      <c r="AE1106" s="1" t="s">
        <v>1441</v>
      </c>
      <c r="AF1106" s="1" t="s">
        <v>1418</v>
      </c>
      <c r="AG1106" s="1" t="s">
        <v>1419</v>
      </c>
    </row>
    <row r="1107" spans="1:33">
      <c r="A1107" s="53">
        <v>45169</v>
      </c>
      <c r="B1107" s="53">
        <v>45169</v>
      </c>
      <c r="N1107" s="1" t="s">
        <v>1295</v>
      </c>
      <c r="U1107" s="59">
        <v>18562566615.965401</v>
      </c>
      <c r="V1107" s="60">
        <v>18562566615.965401</v>
      </c>
      <c r="W1107" s="60">
        <v>24188922751.367599</v>
      </c>
      <c r="X1107" s="59">
        <v>3.2472812715500003E-2</v>
      </c>
      <c r="Y1107" s="54">
        <v>1</v>
      </c>
      <c r="Z1107" s="54">
        <v>0</v>
      </c>
      <c r="AA1107" s="54">
        <v>0</v>
      </c>
      <c r="AB1107" s="54">
        <v>0</v>
      </c>
      <c r="AC1107" s="56">
        <v>0</v>
      </c>
      <c r="AD1107" s="56">
        <v>1</v>
      </c>
      <c r="AE1107" s="1" t="s">
        <v>1437</v>
      </c>
      <c r="AF1107" s="1" t="s">
        <v>1418</v>
      </c>
      <c r="AG1107" s="1" t="s">
        <v>1438</v>
      </c>
    </row>
    <row r="1108" spans="1:33">
      <c r="A1108" s="53">
        <v>45169</v>
      </c>
      <c r="B1108" s="53">
        <v>45169</v>
      </c>
      <c r="N1108" s="1" t="s">
        <v>1015</v>
      </c>
      <c r="U1108" s="59">
        <v>4298383695.2494202</v>
      </c>
      <c r="V1108" s="60">
        <v>4298383695.2494202</v>
      </c>
      <c r="W1108" s="60">
        <v>12281096272.141199</v>
      </c>
      <c r="X1108" s="59">
        <v>7.5194670867999996E-3</v>
      </c>
      <c r="Y1108" s="54">
        <v>0</v>
      </c>
      <c r="Z1108" s="54">
        <v>1</v>
      </c>
      <c r="AA1108" s="54">
        <v>0</v>
      </c>
      <c r="AB1108" s="54">
        <v>0</v>
      </c>
      <c r="AC1108" s="56">
        <v>0</v>
      </c>
      <c r="AD1108" s="56">
        <v>1</v>
      </c>
      <c r="AE1108" s="1" t="s">
        <v>1420</v>
      </c>
      <c r="AF1108" s="1" t="s">
        <v>1418</v>
      </c>
      <c r="AG1108" s="1" t="s">
        <v>1419</v>
      </c>
    </row>
    <row r="1109" spans="1:33">
      <c r="A1109" s="53">
        <v>45169</v>
      </c>
      <c r="B1109" s="53">
        <v>45169</v>
      </c>
      <c r="N1109" s="1" t="s">
        <v>1088</v>
      </c>
      <c r="U1109" s="59">
        <v>12687521681.299601</v>
      </c>
      <c r="V1109" s="60">
        <v>12687521681.299601</v>
      </c>
      <c r="W1109" s="60">
        <v>21145869468.8326</v>
      </c>
      <c r="X1109" s="59">
        <v>2.21951804351E-2</v>
      </c>
      <c r="Y1109" s="54">
        <v>1</v>
      </c>
      <c r="Z1109" s="54">
        <v>0</v>
      </c>
      <c r="AA1109" s="54">
        <v>0</v>
      </c>
      <c r="AB1109" s="54">
        <v>0</v>
      </c>
      <c r="AC1109" s="56">
        <v>1</v>
      </c>
      <c r="AD1109" s="56">
        <v>0</v>
      </c>
      <c r="AE1109" s="1" t="s">
        <v>1425</v>
      </c>
      <c r="AF1109" s="1" t="s">
        <v>1418</v>
      </c>
      <c r="AG1109" s="1" t="s">
        <v>1419</v>
      </c>
    </row>
    <row r="1110" spans="1:33">
      <c r="A1110" s="53">
        <v>45169</v>
      </c>
      <c r="B1110" s="53">
        <v>45169</v>
      </c>
      <c r="N1110" s="1" t="s">
        <v>881</v>
      </c>
      <c r="U1110" s="59">
        <v>5016118517.7603998</v>
      </c>
      <c r="V1110" s="60">
        <v>5016118517.7603998</v>
      </c>
      <c r="W1110" s="60">
        <v>7717105411.9390697</v>
      </c>
      <c r="X1110" s="59">
        <v>8.7750514547000006E-3</v>
      </c>
      <c r="Y1110" s="54">
        <v>0</v>
      </c>
      <c r="Z1110" s="54">
        <v>1</v>
      </c>
      <c r="AA1110" s="54">
        <v>0</v>
      </c>
      <c r="AB1110" s="54">
        <v>0</v>
      </c>
      <c r="AC1110" s="56">
        <v>1</v>
      </c>
      <c r="AD1110" s="56">
        <v>0</v>
      </c>
      <c r="AE1110" s="1" t="s">
        <v>1433</v>
      </c>
      <c r="AF1110" s="1" t="s">
        <v>1418</v>
      </c>
      <c r="AG1110" s="1" t="s">
        <v>1419</v>
      </c>
    </row>
    <row r="1111" spans="1:33">
      <c r="A1111" s="53">
        <v>45169</v>
      </c>
      <c r="B1111" s="53">
        <v>45169</v>
      </c>
      <c r="N1111" s="1" t="s">
        <v>1348</v>
      </c>
      <c r="U1111" s="59">
        <v>13303644326.388</v>
      </c>
      <c r="V1111" s="60">
        <v>13303644326.388</v>
      </c>
      <c r="W1111" s="60">
        <v>14003836133.040001</v>
      </c>
      <c r="X1111" s="59">
        <v>2.3273007423000001E-2</v>
      </c>
      <c r="Y1111" s="54">
        <v>0</v>
      </c>
      <c r="Z1111" s="54">
        <v>1</v>
      </c>
      <c r="AA1111" s="54">
        <v>0</v>
      </c>
      <c r="AB1111" s="54">
        <v>0</v>
      </c>
      <c r="AC1111" s="56">
        <v>1</v>
      </c>
      <c r="AD1111" s="56">
        <v>0</v>
      </c>
      <c r="AE1111" s="1" t="s">
        <v>1417</v>
      </c>
      <c r="AF1111" s="1" t="s">
        <v>1418</v>
      </c>
      <c r="AG1111" s="1" t="s">
        <v>1419</v>
      </c>
    </row>
    <row r="1112" spans="1:33">
      <c r="A1112" s="53">
        <v>45169</v>
      </c>
      <c r="B1112" s="53">
        <v>45169</v>
      </c>
      <c r="N1112" s="1" t="s">
        <v>1348</v>
      </c>
      <c r="U1112" s="59">
        <v>18867567706.181999</v>
      </c>
      <c r="V1112" s="60">
        <v>18867567706.181999</v>
      </c>
      <c r="W1112" s="60">
        <v>41927928235.959999</v>
      </c>
      <c r="X1112" s="59">
        <v>3.3006372728199999E-2</v>
      </c>
      <c r="Y1112" s="54">
        <v>1</v>
      </c>
      <c r="Z1112" s="54">
        <v>0</v>
      </c>
      <c r="AA1112" s="54">
        <v>0</v>
      </c>
      <c r="AB1112" s="54">
        <v>0</v>
      </c>
      <c r="AC1112" s="56">
        <v>0</v>
      </c>
      <c r="AD1112" s="56">
        <v>1</v>
      </c>
      <c r="AE1112" s="1" t="s">
        <v>1417</v>
      </c>
      <c r="AF1112" s="1" t="s">
        <v>1418</v>
      </c>
      <c r="AG1112" s="1" t="s">
        <v>1419</v>
      </c>
    </row>
    <row r="1113" spans="1:33">
      <c r="A1113" s="53">
        <v>45169</v>
      </c>
      <c r="B1113" s="53">
        <v>45169</v>
      </c>
      <c r="N1113" s="1" t="s">
        <v>881</v>
      </c>
      <c r="U1113" s="59">
        <v>25604831161.023399</v>
      </c>
      <c r="V1113" s="60">
        <v>25604831161.023399</v>
      </c>
      <c r="W1113" s="60">
        <v>28449812401.137199</v>
      </c>
      <c r="X1113" s="59">
        <v>4.4792344943699998E-2</v>
      </c>
      <c r="Y1113" s="54">
        <v>1</v>
      </c>
      <c r="Z1113" s="54">
        <v>0</v>
      </c>
      <c r="AA1113" s="54">
        <v>0</v>
      </c>
      <c r="AB1113" s="54">
        <v>0</v>
      </c>
      <c r="AC1113" s="56">
        <v>0</v>
      </c>
      <c r="AD1113" s="56">
        <v>1</v>
      </c>
      <c r="AE1113" s="1" t="s">
        <v>1433</v>
      </c>
      <c r="AF1113" s="1" t="s">
        <v>1445</v>
      </c>
      <c r="AG1113" s="1" t="s">
        <v>1419</v>
      </c>
    </row>
    <row r="1114" spans="1:33">
      <c r="A1114" s="53">
        <v>45169</v>
      </c>
      <c r="B1114" s="53">
        <v>45169</v>
      </c>
      <c r="N1114" s="1" t="s">
        <v>1348</v>
      </c>
      <c r="U1114" s="59">
        <v>23423047097.5</v>
      </c>
      <c r="V1114" s="60">
        <v>23423047097.5</v>
      </c>
      <c r="W1114" s="60">
        <v>24655839050</v>
      </c>
      <c r="X1114" s="59">
        <v>4.0975595528299998E-2</v>
      </c>
      <c r="Y1114" s="54">
        <v>0</v>
      </c>
      <c r="Z1114" s="54">
        <v>1</v>
      </c>
      <c r="AA1114" s="54">
        <v>0</v>
      </c>
      <c r="AB1114" s="54">
        <v>0</v>
      </c>
      <c r="AC1114" s="56">
        <v>0</v>
      </c>
      <c r="AD1114" s="56">
        <v>1</v>
      </c>
      <c r="AE1114" s="1" t="s">
        <v>1424</v>
      </c>
      <c r="AF1114" s="1" t="s">
        <v>1418</v>
      </c>
      <c r="AG1114" s="1" t="s">
        <v>1419</v>
      </c>
    </row>
    <row r="1115" spans="1:33">
      <c r="A1115" s="53">
        <v>45169</v>
      </c>
      <c r="B1115" s="53">
        <v>45169</v>
      </c>
      <c r="N1115" s="1" t="s">
        <v>1348</v>
      </c>
      <c r="U1115" s="59">
        <v>9061028915.2199993</v>
      </c>
      <c r="V1115" s="60">
        <v>9061028915.2199993</v>
      </c>
      <c r="W1115" s="60">
        <v>9061028915.2199993</v>
      </c>
      <c r="X1115" s="59">
        <v>1.5851099746100002E-2</v>
      </c>
      <c r="Y1115" s="54">
        <v>0</v>
      </c>
      <c r="Z1115" s="54">
        <v>1</v>
      </c>
      <c r="AA1115" s="54">
        <v>0</v>
      </c>
      <c r="AB1115" s="54">
        <v>0</v>
      </c>
      <c r="AC1115" s="56">
        <v>0</v>
      </c>
      <c r="AD1115" s="56">
        <v>1</v>
      </c>
      <c r="AE1115" s="1" t="s">
        <v>1424</v>
      </c>
      <c r="AF1115" s="1" t="s">
        <v>1418</v>
      </c>
      <c r="AG1115" s="1" t="s">
        <v>1419</v>
      </c>
    </row>
    <row r="1116" spans="1:33">
      <c r="A1116" s="53">
        <v>45169</v>
      </c>
      <c r="B1116" s="53">
        <v>45169</v>
      </c>
      <c r="N1116" s="1" t="s">
        <v>1088</v>
      </c>
      <c r="U1116" s="59">
        <v>2221199215.7406301</v>
      </c>
      <c r="V1116" s="60">
        <v>2221199215.7406301</v>
      </c>
      <c r="W1116" s="60">
        <v>3701998692.9010601</v>
      </c>
      <c r="X1116" s="59">
        <v>3.8857011333E-3</v>
      </c>
      <c r="Y1116" s="54">
        <v>0</v>
      </c>
      <c r="Z1116" s="54">
        <v>1</v>
      </c>
      <c r="AA1116" s="54">
        <v>0</v>
      </c>
      <c r="AB1116" s="54">
        <v>0</v>
      </c>
      <c r="AC1116" s="56">
        <v>1</v>
      </c>
      <c r="AD1116" s="56">
        <v>0</v>
      </c>
      <c r="AE1116" s="1" t="s">
        <v>1425</v>
      </c>
      <c r="AF1116" s="1" t="s">
        <v>1418</v>
      </c>
      <c r="AG1116" s="1" t="s">
        <v>1419</v>
      </c>
    </row>
    <row r="1117" spans="1:33">
      <c r="A1117" s="53">
        <v>45169</v>
      </c>
      <c r="B1117" s="53">
        <v>45169</v>
      </c>
      <c r="N1117" s="1" t="s">
        <v>881</v>
      </c>
      <c r="U1117" s="59">
        <v>6869782673.4082298</v>
      </c>
      <c r="V1117" s="60">
        <v>6869782673.4082298</v>
      </c>
      <c r="W1117" s="60">
        <v>6869782673.4082298</v>
      </c>
      <c r="X1117" s="59">
        <v>1.20177974719E-2</v>
      </c>
      <c r="Y1117" s="54">
        <v>0</v>
      </c>
      <c r="Z1117" s="54">
        <v>1</v>
      </c>
      <c r="AA1117" s="54">
        <v>0</v>
      </c>
      <c r="AB1117" s="54">
        <v>0</v>
      </c>
      <c r="AC1117" s="56">
        <v>0.5</v>
      </c>
      <c r="AD1117" s="56">
        <v>0.5</v>
      </c>
      <c r="AE1117" s="1" t="s">
        <v>1433</v>
      </c>
      <c r="AF1117" s="1" t="s">
        <v>1445</v>
      </c>
      <c r="AG1117" s="1" t="s">
        <v>1419</v>
      </c>
    </row>
    <row r="1118" spans="1:33">
      <c r="A1118" s="53">
        <v>45169</v>
      </c>
      <c r="B1118" s="53">
        <v>45169</v>
      </c>
      <c r="N1118" s="1" t="s">
        <v>1348</v>
      </c>
      <c r="U1118" s="59">
        <v>5663622529.7639999</v>
      </c>
      <c r="V1118" s="60">
        <v>5663622529.7639999</v>
      </c>
      <c r="W1118" s="60">
        <v>12585827843.92</v>
      </c>
      <c r="X1118" s="59">
        <v>9.9077760906999997E-3</v>
      </c>
      <c r="Y1118" s="54">
        <v>0</v>
      </c>
      <c r="Z1118" s="54">
        <v>1</v>
      </c>
      <c r="AA1118" s="54">
        <v>0</v>
      </c>
      <c r="AB1118" s="54">
        <v>0</v>
      </c>
      <c r="AC1118" s="56">
        <v>0.65</v>
      </c>
      <c r="AD1118" s="56">
        <v>0.35</v>
      </c>
      <c r="AE1118" s="1" t="s">
        <v>1424</v>
      </c>
      <c r="AF1118" s="1" t="s">
        <v>1418</v>
      </c>
      <c r="AG1118" s="1" t="s">
        <v>1434</v>
      </c>
    </row>
    <row r="1119" spans="1:33">
      <c r="A1119" s="53">
        <v>45169</v>
      </c>
      <c r="B1119" s="53">
        <v>45169</v>
      </c>
      <c r="N1119" s="1" t="s">
        <v>1088</v>
      </c>
      <c r="U1119" s="59">
        <v>5085951585.9463501</v>
      </c>
      <c r="V1119" s="60">
        <v>5085951585.9463501</v>
      </c>
      <c r="W1119" s="60">
        <v>8476585976.57726</v>
      </c>
      <c r="X1119" s="59">
        <v>8.8972153877000006E-3</v>
      </c>
      <c r="Y1119" s="54">
        <v>0</v>
      </c>
      <c r="Z1119" s="54">
        <v>1</v>
      </c>
      <c r="AA1119" s="54">
        <v>0</v>
      </c>
      <c r="AB1119" s="54">
        <v>0</v>
      </c>
      <c r="AC1119" s="56">
        <v>0.35</v>
      </c>
      <c r="AD1119" s="56">
        <v>0.65</v>
      </c>
      <c r="AE1119" s="1" t="s">
        <v>1425</v>
      </c>
      <c r="AF1119" s="1" t="s">
        <v>1418</v>
      </c>
      <c r="AG1119" s="1" t="s">
        <v>1419</v>
      </c>
    </row>
    <row r="1120" spans="1:33">
      <c r="A1120" s="53">
        <v>45169</v>
      </c>
      <c r="B1120" s="53">
        <v>45169</v>
      </c>
      <c r="N1120" s="1" t="s">
        <v>1088</v>
      </c>
      <c r="U1120" s="59">
        <v>2741943245.2519102</v>
      </c>
      <c r="V1120" s="60">
        <v>2741943245.2519102</v>
      </c>
      <c r="W1120" s="60">
        <v>3225815582.6493101</v>
      </c>
      <c r="X1120" s="59">
        <v>4.7966755525999999E-3</v>
      </c>
      <c r="Y1120" s="54">
        <v>0</v>
      </c>
      <c r="Z1120" s="54">
        <v>1</v>
      </c>
      <c r="AA1120" s="54">
        <v>0</v>
      </c>
      <c r="AB1120" s="54">
        <v>0</v>
      </c>
      <c r="AC1120" s="56">
        <v>0</v>
      </c>
      <c r="AD1120" s="56">
        <v>1</v>
      </c>
      <c r="AE1120" s="1" t="s">
        <v>1425</v>
      </c>
      <c r="AF1120" s="1" t="s">
        <v>1418</v>
      </c>
      <c r="AG1120" s="1" t="s">
        <v>1419</v>
      </c>
    </row>
    <row r="1121" spans="1:33">
      <c r="A1121" s="53">
        <v>45169</v>
      </c>
      <c r="B1121" s="53">
        <v>45169</v>
      </c>
      <c r="N1121" s="1" t="s">
        <v>936</v>
      </c>
      <c r="U1121" s="59">
        <v>15793076685.587099</v>
      </c>
      <c r="V1121" s="60">
        <v>15793076685.587099</v>
      </c>
      <c r="W1121" s="60">
        <v>18580090218.3377</v>
      </c>
      <c r="X1121" s="59">
        <v>2.7627947795299999E-2</v>
      </c>
      <c r="Y1121" s="54">
        <v>0</v>
      </c>
      <c r="Z1121" s="54">
        <v>1</v>
      </c>
      <c r="AA1121" s="54">
        <v>0</v>
      </c>
      <c r="AB1121" s="54">
        <v>0</v>
      </c>
      <c r="AC1121" s="56">
        <v>0</v>
      </c>
      <c r="AD1121" s="56">
        <v>1</v>
      </c>
      <c r="AE1121" s="1" t="s">
        <v>1427</v>
      </c>
      <c r="AF1121" s="1" t="s">
        <v>1418</v>
      </c>
      <c r="AG1121" s="1" t="s">
        <v>1419</v>
      </c>
    </row>
    <row r="1122" spans="1:33">
      <c r="A1122" s="53">
        <v>45169</v>
      </c>
      <c r="B1122" s="53">
        <v>45169</v>
      </c>
      <c r="N1122" s="1" t="s">
        <v>936</v>
      </c>
      <c r="U1122" s="59">
        <v>4295002680.1640902</v>
      </c>
      <c r="V1122" s="60">
        <v>4295002680.1640902</v>
      </c>
      <c r="W1122" s="60">
        <v>6307956676.8616695</v>
      </c>
      <c r="X1122" s="59">
        <v>7.5135524376000002E-3</v>
      </c>
      <c r="Y1122" s="54">
        <v>0</v>
      </c>
      <c r="Z1122" s="54">
        <v>1</v>
      </c>
      <c r="AA1122" s="54">
        <v>0</v>
      </c>
      <c r="AB1122" s="54">
        <v>0</v>
      </c>
      <c r="AC1122" s="56">
        <v>0</v>
      </c>
      <c r="AD1122" s="56">
        <v>1</v>
      </c>
      <c r="AE1122" s="1" t="s">
        <v>1427</v>
      </c>
      <c r="AF1122" s="1" t="s">
        <v>1418</v>
      </c>
      <c r="AG1122" s="1" t="s">
        <v>1419</v>
      </c>
    </row>
    <row r="1123" spans="1:33">
      <c r="A1123" s="53">
        <v>45169</v>
      </c>
      <c r="B1123" s="53">
        <v>45169</v>
      </c>
      <c r="N1123" s="1" t="s">
        <v>1088</v>
      </c>
      <c r="U1123" s="59">
        <v>3449611283.37397</v>
      </c>
      <c r="V1123" s="60">
        <v>3449611283.37397</v>
      </c>
      <c r="W1123" s="60">
        <v>6899222566.7479496</v>
      </c>
      <c r="X1123" s="59">
        <v>6.0346493813999997E-3</v>
      </c>
      <c r="Y1123" s="54">
        <v>0</v>
      </c>
      <c r="Z1123" s="54">
        <v>1</v>
      </c>
      <c r="AA1123" s="54">
        <v>0</v>
      </c>
      <c r="AB1123" s="54">
        <v>0</v>
      </c>
      <c r="AC1123" s="56">
        <v>1</v>
      </c>
      <c r="AD1123" s="56">
        <v>0</v>
      </c>
      <c r="AE1123" s="1" t="s">
        <v>1425</v>
      </c>
      <c r="AF1123" s="1" t="s">
        <v>1418</v>
      </c>
      <c r="AG1123" s="1" t="s">
        <v>1419</v>
      </c>
    </row>
    <row r="1124" spans="1:33">
      <c r="A1124" s="53">
        <v>45169</v>
      </c>
      <c r="B1124" s="53">
        <v>45169</v>
      </c>
      <c r="N1124" s="1" t="s">
        <v>1088</v>
      </c>
      <c r="U1124" s="59">
        <v>8771276070.2672005</v>
      </c>
      <c r="V1124" s="60">
        <v>8771276070.2672005</v>
      </c>
      <c r="W1124" s="60">
        <v>9232922179.2286301</v>
      </c>
      <c r="X1124" s="59">
        <v>1.53442145689E-2</v>
      </c>
      <c r="Y1124" s="54">
        <v>0</v>
      </c>
      <c r="Z1124" s="54">
        <v>1</v>
      </c>
      <c r="AA1124" s="54">
        <v>0</v>
      </c>
      <c r="AB1124" s="54">
        <v>0</v>
      </c>
      <c r="AC1124" s="56">
        <v>0</v>
      </c>
      <c r="AD1124" s="56">
        <v>1</v>
      </c>
      <c r="AE1124" s="1" t="s">
        <v>1425</v>
      </c>
      <c r="AF1124" s="1" t="s">
        <v>1418</v>
      </c>
      <c r="AG1124" s="1" t="s">
        <v>1419</v>
      </c>
    </row>
    <row r="1125" spans="1:33">
      <c r="A1125" s="53">
        <v>45169</v>
      </c>
      <c r="B1125" s="53">
        <v>45169</v>
      </c>
      <c r="N1125" s="1" t="s">
        <v>1088</v>
      </c>
      <c r="U1125" s="59">
        <v>4428680928.3923502</v>
      </c>
      <c r="V1125" s="60">
        <v>4428680928.3923502</v>
      </c>
      <c r="W1125" s="60">
        <v>5535851160.4904404</v>
      </c>
      <c r="X1125" s="59">
        <v>7.7474052667000004E-3</v>
      </c>
      <c r="Y1125" s="54">
        <v>0</v>
      </c>
      <c r="Z1125" s="54">
        <v>1</v>
      </c>
      <c r="AA1125" s="54">
        <v>0</v>
      </c>
      <c r="AB1125" s="54">
        <v>0</v>
      </c>
      <c r="AC1125" s="56">
        <v>0</v>
      </c>
      <c r="AD1125" s="56">
        <v>1</v>
      </c>
      <c r="AE1125" s="1" t="s">
        <v>1425</v>
      </c>
      <c r="AF1125" s="1" t="s">
        <v>1418</v>
      </c>
      <c r="AG1125" s="1" t="s">
        <v>1419</v>
      </c>
    </row>
    <row r="1126" spans="1:33">
      <c r="A1126" s="53">
        <v>45169</v>
      </c>
      <c r="B1126" s="53">
        <v>45169</v>
      </c>
      <c r="N1126" s="1" t="s">
        <v>1088</v>
      </c>
      <c r="U1126" s="59">
        <v>8801512464.6254807</v>
      </c>
      <c r="V1126" s="60">
        <v>8801512464.6254807</v>
      </c>
      <c r="W1126" s="60">
        <v>13540788407.1161</v>
      </c>
      <c r="X1126" s="59">
        <v>1.5397109235500001E-2</v>
      </c>
      <c r="Y1126" s="54">
        <v>1</v>
      </c>
      <c r="Z1126" s="54">
        <v>0</v>
      </c>
      <c r="AA1126" s="54">
        <v>0</v>
      </c>
      <c r="AB1126" s="54">
        <v>0</v>
      </c>
      <c r="AC1126" s="56">
        <v>0</v>
      </c>
      <c r="AD1126" s="56">
        <v>1</v>
      </c>
      <c r="AE1126" s="1" t="s">
        <v>1425</v>
      </c>
      <c r="AF1126" s="1" t="s">
        <v>1418</v>
      </c>
      <c r="AG1126" s="1" t="s">
        <v>1419</v>
      </c>
    </row>
    <row r="1127" spans="1:33">
      <c r="A1127" s="53">
        <v>45169</v>
      </c>
      <c r="B1127" s="53">
        <v>45169</v>
      </c>
      <c r="N1127" s="1" t="s">
        <v>1013</v>
      </c>
      <c r="U1127" s="59">
        <v>15510923797.827801</v>
      </c>
      <c r="V1127" s="60">
        <v>15510923797.827801</v>
      </c>
      <c r="W1127" s="60">
        <v>28201679632.414101</v>
      </c>
      <c r="X1127" s="59">
        <v>2.71343577616E-2</v>
      </c>
      <c r="Y1127" s="54">
        <v>1</v>
      </c>
      <c r="Z1127" s="54">
        <v>0</v>
      </c>
      <c r="AA1127" s="54">
        <v>0</v>
      </c>
      <c r="AB1127" s="54">
        <v>0</v>
      </c>
      <c r="AC1127" s="56">
        <v>0</v>
      </c>
      <c r="AD1127" s="56">
        <v>1</v>
      </c>
      <c r="AE1127" s="1" t="s">
        <v>1448</v>
      </c>
      <c r="AF1127" s="1" t="s">
        <v>1418</v>
      </c>
      <c r="AG1127" s="1" t="s">
        <v>1419</v>
      </c>
    </row>
    <row r="1128" spans="1:33">
      <c r="A1128" s="53">
        <v>45169</v>
      </c>
      <c r="B1128" s="53">
        <v>45169</v>
      </c>
      <c r="N1128" s="1" t="s">
        <v>1088</v>
      </c>
      <c r="U1128" s="59">
        <v>11748156032.5583</v>
      </c>
      <c r="V1128" s="60">
        <v>11748156032.5583</v>
      </c>
      <c r="W1128" s="60">
        <v>14685195040.697901</v>
      </c>
      <c r="X1128" s="59">
        <v>2.0551881562999998E-2</v>
      </c>
      <c r="Y1128" s="54">
        <v>0</v>
      </c>
      <c r="Z1128" s="54">
        <v>1</v>
      </c>
      <c r="AA1128" s="54">
        <v>0</v>
      </c>
      <c r="AB1128" s="54">
        <v>0</v>
      </c>
      <c r="AC1128" s="56">
        <v>0</v>
      </c>
      <c r="AD1128" s="56">
        <v>1</v>
      </c>
      <c r="AE1128" s="1" t="s">
        <v>1425</v>
      </c>
      <c r="AF1128" s="1" t="s">
        <v>1418</v>
      </c>
      <c r="AG1128" s="1" t="s">
        <v>1419</v>
      </c>
    </row>
    <row r="1129" spans="1:33">
      <c r="A1129" s="53">
        <v>45169</v>
      </c>
      <c r="B1129" s="53">
        <v>45169</v>
      </c>
      <c r="N1129" s="1" t="s">
        <v>1348</v>
      </c>
      <c r="U1129" s="59">
        <v>17964012591.616001</v>
      </c>
      <c r="V1129" s="60">
        <v>17964012591.616001</v>
      </c>
      <c r="W1129" s="60">
        <v>25662875130.880001</v>
      </c>
      <c r="X1129" s="59">
        <v>3.1425719760300001E-2</v>
      </c>
      <c r="Y1129" s="54">
        <v>0</v>
      </c>
      <c r="Z1129" s="54">
        <v>1</v>
      </c>
      <c r="AA1129" s="54">
        <v>0</v>
      </c>
      <c r="AB1129" s="54">
        <v>0</v>
      </c>
      <c r="AC1129" s="56">
        <v>0.35</v>
      </c>
      <c r="AD1129" s="56">
        <v>0.65</v>
      </c>
      <c r="AE1129" s="1" t="s">
        <v>1424</v>
      </c>
      <c r="AF1129" s="1" t="s">
        <v>1418</v>
      </c>
      <c r="AG1129" s="1" t="s">
        <v>1419</v>
      </c>
    </row>
    <row r="1130" spans="1:33">
      <c r="A1130" s="53">
        <v>45169</v>
      </c>
      <c r="B1130" s="53">
        <v>45169</v>
      </c>
      <c r="N1130" s="1" t="s">
        <v>1031</v>
      </c>
      <c r="U1130" s="59">
        <v>12545595148.500999</v>
      </c>
      <c r="V1130" s="60">
        <v>12545595148.500999</v>
      </c>
      <c r="W1130" s="60">
        <v>12545595148.500999</v>
      </c>
      <c r="X1130" s="59">
        <v>2.19468982975E-2</v>
      </c>
      <c r="Y1130" s="54">
        <v>0</v>
      </c>
      <c r="Z1130" s="54">
        <v>1</v>
      </c>
      <c r="AA1130" s="54">
        <v>0</v>
      </c>
      <c r="AB1130" s="54">
        <v>0</v>
      </c>
      <c r="AC1130" s="56">
        <v>0.5</v>
      </c>
      <c r="AD1130" s="56">
        <v>0.5</v>
      </c>
      <c r="AE1130" s="1" t="s">
        <v>1428</v>
      </c>
      <c r="AF1130" s="1" t="s">
        <v>1429</v>
      </c>
      <c r="AG1130" s="1" t="s">
        <v>1419</v>
      </c>
    </row>
    <row r="1131" spans="1:33">
      <c r="A1131" s="53">
        <v>45169</v>
      </c>
      <c r="B1131" s="53">
        <v>45169</v>
      </c>
      <c r="N1131" s="1" t="s">
        <v>1348</v>
      </c>
      <c r="U1131" s="59">
        <v>30403594725.102001</v>
      </c>
      <c r="V1131" s="60">
        <v>30403594725.102001</v>
      </c>
      <c r="W1131" s="60">
        <v>32003783921.16</v>
      </c>
      <c r="X1131" s="59">
        <v>5.3187161980899997E-2</v>
      </c>
      <c r="Y1131" s="54">
        <v>1</v>
      </c>
      <c r="Z1131" s="54">
        <v>0</v>
      </c>
      <c r="AA1131" s="54">
        <v>0</v>
      </c>
      <c r="AB1131" s="54">
        <v>0</v>
      </c>
      <c r="AC1131" s="56">
        <v>0</v>
      </c>
      <c r="AD1131" s="56">
        <v>1</v>
      </c>
      <c r="AE1131" s="1" t="s">
        <v>1424</v>
      </c>
      <c r="AF1131" s="1" t="s">
        <v>1418</v>
      </c>
      <c r="AG1131" s="1" t="s">
        <v>1419</v>
      </c>
    </row>
    <row r="1132" spans="1:33">
      <c r="A1132" s="53">
        <v>45169</v>
      </c>
      <c r="B1132" s="53">
        <v>45169</v>
      </c>
      <c r="N1132" s="1" t="s">
        <v>898</v>
      </c>
      <c r="U1132" s="59">
        <v>3399071715.5784898</v>
      </c>
      <c r="V1132" s="60">
        <v>3399071715.5784898</v>
      </c>
      <c r="W1132" s="60">
        <v>8497679288.9462299</v>
      </c>
      <c r="X1132" s="59">
        <v>5.9462369353000004E-3</v>
      </c>
      <c r="Y1132" s="54">
        <v>0</v>
      </c>
      <c r="Z1132" s="54">
        <v>1</v>
      </c>
      <c r="AA1132" s="54">
        <v>0</v>
      </c>
      <c r="AB1132" s="54">
        <v>0</v>
      </c>
      <c r="AC1132" s="56">
        <v>0</v>
      </c>
      <c r="AD1132" s="56">
        <v>1</v>
      </c>
      <c r="AE1132" s="1" t="s">
        <v>1421</v>
      </c>
      <c r="AF1132" s="1" t="s">
        <v>1418</v>
      </c>
      <c r="AG1132" s="1" t="s">
        <v>1419</v>
      </c>
    </row>
    <row r="1133" spans="1:33">
      <c r="A1133" s="53">
        <v>45169</v>
      </c>
      <c r="B1133" s="53">
        <v>45169</v>
      </c>
      <c r="N1133" s="1" t="s">
        <v>1015</v>
      </c>
      <c r="U1133" s="59">
        <v>29517227831.847698</v>
      </c>
      <c r="V1133" s="60">
        <v>29517227831.847698</v>
      </c>
      <c r="W1133" s="60">
        <v>39356303775.796997</v>
      </c>
      <c r="X1133" s="59">
        <v>5.1636577586099998E-2</v>
      </c>
      <c r="Y1133" s="54">
        <v>1</v>
      </c>
      <c r="Z1133" s="54">
        <v>0</v>
      </c>
      <c r="AA1133" s="54">
        <v>0</v>
      </c>
      <c r="AB1133" s="54">
        <v>0</v>
      </c>
      <c r="AC1133" s="56">
        <v>1</v>
      </c>
      <c r="AD1133" s="56">
        <v>0</v>
      </c>
      <c r="AE1133" s="1" t="s">
        <v>1420</v>
      </c>
      <c r="AF1133" s="1" t="s">
        <v>1418</v>
      </c>
      <c r="AG1133" s="1" t="s">
        <v>1419</v>
      </c>
    </row>
    <row r="1134" spans="1:33">
      <c r="A1134" s="53">
        <v>45169</v>
      </c>
      <c r="B1134" s="53">
        <v>45169</v>
      </c>
      <c r="N1134" s="1" t="s">
        <v>1348</v>
      </c>
      <c r="U1134" s="59">
        <v>39143445210.540001</v>
      </c>
      <c r="V1134" s="60">
        <v>39143445210.540001</v>
      </c>
      <c r="W1134" s="60">
        <v>39143445210.540001</v>
      </c>
      <c r="X1134" s="59">
        <v>6.8476401548200005E-2</v>
      </c>
      <c r="Y1134" s="54">
        <v>1</v>
      </c>
      <c r="Z1134" s="54">
        <v>0</v>
      </c>
      <c r="AA1134" s="54">
        <v>0</v>
      </c>
      <c r="AB1134" s="54">
        <v>0</v>
      </c>
      <c r="AC1134" s="56">
        <v>0</v>
      </c>
      <c r="AD1134" s="56">
        <v>1</v>
      </c>
      <c r="AE1134" s="1" t="s">
        <v>1424</v>
      </c>
      <c r="AF1134" s="1" t="s">
        <v>1418</v>
      </c>
      <c r="AG1134" s="1" t="s">
        <v>1419</v>
      </c>
    </row>
    <row r="1135" spans="1:33">
      <c r="A1135" s="53">
        <v>45169</v>
      </c>
      <c r="B1135" s="53">
        <v>45169</v>
      </c>
      <c r="N1135" s="1" t="s">
        <v>1088</v>
      </c>
      <c r="U1135" s="59">
        <v>30954686782.804199</v>
      </c>
      <c r="V1135" s="60">
        <v>30954686782.804199</v>
      </c>
      <c r="W1135" s="60">
        <v>36417278568.004997</v>
      </c>
      <c r="X1135" s="59">
        <v>5.4151226355700001E-2</v>
      </c>
      <c r="Y1135" s="54">
        <v>1</v>
      </c>
      <c r="Z1135" s="54">
        <v>0</v>
      </c>
      <c r="AA1135" s="54">
        <v>0</v>
      </c>
      <c r="AB1135" s="54">
        <v>0</v>
      </c>
      <c r="AC1135" s="56">
        <v>0</v>
      </c>
      <c r="AD1135" s="56">
        <v>1</v>
      </c>
      <c r="AE1135" s="1" t="s">
        <v>1425</v>
      </c>
      <c r="AF1135" s="1" t="s">
        <v>1418</v>
      </c>
      <c r="AG1135" s="1" t="s">
        <v>1419</v>
      </c>
    </row>
    <row r="1136" spans="1:33">
      <c r="A1136" s="53">
        <v>45169</v>
      </c>
      <c r="B1136" s="53">
        <v>45169</v>
      </c>
      <c r="N1136" s="1" t="s">
        <v>1348</v>
      </c>
      <c r="U1136" s="59">
        <v>20017304282.080002</v>
      </c>
      <c r="V1136" s="60">
        <v>20017304282.080002</v>
      </c>
      <c r="W1136" s="60">
        <v>20017304282.080002</v>
      </c>
      <c r="X1136" s="59">
        <v>3.50176883654E-2</v>
      </c>
      <c r="Y1136" s="54">
        <v>0</v>
      </c>
      <c r="Z1136" s="54">
        <v>1</v>
      </c>
      <c r="AA1136" s="54">
        <v>0</v>
      </c>
      <c r="AB1136" s="54">
        <v>0</v>
      </c>
      <c r="AC1136" s="56">
        <v>0</v>
      </c>
      <c r="AD1136" s="56">
        <v>1</v>
      </c>
      <c r="AE1136" s="1" t="s">
        <v>1417</v>
      </c>
      <c r="AF1136" s="1" t="s">
        <v>1418</v>
      </c>
      <c r="AG1136" s="1" t="s">
        <v>1419</v>
      </c>
    </row>
    <row r="1137" spans="1:33">
      <c r="A1137" s="53">
        <v>45169</v>
      </c>
      <c r="B1137" s="53">
        <v>45169</v>
      </c>
      <c r="N1137" s="1" t="s">
        <v>1088</v>
      </c>
      <c r="U1137" s="59">
        <v>54619530350.911499</v>
      </c>
      <c r="V1137" s="60">
        <v>54619530350.911499</v>
      </c>
      <c r="W1137" s="60">
        <v>57494242474.6437</v>
      </c>
      <c r="X1137" s="59">
        <v>9.5549813578400006E-2</v>
      </c>
      <c r="Y1137" s="54">
        <v>1</v>
      </c>
      <c r="Z1137" s="54">
        <v>0</v>
      </c>
      <c r="AA1137" s="54">
        <v>0</v>
      </c>
      <c r="AB1137" s="54">
        <v>0</v>
      </c>
      <c r="AC1137" s="56">
        <v>0</v>
      </c>
      <c r="AD1137" s="56">
        <v>1</v>
      </c>
      <c r="AE1137" s="1" t="s">
        <v>1425</v>
      </c>
      <c r="AF1137" s="1" t="s">
        <v>1418</v>
      </c>
      <c r="AG1137" s="1" t="s">
        <v>1419</v>
      </c>
    </row>
    <row r="1138" spans="1:33">
      <c r="A1138" s="53">
        <v>45169</v>
      </c>
      <c r="B1138" s="53">
        <v>45169</v>
      </c>
      <c r="N1138" s="1" t="s">
        <v>1348</v>
      </c>
      <c r="U1138" s="59">
        <v>35495797362.220001</v>
      </c>
      <c r="V1138" s="60">
        <v>35495797362.220001</v>
      </c>
      <c r="W1138" s="60">
        <v>35495797362.220001</v>
      </c>
      <c r="X1138" s="59">
        <v>6.2095312775200001E-2</v>
      </c>
      <c r="Y1138" s="54">
        <v>1</v>
      </c>
      <c r="Z1138" s="54">
        <v>0</v>
      </c>
      <c r="AA1138" s="54">
        <v>0</v>
      </c>
      <c r="AB1138" s="54">
        <v>0</v>
      </c>
      <c r="AC1138" s="56">
        <v>0</v>
      </c>
      <c r="AD1138" s="56">
        <v>1</v>
      </c>
      <c r="AE1138" s="1" t="s">
        <v>1417</v>
      </c>
      <c r="AF1138" s="1" t="s">
        <v>1418</v>
      </c>
      <c r="AG1138" s="1" t="s">
        <v>1419</v>
      </c>
    </row>
    <row r="1139" spans="1:33">
      <c r="A1139" s="53">
        <v>45169</v>
      </c>
      <c r="B1139" s="53">
        <v>45169</v>
      </c>
      <c r="N1139" s="1" t="s">
        <v>1088</v>
      </c>
      <c r="U1139" s="59">
        <v>13924310883.676201</v>
      </c>
      <c r="V1139" s="60">
        <v>13924310883.676201</v>
      </c>
      <c r="W1139" s="60">
        <v>15471456537.417999</v>
      </c>
      <c r="X1139" s="59">
        <v>2.4358783398399999E-2</v>
      </c>
      <c r="Y1139" s="54">
        <v>1</v>
      </c>
      <c r="Z1139" s="54">
        <v>0</v>
      </c>
      <c r="AA1139" s="54">
        <v>0</v>
      </c>
      <c r="AB1139" s="54">
        <v>0</v>
      </c>
      <c r="AC1139" s="56">
        <v>0</v>
      </c>
      <c r="AD1139" s="56">
        <v>1</v>
      </c>
      <c r="AE1139" s="1" t="s">
        <v>1425</v>
      </c>
      <c r="AF1139" s="1" t="s">
        <v>1418</v>
      </c>
      <c r="AG1139" s="1" t="s">
        <v>1419</v>
      </c>
    </row>
    <row r="1140" spans="1:33">
      <c r="A1140" s="53">
        <v>45169</v>
      </c>
      <c r="B1140" s="53">
        <v>45169</v>
      </c>
      <c r="N1140" s="1" t="s">
        <v>1088</v>
      </c>
      <c r="U1140" s="59">
        <v>2668957405.5912399</v>
      </c>
      <c r="V1140" s="60">
        <v>2668957405.5912399</v>
      </c>
      <c r="W1140" s="60">
        <v>4852649828.3477001</v>
      </c>
      <c r="X1140" s="59">
        <v>4.6689962531000001E-3</v>
      </c>
      <c r="Y1140" s="54">
        <v>0</v>
      </c>
      <c r="Z1140" s="54">
        <v>1</v>
      </c>
      <c r="AA1140" s="54">
        <v>0</v>
      </c>
      <c r="AB1140" s="54">
        <v>0</v>
      </c>
      <c r="AC1140" s="56">
        <v>0</v>
      </c>
      <c r="AD1140" s="56">
        <v>1</v>
      </c>
      <c r="AE1140" s="1" t="s">
        <v>1425</v>
      </c>
      <c r="AF1140" s="1" t="s">
        <v>1418</v>
      </c>
      <c r="AG1140" s="1" t="s">
        <v>1419</v>
      </c>
    </row>
    <row r="1141" spans="1:33">
      <c r="A1141" s="53">
        <v>45169</v>
      </c>
      <c r="B1141" s="53">
        <v>45169</v>
      </c>
      <c r="N1141" s="1" t="s">
        <v>1088</v>
      </c>
      <c r="U1141" s="59">
        <v>7653839053.4312296</v>
      </c>
      <c r="V1141" s="60">
        <v>7653839053.4312296</v>
      </c>
      <c r="W1141" s="60">
        <v>9004516533.4484997</v>
      </c>
      <c r="X1141" s="59">
        <v>1.33894028384E-2</v>
      </c>
      <c r="Y1141" s="54">
        <v>0</v>
      </c>
      <c r="Z1141" s="54">
        <v>1</v>
      </c>
      <c r="AA1141" s="54">
        <v>0</v>
      </c>
      <c r="AB1141" s="54">
        <v>0</v>
      </c>
      <c r="AC1141" s="56">
        <v>1</v>
      </c>
      <c r="AD1141" s="56">
        <v>0</v>
      </c>
      <c r="AE1141" s="1" t="s">
        <v>1425</v>
      </c>
      <c r="AF1141" s="1" t="s">
        <v>1418</v>
      </c>
      <c r="AG1141" s="1" t="s">
        <v>1419</v>
      </c>
    </row>
    <row r="1142" spans="1:33">
      <c r="A1142" s="53">
        <v>45169</v>
      </c>
      <c r="B1142" s="53">
        <v>45169</v>
      </c>
      <c r="N1142" s="1" t="s">
        <v>1348</v>
      </c>
      <c r="U1142" s="59">
        <v>22012889070.48</v>
      </c>
      <c r="V1142" s="60">
        <v>22012889070.48</v>
      </c>
      <c r="W1142" s="60">
        <v>22012889070.48</v>
      </c>
      <c r="X1142" s="59">
        <v>3.8508706198899997E-2</v>
      </c>
      <c r="Y1142" s="54">
        <v>1</v>
      </c>
      <c r="Z1142" s="54">
        <v>0</v>
      </c>
      <c r="AA1142" s="54">
        <v>0</v>
      </c>
      <c r="AB1142" s="54">
        <v>0</v>
      </c>
      <c r="AC1142" s="56">
        <v>1</v>
      </c>
      <c r="AD1142" s="56">
        <v>0</v>
      </c>
      <c r="AE1142" s="1" t="s">
        <v>1424</v>
      </c>
      <c r="AF1142" s="1" t="s">
        <v>1418</v>
      </c>
      <c r="AG1142" s="1" t="s">
        <v>1419</v>
      </c>
    </row>
    <row r="1143" spans="1:33">
      <c r="A1143" s="53">
        <v>45169</v>
      </c>
      <c r="B1143" s="53">
        <v>45169</v>
      </c>
      <c r="N1143" s="1" t="s">
        <v>881</v>
      </c>
      <c r="U1143" s="59">
        <v>23503360986.8904</v>
      </c>
      <c r="V1143" s="60">
        <v>23503360986.8904</v>
      </c>
      <c r="W1143" s="60">
        <v>42733383612.528099</v>
      </c>
      <c r="X1143" s="59">
        <v>4.1116094304300001E-2</v>
      </c>
      <c r="Y1143" s="54">
        <v>1</v>
      </c>
      <c r="Z1143" s="54">
        <v>0</v>
      </c>
      <c r="AA1143" s="54">
        <v>0</v>
      </c>
      <c r="AB1143" s="54">
        <v>0</v>
      </c>
      <c r="AC1143" s="56">
        <v>1</v>
      </c>
      <c r="AD1143" s="56">
        <v>0</v>
      </c>
      <c r="AE1143" s="1" t="s">
        <v>1433</v>
      </c>
      <c r="AF1143" s="1" t="s">
        <v>1418</v>
      </c>
      <c r="AG1143" s="1" t="s">
        <v>1419</v>
      </c>
    </row>
    <row r="1144" spans="1:33">
      <c r="A1144" s="53">
        <v>45169</v>
      </c>
      <c r="B1144" s="53">
        <v>45169</v>
      </c>
      <c r="N1144" s="1" t="s">
        <v>1064</v>
      </c>
      <c r="U1144" s="59">
        <v>2436391022.4457598</v>
      </c>
      <c r="V1144" s="60">
        <v>2436391022.4457598</v>
      </c>
      <c r="W1144" s="60">
        <v>6090977556.1143904</v>
      </c>
      <c r="X1144" s="59">
        <v>4.2621514044999999E-3</v>
      </c>
      <c r="Y1144" s="54">
        <v>0</v>
      </c>
      <c r="Z1144" s="54">
        <v>1</v>
      </c>
      <c r="AA1144" s="54">
        <v>0</v>
      </c>
      <c r="AB1144" s="54">
        <v>0</v>
      </c>
      <c r="AC1144" s="56">
        <v>1</v>
      </c>
      <c r="AD1144" s="56">
        <v>0</v>
      </c>
      <c r="AE1144" s="1" t="s">
        <v>1431</v>
      </c>
      <c r="AF1144" s="1" t="s">
        <v>1418</v>
      </c>
      <c r="AG1144" s="1" t="s">
        <v>1419</v>
      </c>
    </row>
    <row r="1145" spans="1:33">
      <c r="A1145" s="53">
        <v>45169</v>
      </c>
      <c r="B1145" s="53">
        <v>45169</v>
      </c>
      <c r="N1145" s="1" t="s">
        <v>1348</v>
      </c>
      <c r="U1145" s="59">
        <v>10705897966.950001</v>
      </c>
      <c r="V1145" s="60">
        <v>10705897966.950001</v>
      </c>
      <c r="W1145" s="60">
        <v>11269366281</v>
      </c>
      <c r="X1145" s="59">
        <v>1.8728585697400001E-2</v>
      </c>
      <c r="Y1145" s="54">
        <v>0</v>
      </c>
      <c r="Z1145" s="54">
        <v>1</v>
      </c>
      <c r="AA1145" s="54">
        <v>0</v>
      </c>
      <c r="AB1145" s="54">
        <v>0</v>
      </c>
      <c r="AC1145" s="56">
        <v>1</v>
      </c>
      <c r="AD1145" s="56">
        <v>0</v>
      </c>
      <c r="AE1145" s="1" t="s">
        <v>1417</v>
      </c>
      <c r="AF1145" s="1" t="s">
        <v>1418</v>
      </c>
      <c r="AG1145" s="1" t="s">
        <v>1419</v>
      </c>
    </row>
    <row r="1146" spans="1:33">
      <c r="A1146" s="53">
        <v>45169</v>
      </c>
      <c r="B1146" s="53">
        <v>45169</v>
      </c>
      <c r="N1146" s="1" t="s">
        <v>881</v>
      </c>
      <c r="U1146" s="59">
        <v>5043706762.0140696</v>
      </c>
      <c r="V1146" s="60">
        <v>5043706762.0140696</v>
      </c>
      <c r="W1146" s="60">
        <v>5309165012.64639</v>
      </c>
      <c r="X1146" s="59">
        <v>8.8233135245999999E-3</v>
      </c>
      <c r="Y1146" s="54">
        <v>0</v>
      </c>
      <c r="Z1146" s="54">
        <v>1</v>
      </c>
      <c r="AA1146" s="54">
        <v>0</v>
      </c>
      <c r="AB1146" s="54">
        <v>0</v>
      </c>
      <c r="AC1146" s="56">
        <v>0</v>
      </c>
      <c r="AD1146" s="56">
        <v>1</v>
      </c>
      <c r="AE1146" s="1" t="s">
        <v>1433</v>
      </c>
      <c r="AF1146" s="1" t="s">
        <v>1418</v>
      </c>
      <c r="AG1146" s="1" t="s">
        <v>1419</v>
      </c>
    </row>
    <row r="1147" spans="1:33">
      <c r="A1147" s="53">
        <v>45169</v>
      </c>
      <c r="B1147" s="53">
        <v>45169</v>
      </c>
      <c r="N1147" s="1" t="s">
        <v>1088</v>
      </c>
      <c r="U1147" s="59">
        <v>4683112928.0695105</v>
      </c>
      <c r="V1147" s="60">
        <v>4683112928.0695105</v>
      </c>
      <c r="W1147" s="60">
        <v>4683112928.0695105</v>
      </c>
      <c r="X1147" s="59">
        <v>8.1925011871999999E-3</v>
      </c>
      <c r="Y1147" s="54">
        <v>0</v>
      </c>
      <c r="Z1147" s="54">
        <v>1</v>
      </c>
      <c r="AA1147" s="54">
        <v>0</v>
      </c>
      <c r="AB1147" s="54">
        <v>0</v>
      </c>
      <c r="AC1147" s="56">
        <v>1</v>
      </c>
      <c r="AD1147" s="56">
        <v>0</v>
      </c>
      <c r="AE1147" s="1" t="s">
        <v>1425</v>
      </c>
      <c r="AF1147" s="1" t="s">
        <v>1418</v>
      </c>
      <c r="AG1147" s="1" t="s">
        <v>1419</v>
      </c>
    </row>
    <row r="1148" spans="1:33">
      <c r="A1148" s="53">
        <v>45169</v>
      </c>
      <c r="B1148" s="53">
        <v>45169</v>
      </c>
      <c r="N1148" s="1" t="s">
        <v>936</v>
      </c>
      <c r="U1148" s="59">
        <v>24676782145.681702</v>
      </c>
      <c r="V1148" s="60">
        <v>24676782145.681702</v>
      </c>
      <c r="W1148" s="60">
        <v>24676782145.681702</v>
      </c>
      <c r="X1148" s="59">
        <v>4.31688430601E-2</v>
      </c>
      <c r="Y1148" s="54">
        <v>1</v>
      </c>
      <c r="Z1148" s="54">
        <v>0</v>
      </c>
      <c r="AA1148" s="54">
        <v>0</v>
      </c>
      <c r="AB1148" s="54">
        <v>0</v>
      </c>
      <c r="AC1148" s="56">
        <v>0</v>
      </c>
      <c r="AD1148" s="56">
        <v>1</v>
      </c>
      <c r="AE1148" s="1" t="s">
        <v>1427</v>
      </c>
      <c r="AF1148" s="1" t="s">
        <v>1418</v>
      </c>
      <c r="AG1148" s="1" t="s">
        <v>1419</v>
      </c>
    </row>
    <row r="1149" spans="1:33">
      <c r="A1149" s="53">
        <v>45169</v>
      </c>
      <c r="B1149" s="53">
        <v>45169</v>
      </c>
      <c r="N1149" s="1" t="s">
        <v>936</v>
      </c>
      <c r="U1149" s="59">
        <v>6743889089.4415903</v>
      </c>
      <c r="V1149" s="60">
        <v>6743889089.4415903</v>
      </c>
      <c r="W1149" s="60">
        <v>6743889089.4415903</v>
      </c>
      <c r="X1149" s="59">
        <v>1.17975629074E-2</v>
      </c>
      <c r="Y1149" s="54">
        <v>0</v>
      </c>
      <c r="Z1149" s="54">
        <v>1</v>
      </c>
      <c r="AA1149" s="54">
        <v>0</v>
      </c>
      <c r="AB1149" s="54">
        <v>0</v>
      </c>
      <c r="AC1149" s="56">
        <v>0</v>
      </c>
      <c r="AD1149" s="56">
        <v>1</v>
      </c>
      <c r="AE1149" s="1" t="s">
        <v>1427</v>
      </c>
      <c r="AF1149" s="1" t="s">
        <v>1418</v>
      </c>
      <c r="AG1149" s="1" t="s">
        <v>1419</v>
      </c>
    </row>
    <row r="1150" spans="1:33">
      <c r="A1150" s="53">
        <v>45169</v>
      </c>
      <c r="B1150" s="53">
        <v>45169</v>
      </c>
      <c r="N1150" s="1" t="s">
        <v>936</v>
      </c>
      <c r="U1150" s="59">
        <v>4068162123.9513698</v>
      </c>
      <c r="V1150" s="60">
        <v>4068162123.9513698</v>
      </c>
      <c r="W1150" s="60">
        <v>6621442275.3242903</v>
      </c>
      <c r="X1150" s="59">
        <v>7.1167241837000001E-3</v>
      </c>
      <c r="Y1150" s="54">
        <v>0</v>
      </c>
      <c r="Z1150" s="54">
        <v>1</v>
      </c>
      <c r="AA1150" s="54">
        <v>0</v>
      </c>
      <c r="AB1150" s="54">
        <v>0</v>
      </c>
      <c r="AC1150" s="56">
        <v>0</v>
      </c>
      <c r="AD1150" s="56">
        <v>1</v>
      </c>
      <c r="AE1150" s="1" t="s">
        <v>1427</v>
      </c>
      <c r="AF1150" s="1" t="s">
        <v>1418</v>
      </c>
      <c r="AG1150" s="1" t="s">
        <v>1434</v>
      </c>
    </row>
    <row r="1151" spans="1:33">
      <c r="A1151" s="53">
        <v>45169</v>
      </c>
      <c r="B1151" s="53">
        <v>45169</v>
      </c>
      <c r="N1151" s="1" t="s">
        <v>982</v>
      </c>
      <c r="U1151" s="59">
        <v>6881924908.9388304</v>
      </c>
      <c r="V1151" s="60">
        <v>6881924908.9388304</v>
      </c>
      <c r="W1151" s="60">
        <v>12512590743.525101</v>
      </c>
      <c r="X1151" s="59">
        <v>1.20390387447E-2</v>
      </c>
      <c r="Y1151" s="54">
        <v>0</v>
      </c>
      <c r="Z1151" s="54">
        <v>1</v>
      </c>
      <c r="AA1151" s="54">
        <v>0</v>
      </c>
      <c r="AB1151" s="54">
        <v>0</v>
      </c>
      <c r="AC1151" s="56">
        <v>0</v>
      </c>
      <c r="AD1151" s="56">
        <v>1</v>
      </c>
      <c r="AE1151" s="1" t="s">
        <v>1443</v>
      </c>
      <c r="AF1151" s="1" t="s">
        <v>1418</v>
      </c>
      <c r="AG1151" s="1" t="s">
        <v>1419</v>
      </c>
    </row>
    <row r="1152" spans="1:33">
      <c r="A1152" s="53">
        <v>45169</v>
      </c>
      <c r="B1152" s="53">
        <v>45169</v>
      </c>
      <c r="N1152" s="1" t="s">
        <v>1064</v>
      </c>
      <c r="U1152" s="59">
        <v>14458092017.368601</v>
      </c>
      <c r="V1152" s="60">
        <v>14458092017.368601</v>
      </c>
      <c r="W1152" s="60">
        <v>28916184034.737099</v>
      </c>
      <c r="X1152" s="59">
        <v>2.52925645476E-2</v>
      </c>
      <c r="Y1152" s="54">
        <v>1</v>
      </c>
      <c r="Z1152" s="54">
        <v>0</v>
      </c>
      <c r="AA1152" s="54">
        <v>0</v>
      </c>
      <c r="AB1152" s="54">
        <v>0</v>
      </c>
      <c r="AC1152" s="56">
        <v>0.35</v>
      </c>
      <c r="AD1152" s="56">
        <v>0.65</v>
      </c>
      <c r="AE1152" s="1" t="s">
        <v>1431</v>
      </c>
      <c r="AF1152" s="1" t="s">
        <v>1418</v>
      </c>
      <c r="AG1152" s="1" t="s">
        <v>1419</v>
      </c>
    </row>
    <row r="1153" spans="1:33">
      <c r="A1153" s="53">
        <v>45169</v>
      </c>
      <c r="B1153" s="53">
        <v>45169</v>
      </c>
      <c r="N1153" s="1" t="s">
        <v>1342</v>
      </c>
      <c r="U1153" s="59">
        <v>7235530377.7131004</v>
      </c>
      <c r="V1153" s="60">
        <v>7235530377.7131004</v>
      </c>
      <c r="W1153" s="60">
        <v>18088825944.2827</v>
      </c>
      <c r="X1153" s="59">
        <v>1.2657625839900001E-2</v>
      </c>
      <c r="Y1153" s="54">
        <v>0</v>
      </c>
      <c r="Z1153" s="54">
        <v>1</v>
      </c>
      <c r="AA1153" s="54">
        <v>0</v>
      </c>
      <c r="AB1153" s="54">
        <v>0</v>
      </c>
      <c r="AC1153" s="56">
        <v>1</v>
      </c>
      <c r="AD1153" s="56">
        <v>0</v>
      </c>
      <c r="AE1153" s="1" t="s">
        <v>1441</v>
      </c>
      <c r="AF1153" s="1" t="s">
        <v>1418</v>
      </c>
      <c r="AG1153" s="1" t="s">
        <v>1419</v>
      </c>
    </row>
    <row r="1154" spans="1:33">
      <c r="A1154" s="53">
        <v>45169</v>
      </c>
      <c r="B1154" s="53">
        <v>45169</v>
      </c>
      <c r="N1154" s="1" t="s">
        <v>1348</v>
      </c>
      <c r="U1154" s="59">
        <v>15103734753.870001</v>
      </c>
      <c r="V1154" s="60">
        <v>15103734753.870001</v>
      </c>
      <c r="W1154" s="60">
        <v>15103734753.870001</v>
      </c>
      <c r="X1154" s="59">
        <v>2.6422033122500001E-2</v>
      </c>
      <c r="Y1154" s="54">
        <v>0</v>
      </c>
      <c r="Z1154" s="54">
        <v>1</v>
      </c>
      <c r="AA1154" s="54">
        <v>0</v>
      </c>
      <c r="AB1154" s="54">
        <v>0</v>
      </c>
      <c r="AC1154" s="56">
        <v>0.5</v>
      </c>
      <c r="AD1154" s="56">
        <v>0.5</v>
      </c>
      <c r="AE1154" s="1" t="s">
        <v>1417</v>
      </c>
      <c r="AF1154" s="1" t="s">
        <v>1418</v>
      </c>
      <c r="AG1154" s="1" t="s">
        <v>1419</v>
      </c>
    </row>
    <row r="1155" spans="1:33">
      <c r="A1155" s="53">
        <v>45169</v>
      </c>
      <c r="B1155" s="53">
        <v>45169</v>
      </c>
      <c r="N1155" s="1" t="s">
        <v>1348</v>
      </c>
      <c r="U1155" s="59">
        <v>13703486090.434</v>
      </c>
      <c r="V1155" s="60">
        <v>13703486090.434</v>
      </c>
      <c r="W1155" s="60">
        <v>19576408700.619999</v>
      </c>
      <c r="X1155" s="59">
        <v>2.39724789449E-2</v>
      </c>
      <c r="Y1155" s="54">
        <v>0</v>
      </c>
      <c r="Z1155" s="54">
        <v>1</v>
      </c>
      <c r="AA1155" s="54">
        <v>0</v>
      </c>
      <c r="AB1155" s="54">
        <v>0</v>
      </c>
      <c r="AC1155" s="56">
        <v>0</v>
      </c>
      <c r="AD1155" s="56">
        <v>1</v>
      </c>
      <c r="AE1155" s="1" t="s">
        <v>1417</v>
      </c>
      <c r="AF1155" s="1" t="s">
        <v>1418</v>
      </c>
      <c r="AG1155" s="1" t="s">
        <v>1419</v>
      </c>
    </row>
    <row r="1156" spans="1:33">
      <c r="A1156" s="53">
        <v>45169</v>
      </c>
      <c r="B1156" s="53">
        <v>45169</v>
      </c>
      <c r="N1156" s="1" t="s">
        <v>1348</v>
      </c>
      <c r="U1156" s="59">
        <v>351218824848</v>
      </c>
      <c r="V1156" s="60">
        <v>351218824848</v>
      </c>
      <c r="W1156" s="60">
        <v>393402613437.76001</v>
      </c>
      <c r="X1156" s="59">
        <v>0.61441196992799996</v>
      </c>
      <c r="Y1156" s="54">
        <v>1</v>
      </c>
      <c r="Z1156" s="54">
        <v>0</v>
      </c>
      <c r="AA1156" s="54">
        <v>0</v>
      </c>
      <c r="AB1156" s="54">
        <v>0</v>
      </c>
      <c r="AC1156" s="56">
        <v>0</v>
      </c>
      <c r="AD1156" s="56">
        <v>1</v>
      </c>
      <c r="AE1156" s="1" t="s">
        <v>1417</v>
      </c>
      <c r="AF1156" s="1" t="s">
        <v>1418</v>
      </c>
      <c r="AG1156" s="1" t="s">
        <v>1434</v>
      </c>
    </row>
    <row r="1157" spans="1:33">
      <c r="A1157" s="53">
        <v>45169</v>
      </c>
      <c r="B1157" s="53">
        <v>45169</v>
      </c>
      <c r="N1157" s="1" t="s">
        <v>1348</v>
      </c>
      <c r="U1157" s="59">
        <v>53197620730.559998</v>
      </c>
      <c r="V1157" s="60">
        <v>53197620730.559998</v>
      </c>
      <c r="W1157" s="60">
        <v>53197620730.559998</v>
      </c>
      <c r="X1157" s="59">
        <v>9.30623663543E-2</v>
      </c>
      <c r="Y1157" s="54">
        <v>1</v>
      </c>
      <c r="Z1157" s="54">
        <v>0</v>
      </c>
      <c r="AA1157" s="54">
        <v>0</v>
      </c>
      <c r="AB1157" s="54">
        <v>0</v>
      </c>
      <c r="AC1157" s="56">
        <v>0</v>
      </c>
      <c r="AD1157" s="56">
        <v>1</v>
      </c>
      <c r="AE1157" s="1" t="s">
        <v>1417</v>
      </c>
      <c r="AF1157" s="1" t="s">
        <v>1418</v>
      </c>
      <c r="AG1157" s="1" t="s">
        <v>1434</v>
      </c>
    </row>
    <row r="1158" spans="1:33">
      <c r="A1158" s="53">
        <v>45169</v>
      </c>
      <c r="B1158" s="53">
        <v>45169</v>
      </c>
      <c r="N1158" s="1" t="s">
        <v>1266</v>
      </c>
      <c r="U1158" s="59">
        <v>3917909467.2343602</v>
      </c>
      <c r="V1158" s="60">
        <v>3917909467.2343602</v>
      </c>
      <c r="W1158" s="60">
        <v>7835818934.4687099</v>
      </c>
      <c r="X1158" s="59">
        <v>6.8538765676999999E-3</v>
      </c>
      <c r="Y1158" s="54">
        <v>0</v>
      </c>
      <c r="Z1158" s="54">
        <v>1</v>
      </c>
      <c r="AA1158" s="54">
        <v>0</v>
      </c>
      <c r="AB1158" s="54">
        <v>0</v>
      </c>
      <c r="AC1158" s="56">
        <v>0.35</v>
      </c>
      <c r="AD1158" s="56">
        <v>0.65</v>
      </c>
      <c r="AE1158" s="1" t="s">
        <v>1444</v>
      </c>
      <c r="AF1158" s="1" t="s">
        <v>1418</v>
      </c>
      <c r="AG1158" s="1" t="s">
        <v>1419</v>
      </c>
    </row>
    <row r="1159" spans="1:33">
      <c r="A1159" s="53">
        <v>45169</v>
      </c>
      <c r="B1159" s="53">
        <v>45169</v>
      </c>
      <c r="N1159" s="1" t="s">
        <v>936</v>
      </c>
      <c r="U1159" s="59">
        <v>17085104611.404699</v>
      </c>
      <c r="V1159" s="60">
        <v>17085104611.404699</v>
      </c>
      <c r="W1159" s="60">
        <v>17085104611.404699</v>
      </c>
      <c r="X1159" s="59">
        <v>2.9888183770499999E-2</v>
      </c>
      <c r="Y1159" s="54">
        <v>1</v>
      </c>
      <c r="Z1159" s="54">
        <v>0</v>
      </c>
      <c r="AA1159" s="54">
        <v>0</v>
      </c>
      <c r="AB1159" s="54">
        <v>0</v>
      </c>
      <c r="AC1159" s="56">
        <v>1</v>
      </c>
      <c r="AD1159" s="56">
        <v>0</v>
      </c>
      <c r="AE1159" s="1" t="s">
        <v>1427</v>
      </c>
      <c r="AF1159" s="1" t="s">
        <v>1418</v>
      </c>
      <c r="AG1159" s="1" t="s">
        <v>1419</v>
      </c>
    </row>
    <row r="1160" spans="1:33">
      <c r="A1160" s="53">
        <v>45169</v>
      </c>
      <c r="B1160" s="53">
        <v>45169</v>
      </c>
      <c r="N1160" s="1" t="s">
        <v>936</v>
      </c>
      <c r="U1160" s="59">
        <v>5499058253.2244396</v>
      </c>
      <c r="V1160" s="60">
        <v>5499058253.2244396</v>
      </c>
      <c r="W1160" s="60">
        <v>5499058253.2244396</v>
      </c>
      <c r="X1160" s="59">
        <v>9.6198921444000003E-3</v>
      </c>
      <c r="Y1160" s="54">
        <v>0</v>
      </c>
      <c r="Z1160" s="54">
        <v>1</v>
      </c>
      <c r="AA1160" s="54">
        <v>0</v>
      </c>
      <c r="AB1160" s="54">
        <v>0</v>
      </c>
      <c r="AC1160" s="56">
        <v>1</v>
      </c>
      <c r="AD1160" s="56">
        <v>0</v>
      </c>
      <c r="AE1160" s="1" t="s">
        <v>1427</v>
      </c>
      <c r="AF1160" s="1" t="s">
        <v>1418</v>
      </c>
      <c r="AG1160" s="1" t="s">
        <v>1419</v>
      </c>
    </row>
    <row r="1161" spans="1:33">
      <c r="A1161" s="53">
        <v>45169</v>
      </c>
      <c r="B1161" s="53">
        <v>45169</v>
      </c>
      <c r="N1161" s="1" t="s">
        <v>936</v>
      </c>
      <c r="U1161" s="59">
        <v>5653674999.6230497</v>
      </c>
      <c r="V1161" s="60">
        <v>5653674999.6230497</v>
      </c>
      <c r="W1161" s="60">
        <v>5653674999.6230497</v>
      </c>
      <c r="X1161" s="59">
        <v>9.8903741716000002E-3</v>
      </c>
      <c r="Y1161" s="54">
        <v>0</v>
      </c>
      <c r="Z1161" s="54">
        <v>1</v>
      </c>
      <c r="AA1161" s="54">
        <v>0</v>
      </c>
      <c r="AB1161" s="54">
        <v>0</v>
      </c>
      <c r="AC1161" s="56">
        <v>0</v>
      </c>
      <c r="AD1161" s="56">
        <v>1</v>
      </c>
      <c r="AE1161" s="1" t="s">
        <v>1427</v>
      </c>
      <c r="AF1161" s="1" t="s">
        <v>1418</v>
      </c>
      <c r="AG1161" s="1" t="s">
        <v>1419</v>
      </c>
    </row>
    <row r="1162" spans="1:33">
      <c r="A1162" s="53">
        <v>45169</v>
      </c>
      <c r="B1162" s="53">
        <v>45169</v>
      </c>
      <c r="N1162" s="1" t="s">
        <v>936</v>
      </c>
      <c r="U1162" s="59">
        <v>19681191216.201599</v>
      </c>
      <c r="V1162" s="60">
        <v>19681191216.201599</v>
      </c>
      <c r="W1162" s="60">
        <v>19681191216.201599</v>
      </c>
      <c r="X1162" s="59">
        <v>3.4429701969700001E-2</v>
      </c>
      <c r="Y1162" s="54">
        <v>1</v>
      </c>
      <c r="Z1162" s="54">
        <v>0</v>
      </c>
      <c r="AA1162" s="54">
        <v>0</v>
      </c>
      <c r="AB1162" s="54">
        <v>0</v>
      </c>
      <c r="AC1162" s="56">
        <v>0</v>
      </c>
      <c r="AD1162" s="56">
        <v>1</v>
      </c>
      <c r="AE1162" s="1" t="s">
        <v>1427</v>
      </c>
      <c r="AF1162" s="1" t="s">
        <v>1418</v>
      </c>
      <c r="AG1162" s="1" t="s">
        <v>1419</v>
      </c>
    </row>
    <row r="1163" spans="1:33">
      <c r="A1163" s="53">
        <v>45169</v>
      </c>
      <c r="B1163" s="53">
        <v>45169</v>
      </c>
      <c r="N1163" s="1" t="s">
        <v>936</v>
      </c>
      <c r="U1163" s="59">
        <v>9326459029.4319801</v>
      </c>
      <c r="V1163" s="60">
        <v>9326459029.4319801</v>
      </c>
      <c r="W1163" s="60">
        <v>9326459029.4319801</v>
      </c>
      <c r="X1163" s="59">
        <v>1.6315435447399999E-2</v>
      </c>
      <c r="Y1163" s="54">
        <v>0</v>
      </c>
      <c r="Z1163" s="54">
        <v>1</v>
      </c>
      <c r="AA1163" s="54">
        <v>0</v>
      </c>
      <c r="AB1163" s="54">
        <v>0</v>
      </c>
      <c r="AC1163" s="56">
        <v>0.65</v>
      </c>
      <c r="AD1163" s="56">
        <v>0.35</v>
      </c>
      <c r="AE1163" s="1" t="s">
        <v>1427</v>
      </c>
      <c r="AF1163" s="1" t="s">
        <v>1418</v>
      </c>
      <c r="AG1163" s="1" t="s">
        <v>1419</v>
      </c>
    </row>
    <row r="1164" spans="1:33">
      <c r="A1164" s="53">
        <v>45169</v>
      </c>
      <c r="B1164" s="53">
        <v>45169</v>
      </c>
      <c r="N1164" s="1" t="s">
        <v>936</v>
      </c>
      <c r="U1164" s="59">
        <v>2097090498.6303301</v>
      </c>
      <c r="V1164" s="60">
        <v>2097090498.6303301</v>
      </c>
      <c r="W1164" s="60">
        <v>4279776527.8169899</v>
      </c>
      <c r="X1164" s="59">
        <v>3.6685889627999999E-3</v>
      </c>
      <c r="Y1164" s="54">
        <v>0</v>
      </c>
      <c r="Z1164" s="54">
        <v>1</v>
      </c>
      <c r="AA1164" s="54">
        <v>0</v>
      </c>
      <c r="AB1164" s="54">
        <v>0</v>
      </c>
      <c r="AC1164" s="56">
        <v>1</v>
      </c>
      <c r="AD1164" s="56">
        <v>0</v>
      </c>
      <c r="AE1164" s="1" t="s">
        <v>1427</v>
      </c>
      <c r="AF1164" s="1" t="s">
        <v>1468</v>
      </c>
      <c r="AG1164" s="1" t="s">
        <v>1419</v>
      </c>
    </row>
    <row r="1165" spans="1:33">
      <c r="A1165" s="53">
        <v>45169</v>
      </c>
      <c r="B1165" s="53">
        <v>45169</v>
      </c>
      <c r="N1165" s="1" t="s">
        <v>1348</v>
      </c>
      <c r="U1165" s="59">
        <v>66040757275.32</v>
      </c>
      <c r="V1165" s="60">
        <v>66040757275.32</v>
      </c>
      <c r="W1165" s="60">
        <v>66040757275.32</v>
      </c>
      <c r="X1165" s="59">
        <v>0.1155297748935</v>
      </c>
      <c r="Y1165" s="54">
        <v>1</v>
      </c>
      <c r="Z1165" s="54">
        <v>0</v>
      </c>
      <c r="AA1165" s="54">
        <v>0</v>
      </c>
      <c r="AB1165" s="54">
        <v>0</v>
      </c>
      <c r="AC1165" s="56">
        <v>1</v>
      </c>
      <c r="AD1165" s="56">
        <v>0</v>
      </c>
      <c r="AE1165" s="1" t="s">
        <v>1417</v>
      </c>
      <c r="AF1165" s="1" t="s">
        <v>1418</v>
      </c>
      <c r="AG1165" s="1" t="s">
        <v>1419</v>
      </c>
    </row>
    <row r="1166" spans="1:33">
      <c r="A1166" s="53">
        <v>45169</v>
      </c>
      <c r="B1166" s="53">
        <v>45169</v>
      </c>
      <c r="N1166" s="1" t="s">
        <v>1088</v>
      </c>
      <c r="U1166" s="59">
        <v>13568069371.0994</v>
      </c>
      <c r="V1166" s="60">
        <v>13568069371.0994</v>
      </c>
      <c r="W1166" s="60">
        <v>19382956244.4277</v>
      </c>
      <c r="X1166" s="59">
        <v>2.3735584885100001E-2</v>
      </c>
      <c r="Y1166" s="54">
        <v>0</v>
      </c>
      <c r="Z1166" s="54">
        <v>1</v>
      </c>
      <c r="AA1166" s="54">
        <v>0</v>
      </c>
      <c r="AB1166" s="54">
        <v>0</v>
      </c>
      <c r="AC1166" s="56">
        <v>1</v>
      </c>
      <c r="AD1166" s="56">
        <v>0</v>
      </c>
      <c r="AE1166" s="1" t="s">
        <v>1425</v>
      </c>
      <c r="AF1166" s="1" t="s">
        <v>1418</v>
      </c>
      <c r="AG1166" s="1" t="s">
        <v>1419</v>
      </c>
    </row>
    <row r="1167" spans="1:33">
      <c r="A1167" s="53">
        <v>45169</v>
      </c>
      <c r="B1167" s="53">
        <v>45169</v>
      </c>
      <c r="N1167" s="1" t="s">
        <v>1266</v>
      </c>
      <c r="U1167" s="59">
        <v>4299334659.0921898</v>
      </c>
      <c r="V1167" s="60">
        <v>4299334659.0921898</v>
      </c>
      <c r="W1167" s="60">
        <v>6141906655.8459797</v>
      </c>
      <c r="X1167" s="59">
        <v>7.5211306752000001E-3</v>
      </c>
      <c r="Y1167" s="54">
        <v>0</v>
      </c>
      <c r="Z1167" s="54">
        <v>1</v>
      </c>
      <c r="AA1167" s="54">
        <v>0</v>
      </c>
      <c r="AB1167" s="54">
        <v>0</v>
      </c>
      <c r="AC1167" s="56">
        <v>0</v>
      </c>
      <c r="AD1167" s="56">
        <v>1</v>
      </c>
      <c r="AE1167" s="1" t="s">
        <v>1444</v>
      </c>
      <c r="AF1167" s="1" t="s">
        <v>1418</v>
      </c>
      <c r="AG1167" s="1" t="s">
        <v>1419</v>
      </c>
    </row>
    <row r="1168" spans="1:33">
      <c r="A1168" s="53">
        <v>45169</v>
      </c>
      <c r="B1168" s="53">
        <v>45169</v>
      </c>
      <c r="N1168" s="1" t="s">
        <v>936</v>
      </c>
      <c r="U1168" s="59">
        <v>5167701637.5845404</v>
      </c>
      <c r="V1168" s="60">
        <v>5167701637.5845404</v>
      </c>
      <c r="W1168" s="60">
        <v>5167701637.5845404</v>
      </c>
      <c r="X1168" s="59">
        <v>9.0402265439999997E-3</v>
      </c>
      <c r="Y1168" s="54">
        <v>0</v>
      </c>
      <c r="Z1168" s="54">
        <v>1</v>
      </c>
      <c r="AA1168" s="54">
        <v>0</v>
      </c>
      <c r="AB1168" s="54">
        <v>0</v>
      </c>
      <c r="AC1168" s="56">
        <v>1</v>
      </c>
      <c r="AD1168" s="56">
        <v>0</v>
      </c>
      <c r="AE1168" s="1" t="s">
        <v>1427</v>
      </c>
      <c r="AF1168" s="1" t="s">
        <v>1418</v>
      </c>
      <c r="AG1168" s="1" t="s">
        <v>1419</v>
      </c>
    </row>
    <row r="1169" spans="1:33">
      <c r="A1169" s="53">
        <v>45169</v>
      </c>
      <c r="B1169" s="53">
        <v>45169</v>
      </c>
      <c r="N1169" s="1" t="s">
        <v>936</v>
      </c>
      <c r="U1169" s="59">
        <v>11211212065.0431</v>
      </c>
      <c r="V1169" s="60">
        <v>11211212065.0431</v>
      </c>
      <c r="W1169" s="60">
        <v>11211212065.0431</v>
      </c>
      <c r="X1169" s="59">
        <v>1.96125674447E-2</v>
      </c>
      <c r="Y1169" s="54">
        <v>0</v>
      </c>
      <c r="Z1169" s="54">
        <v>1</v>
      </c>
      <c r="AA1169" s="54">
        <v>0</v>
      </c>
      <c r="AB1169" s="54">
        <v>0</v>
      </c>
      <c r="AC1169" s="56">
        <v>0</v>
      </c>
      <c r="AD1169" s="56">
        <v>1</v>
      </c>
      <c r="AE1169" s="1" t="s">
        <v>1427</v>
      </c>
      <c r="AF1169" s="1" t="s">
        <v>1418</v>
      </c>
      <c r="AG1169" s="1" t="s">
        <v>1419</v>
      </c>
    </row>
    <row r="1170" spans="1:33">
      <c r="A1170" s="53">
        <v>45169</v>
      </c>
      <c r="B1170" s="53">
        <v>45169</v>
      </c>
      <c r="N1170" s="1" t="s">
        <v>1348</v>
      </c>
      <c r="U1170" s="59">
        <v>4006311920.52</v>
      </c>
      <c r="V1170" s="60">
        <v>4006311920.52</v>
      </c>
      <c r="W1170" s="60">
        <v>7950792595.1000004</v>
      </c>
      <c r="X1170" s="59">
        <v>7.0085252415000004E-3</v>
      </c>
      <c r="Y1170" s="54">
        <v>0</v>
      </c>
      <c r="Z1170" s="54">
        <v>1</v>
      </c>
      <c r="AA1170" s="54">
        <v>0</v>
      </c>
      <c r="AB1170" s="54">
        <v>0</v>
      </c>
      <c r="AC1170" s="56">
        <v>1</v>
      </c>
      <c r="AD1170" s="56">
        <v>0</v>
      </c>
      <c r="AE1170" s="1" t="s">
        <v>1424</v>
      </c>
      <c r="AF1170" s="1" t="s">
        <v>1502</v>
      </c>
      <c r="AG1170" s="1" t="s">
        <v>611</v>
      </c>
    </row>
    <row r="1171" spans="1:33">
      <c r="A1171" s="53">
        <v>45169</v>
      </c>
      <c r="B1171" s="53">
        <v>45169</v>
      </c>
      <c r="N1171" s="1" t="s">
        <v>1295</v>
      </c>
      <c r="U1171" s="59">
        <v>3621356819.4640999</v>
      </c>
      <c r="V1171" s="60">
        <v>3621356819.4640999</v>
      </c>
      <c r="W1171" s="60">
        <v>4965926808.2630901</v>
      </c>
      <c r="X1171" s="59">
        <v>6.3350960138000003E-3</v>
      </c>
      <c r="Y1171" s="54">
        <v>0</v>
      </c>
      <c r="Z1171" s="54">
        <v>1</v>
      </c>
      <c r="AA1171" s="54">
        <v>0</v>
      </c>
      <c r="AB1171" s="54">
        <v>0</v>
      </c>
      <c r="AC1171" s="56">
        <v>0</v>
      </c>
      <c r="AD1171" s="56">
        <v>1</v>
      </c>
      <c r="AE1171" s="1" t="s">
        <v>1437</v>
      </c>
      <c r="AF1171" s="1" t="s">
        <v>1418</v>
      </c>
      <c r="AG1171" s="1" t="s">
        <v>1438</v>
      </c>
    </row>
    <row r="1172" spans="1:33">
      <c r="A1172" s="53">
        <v>45169</v>
      </c>
      <c r="B1172" s="53">
        <v>45169</v>
      </c>
      <c r="N1172" s="1" t="s">
        <v>1015</v>
      </c>
      <c r="U1172" s="59">
        <v>3918203324.6079402</v>
      </c>
      <c r="V1172" s="60">
        <v>3918203324.6079402</v>
      </c>
      <c r="W1172" s="60">
        <v>13060677748.6931</v>
      </c>
      <c r="X1172" s="59">
        <v>6.8543906332000004E-3</v>
      </c>
      <c r="Y1172" s="54">
        <v>0</v>
      </c>
      <c r="Z1172" s="54">
        <v>1</v>
      </c>
      <c r="AA1172" s="54">
        <v>0</v>
      </c>
      <c r="AB1172" s="54">
        <v>0</v>
      </c>
      <c r="AC1172" s="56">
        <v>0</v>
      </c>
      <c r="AD1172" s="56">
        <v>1</v>
      </c>
      <c r="AE1172" s="1" t="s">
        <v>1420</v>
      </c>
      <c r="AF1172" s="1" t="s">
        <v>1418</v>
      </c>
      <c r="AG1172" s="1" t="s">
        <v>1419</v>
      </c>
    </row>
    <row r="1173" spans="1:33">
      <c r="A1173" s="53">
        <v>45169</v>
      </c>
      <c r="B1173" s="53">
        <v>45169</v>
      </c>
      <c r="N1173" s="1" t="s">
        <v>1348</v>
      </c>
      <c r="U1173" s="59">
        <v>49348460146.400002</v>
      </c>
      <c r="V1173" s="60">
        <v>49348460146.400002</v>
      </c>
      <c r="W1173" s="60">
        <v>49348460146.400002</v>
      </c>
      <c r="X1173" s="59">
        <v>8.6328757077799995E-2</v>
      </c>
      <c r="Y1173" s="54">
        <v>1</v>
      </c>
      <c r="Z1173" s="54">
        <v>0</v>
      </c>
      <c r="AA1173" s="54">
        <v>0</v>
      </c>
      <c r="AB1173" s="54">
        <v>0</v>
      </c>
      <c r="AC1173" s="56">
        <v>0</v>
      </c>
      <c r="AD1173" s="56">
        <v>1</v>
      </c>
      <c r="AE1173" s="1" t="s">
        <v>1417</v>
      </c>
      <c r="AF1173" s="1" t="s">
        <v>1418</v>
      </c>
      <c r="AG1173" s="1" t="s">
        <v>1419</v>
      </c>
    </row>
    <row r="1174" spans="1:33">
      <c r="A1174" s="53">
        <v>45169</v>
      </c>
      <c r="B1174" s="53">
        <v>45169</v>
      </c>
      <c r="N1174" s="1" t="s">
        <v>936</v>
      </c>
      <c r="U1174" s="59">
        <v>2971781535.1950202</v>
      </c>
      <c r="V1174" s="60">
        <v>2971781535.1950202</v>
      </c>
      <c r="W1174" s="60">
        <v>6064860275.9082003</v>
      </c>
      <c r="X1174" s="59">
        <v>5.1987479544000001E-3</v>
      </c>
      <c r="Y1174" s="54">
        <v>0</v>
      </c>
      <c r="Z1174" s="54">
        <v>1</v>
      </c>
      <c r="AA1174" s="54">
        <v>0</v>
      </c>
      <c r="AB1174" s="54">
        <v>0</v>
      </c>
      <c r="AC1174" s="56">
        <v>1</v>
      </c>
      <c r="AD1174" s="56">
        <v>0</v>
      </c>
      <c r="AE1174" s="1" t="s">
        <v>1427</v>
      </c>
      <c r="AF1174" s="1" t="s">
        <v>1468</v>
      </c>
      <c r="AG1174" s="1" t="s">
        <v>1419</v>
      </c>
    </row>
    <row r="1175" spans="1:33">
      <c r="A1175" s="53">
        <v>45169</v>
      </c>
      <c r="B1175" s="53">
        <v>45169</v>
      </c>
      <c r="N1175" s="1" t="s">
        <v>936</v>
      </c>
      <c r="U1175" s="59">
        <v>4734917671.86518</v>
      </c>
      <c r="V1175" s="60">
        <v>4734917671.86518</v>
      </c>
      <c r="W1175" s="60">
        <v>4734917671.86518</v>
      </c>
      <c r="X1175" s="59">
        <v>8.2831268953000008E-3</v>
      </c>
      <c r="Y1175" s="54">
        <v>0</v>
      </c>
      <c r="Z1175" s="54">
        <v>1</v>
      </c>
      <c r="AA1175" s="54">
        <v>0</v>
      </c>
      <c r="AB1175" s="54">
        <v>0</v>
      </c>
      <c r="AC1175" s="56">
        <v>0</v>
      </c>
      <c r="AD1175" s="56">
        <v>1</v>
      </c>
      <c r="AE1175" s="1" t="s">
        <v>1427</v>
      </c>
      <c r="AF1175" s="1" t="s">
        <v>1418</v>
      </c>
      <c r="AG1175" s="1" t="s">
        <v>1419</v>
      </c>
    </row>
    <row r="1176" spans="1:33">
      <c r="A1176" s="53">
        <v>45169</v>
      </c>
      <c r="B1176" s="53">
        <v>45169</v>
      </c>
      <c r="N1176" s="1" t="s">
        <v>936</v>
      </c>
      <c r="U1176" s="59">
        <v>10627651807.1444</v>
      </c>
      <c r="V1176" s="60">
        <v>10627651807.1444</v>
      </c>
      <c r="W1176" s="60">
        <v>11808502007.9382</v>
      </c>
      <c r="X1176" s="59">
        <v>1.8591704147299999E-2</v>
      </c>
      <c r="Y1176" s="54">
        <v>0</v>
      </c>
      <c r="Z1176" s="54">
        <v>1</v>
      </c>
      <c r="AA1176" s="54">
        <v>0</v>
      </c>
      <c r="AB1176" s="54">
        <v>0</v>
      </c>
      <c r="AC1176" s="56">
        <v>0</v>
      </c>
      <c r="AD1176" s="56">
        <v>1</v>
      </c>
      <c r="AE1176" s="1" t="s">
        <v>1427</v>
      </c>
      <c r="AF1176" s="1" t="s">
        <v>1418</v>
      </c>
      <c r="AG1176" s="1" t="s">
        <v>1419</v>
      </c>
    </row>
    <row r="1177" spans="1:33">
      <c r="A1177" s="53">
        <v>45169</v>
      </c>
      <c r="B1177" s="53">
        <v>45169</v>
      </c>
      <c r="N1177" s="1" t="s">
        <v>1297</v>
      </c>
      <c r="U1177" s="59">
        <v>4392628058.1398201</v>
      </c>
      <c r="V1177" s="60">
        <v>4392628058.1398201</v>
      </c>
      <c r="W1177" s="60">
        <v>6757889320.2151098</v>
      </c>
      <c r="X1177" s="59">
        <v>7.6843354269000002E-3</v>
      </c>
      <c r="Y1177" s="54">
        <v>0</v>
      </c>
      <c r="Z1177" s="54">
        <v>1</v>
      </c>
      <c r="AA1177" s="54">
        <v>0</v>
      </c>
      <c r="AB1177" s="54">
        <v>0</v>
      </c>
      <c r="AC1177" s="56">
        <v>0.5</v>
      </c>
      <c r="AD1177" s="56">
        <v>0.5</v>
      </c>
      <c r="AE1177" s="1" t="s">
        <v>1422</v>
      </c>
      <c r="AF1177" s="1" t="s">
        <v>1423</v>
      </c>
      <c r="AG1177" s="1" t="s">
        <v>1419</v>
      </c>
    </row>
    <row r="1178" spans="1:33">
      <c r="A1178" s="53">
        <v>45169</v>
      </c>
      <c r="B1178" s="53">
        <v>45169</v>
      </c>
      <c r="N1178" s="1" t="s">
        <v>1031</v>
      </c>
      <c r="U1178" s="59">
        <v>4006645593.03546</v>
      </c>
      <c r="V1178" s="60">
        <v>4006645593.03546</v>
      </c>
      <c r="W1178" s="60">
        <v>8903656873.4121399</v>
      </c>
      <c r="X1178" s="59">
        <v>7.0091089584999999E-3</v>
      </c>
      <c r="Y1178" s="54">
        <v>0</v>
      </c>
      <c r="Z1178" s="54">
        <v>1</v>
      </c>
      <c r="AA1178" s="54">
        <v>0</v>
      </c>
      <c r="AB1178" s="54">
        <v>0</v>
      </c>
      <c r="AC1178" s="56">
        <v>0</v>
      </c>
      <c r="AD1178" s="56">
        <v>1</v>
      </c>
      <c r="AE1178" s="1" t="s">
        <v>1428</v>
      </c>
      <c r="AF1178" s="1" t="s">
        <v>1429</v>
      </c>
      <c r="AG1178" s="1" t="s">
        <v>1419</v>
      </c>
    </row>
    <row r="1179" spans="1:33">
      <c r="A1179" s="53">
        <v>45169</v>
      </c>
      <c r="B1179" s="53">
        <v>45169</v>
      </c>
      <c r="N1179" s="1" t="s">
        <v>1015</v>
      </c>
      <c r="U1179" s="59">
        <v>5903385679.6343498</v>
      </c>
      <c r="V1179" s="60">
        <v>5903385679.6343498</v>
      </c>
      <c r="W1179" s="60">
        <v>7871180906.1791401</v>
      </c>
      <c r="X1179" s="59">
        <v>1.0327210753100001E-2</v>
      </c>
      <c r="Y1179" s="54">
        <v>0</v>
      </c>
      <c r="Z1179" s="54">
        <v>1</v>
      </c>
      <c r="AA1179" s="54">
        <v>0</v>
      </c>
      <c r="AB1179" s="54">
        <v>0</v>
      </c>
      <c r="AC1179" s="56">
        <v>1</v>
      </c>
      <c r="AD1179" s="56">
        <v>0</v>
      </c>
      <c r="AE1179" s="1" t="s">
        <v>1420</v>
      </c>
      <c r="AF1179" s="1" t="s">
        <v>1418</v>
      </c>
      <c r="AG1179" s="1" t="s">
        <v>1419</v>
      </c>
    </row>
    <row r="1180" spans="1:33">
      <c r="A1180" s="53">
        <v>45169</v>
      </c>
      <c r="B1180" s="53">
        <v>45169</v>
      </c>
      <c r="N1180" s="1" t="s">
        <v>1015</v>
      </c>
      <c r="U1180" s="59">
        <v>2317788510.61061</v>
      </c>
      <c r="V1180" s="60">
        <v>2317788510.61061</v>
      </c>
      <c r="W1180" s="60">
        <v>4635577021.22122</v>
      </c>
      <c r="X1180" s="59">
        <v>4.0546716289999998E-3</v>
      </c>
      <c r="Y1180" s="54">
        <v>0</v>
      </c>
      <c r="Z1180" s="54">
        <v>1</v>
      </c>
      <c r="AA1180" s="54">
        <v>0</v>
      </c>
      <c r="AB1180" s="54">
        <v>0</v>
      </c>
      <c r="AC1180" s="56">
        <v>1</v>
      </c>
      <c r="AD1180" s="56">
        <v>0</v>
      </c>
      <c r="AE1180" s="1" t="s">
        <v>1420</v>
      </c>
      <c r="AF1180" s="1" t="s">
        <v>1418</v>
      </c>
      <c r="AG1180" s="1" t="s">
        <v>1419</v>
      </c>
    </row>
    <row r="1181" spans="1:33">
      <c r="A1181" s="53">
        <v>45169</v>
      </c>
      <c r="B1181" s="53">
        <v>45169</v>
      </c>
      <c r="N1181" s="1" t="s">
        <v>1015</v>
      </c>
      <c r="U1181" s="59">
        <v>4904090044.2599297</v>
      </c>
      <c r="V1181" s="60">
        <v>4904090044.2599297</v>
      </c>
      <c r="W1181" s="60">
        <v>10897977876.1332</v>
      </c>
      <c r="X1181" s="59">
        <v>8.5790721101000004E-3</v>
      </c>
      <c r="Y1181" s="54">
        <v>0</v>
      </c>
      <c r="Z1181" s="54">
        <v>1</v>
      </c>
      <c r="AA1181" s="54">
        <v>0</v>
      </c>
      <c r="AB1181" s="54">
        <v>0</v>
      </c>
      <c r="AC1181" s="56">
        <v>0.65</v>
      </c>
      <c r="AD1181" s="56">
        <v>0.35</v>
      </c>
      <c r="AE1181" s="1" t="s">
        <v>1420</v>
      </c>
      <c r="AF1181" s="1" t="s">
        <v>1418</v>
      </c>
      <c r="AG1181" s="1" t="s">
        <v>1419</v>
      </c>
    </row>
    <row r="1182" spans="1:33">
      <c r="A1182" s="53">
        <v>45169</v>
      </c>
      <c r="B1182" s="53">
        <v>45169</v>
      </c>
      <c r="N1182" s="1" t="s">
        <v>1342</v>
      </c>
      <c r="U1182" s="59">
        <v>4591317507.9844503</v>
      </c>
      <c r="V1182" s="60">
        <v>4591317507.9844503</v>
      </c>
      <c r="W1182" s="60">
        <v>6121756677.3126001</v>
      </c>
      <c r="X1182" s="59">
        <v>8.0319169561999994E-3</v>
      </c>
      <c r="Y1182" s="54">
        <v>0</v>
      </c>
      <c r="Z1182" s="54">
        <v>1</v>
      </c>
      <c r="AA1182" s="54">
        <v>0</v>
      </c>
      <c r="AB1182" s="54">
        <v>0</v>
      </c>
      <c r="AC1182" s="56">
        <v>1</v>
      </c>
      <c r="AD1182" s="56">
        <v>0</v>
      </c>
      <c r="AE1182" s="1" t="s">
        <v>1441</v>
      </c>
      <c r="AF1182" s="1" t="s">
        <v>1418</v>
      </c>
      <c r="AG1182" s="1" t="s">
        <v>1419</v>
      </c>
    </row>
    <row r="1183" spans="1:33">
      <c r="A1183" s="53">
        <v>45169</v>
      </c>
      <c r="B1183" s="53">
        <v>45169</v>
      </c>
      <c r="N1183" s="1" t="s">
        <v>1295</v>
      </c>
      <c r="U1183" s="59">
        <v>5257777886.0994196</v>
      </c>
      <c r="V1183" s="60">
        <v>5257777886.0994196</v>
      </c>
      <c r="W1183" s="60">
        <v>7010370514.7992201</v>
      </c>
      <c r="X1183" s="59">
        <v>9.1978033064E-3</v>
      </c>
      <c r="Y1183" s="54">
        <v>0</v>
      </c>
      <c r="Z1183" s="54">
        <v>1</v>
      </c>
      <c r="AA1183" s="54">
        <v>0</v>
      </c>
      <c r="AB1183" s="54">
        <v>0</v>
      </c>
      <c r="AC1183" s="56">
        <v>0</v>
      </c>
      <c r="AD1183" s="56">
        <v>1</v>
      </c>
      <c r="AE1183" s="1" t="s">
        <v>1437</v>
      </c>
      <c r="AF1183" s="1" t="s">
        <v>1418</v>
      </c>
      <c r="AG1183" s="1" t="s">
        <v>1419</v>
      </c>
    </row>
    <row r="1184" spans="1:33">
      <c r="A1184" s="53">
        <v>45169</v>
      </c>
      <c r="B1184" s="53">
        <v>45169</v>
      </c>
      <c r="N1184" s="1" t="s">
        <v>1342</v>
      </c>
      <c r="U1184" s="59">
        <v>4188087275.0192699</v>
      </c>
      <c r="V1184" s="60">
        <v>4188087275.0192699</v>
      </c>
      <c r="W1184" s="60">
        <v>4188087275.0192699</v>
      </c>
      <c r="X1184" s="59">
        <v>7.3265177457000003E-3</v>
      </c>
      <c r="Y1184" s="54">
        <v>0</v>
      </c>
      <c r="Z1184" s="54">
        <v>1</v>
      </c>
      <c r="AA1184" s="54">
        <v>0</v>
      </c>
      <c r="AB1184" s="54">
        <v>0</v>
      </c>
      <c r="AC1184" s="56">
        <v>1</v>
      </c>
      <c r="AD1184" s="56">
        <v>0</v>
      </c>
      <c r="AE1184" s="1" t="s">
        <v>1441</v>
      </c>
      <c r="AF1184" s="1" t="s">
        <v>1418</v>
      </c>
      <c r="AG1184" s="1" t="s">
        <v>1419</v>
      </c>
    </row>
    <row r="1185" spans="1:33">
      <c r="A1185" s="53">
        <v>45169</v>
      </c>
      <c r="B1185" s="53">
        <v>45169</v>
      </c>
      <c r="N1185" s="1" t="s">
        <v>1015</v>
      </c>
      <c r="U1185" s="59">
        <v>12853768074.436399</v>
      </c>
      <c r="V1185" s="60">
        <v>12853768074.436399</v>
      </c>
      <c r="W1185" s="60">
        <v>23370487408.066101</v>
      </c>
      <c r="X1185" s="59">
        <v>2.2486007027200001E-2</v>
      </c>
      <c r="Y1185" s="54">
        <v>1</v>
      </c>
      <c r="Z1185" s="54">
        <v>0</v>
      </c>
      <c r="AA1185" s="54">
        <v>0</v>
      </c>
      <c r="AB1185" s="54">
        <v>0</v>
      </c>
      <c r="AC1185" s="56">
        <v>1</v>
      </c>
      <c r="AD1185" s="56">
        <v>0</v>
      </c>
      <c r="AE1185" s="1" t="s">
        <v>1426</v>
      </c>
      <c r="AF1185" s="1" t="s">
        <v>1418</v>
      </c>
      <c r="AG1185" s="1" t="s">
        <v>1434</v>
      </c>
    </row>
    <row r="1186" spans="1:33">
      <c r="A1186" s="53">
        <v>45169</v>
      </c>
      <c r="B1186" s="53">
        <v>45169</v>
      </c>
      <c r="N1186" s="1" t="s">
        <v>1031</v>
      </c>
      <c r="U1186" s="59">
        <v>2696323175.77035</v>
      </c>
      <c r="V1186" s="60">
        <v>2696323175.77035</v>
      </c>
      <c r="W1186" s="60">
        <v>7703780502.2010002</v>
      </c>
      <c r="X1186" s="59">
        <v>4.7168691333999997E-3</v>
      </c>
      <c r="Y1186" s="54">
        <v>0</v>
      </c>
      <c r="Z1186" s="54">
        <v>1</v>
      </c>
      <c r="AA1186" s="54">
        <v>0</v>
      </c>
      <c r="AB1186" s="54">
        <v>0</v>
      </c>
      <c r="AC1186" s="56">
        <v>1</v>
      </c>
      <c r="AD1186" s="56">
        <v>0</v>
      </c>
      <c r="AE1186" s="1" t="s">
        <v>1428</v>
      </c>
      <c r="AF1186" s="1" t="s">
        <v>1429</v>
      </c>
      <c r="AG1186" s="1" t="s">
        <v>1419</v>
      </c>
    </row>
    <row r="1187" spans="1:33">
      <c r="A1187" s="53">
        <v>45169</v>
      </c>
      <c r="B1187" s="53">
        <v>45169</v>
      </c>
      <c r="N1187" s="1" t="s">
        <v>936</v>
      </c>
      <c r="U1187" s="59">
        <v>5076288762.3282499</v>
      </c>
      <c r="V1187" s="60">
        <v>5076288762.3282499</v>
      </c>
      <c r="W1187" s="60">
        <v>5972104426.2685299</v>
      </c>
      <c r="X1187" s="59">
        <v>8.8803115257999991E-3</v>
      </c>
      <c r="Y1187" s="54">
        <v>0</v>
      </c>
      <c r="Z1187" s="54">
        <v>1</v>
      </c>
      <c r="AA1187" s="54">
        <v>0</v>
      </c>
      <c r="AB1187" s="54">
        <v>0</v>
      </c>
      <c r="AC1187" s="56">
        <v>1</v>
      </c>
      <c r="AD1187" s="56">
        <v>0</v>
      </c>
      <c r="AE1187" s="1" t="s">
        <v>1427</v>
      </c>
      <c r="AF1187" s="1" t="s">
        <v>1418</v>
      </c>
      <c r="AG1187" s="1" t="s">
        <v>1419</v>
      </c>
    </row>
    <row r="1188" spans="1:33">
      <c r="A1188" s="53">
        <v>45169</v>
      </c>
      <c r="B1188" s="53">
        <v>45169</v>
      </c>
      <c r="N1188" s="1" t="s">
        <v>1297</v>
      </c>
      <c r="U1188" s="59">
        <v>24543746391.168999</v>
      </c>
      <c r="V1188" s="60">
        <v>24543746391.168999</v>
      </c>
      <c r="W1188" s="60">
        <v>28874995754.316399</v>
      </c>
      <c r="X1188" s="59">
        <v>4.2936114190700002E-2</v>
      </c>
      <c r="Y1188" s="54">
        <v>1</v>
      </c>
      <c r="Z1188" s="54">
        <v>0</v>
      </c>
      <c r="AA1188" s="54">
        <v>0</v>
      </c>
      <c r="AB1188" s="54">
        <v>0</v>
      </c>
      <c r="AC1188" s="56">
        <v>0.5</v>
      </c>
      <c r="AD1188" s="56">
        <v>0.5</v>
      </c>
      <c r="AE1188" s="1" t="s">
        <v>1422</v>
      </c>
      <c r="AF1188" s="1" t="s">
        <v>1423</v>
      </c>
      <c r="AG1188" s="1" t="s">
        <v>1419</v>
      </c>
    </row>
    <row r="1189" spans="1:33">
      <c r="A1189" s="53">
        <v>45169</v>
      </c>
      <c r="B1189" s="53">
        <v>45169</v>
      </c>
      <c r="N1189" s="1" t="s">
        <v>1284</v>
      </c>
      <c r="U1189" s="59">
        <v>4093818539.85919</v>
      </c>
      <c r="V1189" s="60">
        <v>4093818539.85919</v>
      </c>
      <c r="W1189" s="60">
        <v>8332436140.9764204</v>
      </c>
      <c r="X1189" s="59">
        <v>7.1616067695000002E-3</v>
      </c>
      <c r="Y1189" s="54">
        <v>0</v>
      </c>
      <c r="Z1189" s="54">
        <v>1</v>
      </c>
      <c r="AA1189" s="54">
        <v>0</v>
      </c>
      <c r="AB1189" s="54">
        <v>0</v>
      </c>
      <c r="AC1189" s="56">
        <v>0</v>
      </c>
      <c r="AD1189" s="56">
        <v>1</v>
      </c>
      <c r="AE1189" s="1" t="s">
        <v>1439</v>
      </c>
      <c r="AF1189" s="1" t="s">
        <v>1418</v>
      </c>
      <c r="AG1189" s="1" t="s">
        <v>1419</v>
      </c>
    </row>
    <row r="1190" spans="1:33">
      <c r="A1190" s="53">
        <v>45169</v>
      </c>
      <c r="B1190" s="53">
        <v>45169</v>
      </c>
      <c r="N1190" s="1" t="s">
        <v>1295</v>
      </c>
      <c r="U1190" s="59">
        <v>2696878022.7764602</v>
      </c>
      <c r="V1190" s="60">
        <v>2696878022.7764602</v>
      </c>
      <c r="W1190" s="60">
        <v>11655079208.942499</v>
      </c>
      <c r="X1190" s="59">
        <v>4.7178397666000002E-3</v>
      </c>
      <c r="Y1190" s="54">
        <v>0</v>
      </c>
      <c r="Z1190" s="54">
        <v>1</v>
      </c>
      <c r="AA1190" s="54">
        <v>0</v>
      </c>
      <c r="AB1190" s="54">
        <v>0</v>
      </c>
      <c r="AC1190" s="56">
        <v>0</v>
      </c>
      <c r="AD1190" s="56">
        <v>1</v>
      </c>
      <c r="AE1190" s="1" t="s">
        <v>1437</v>
      </c>
      <c r="AF1190" s="1" t="s">
        <v>1418</v>
      </c>
      <c r="AG1190" s="1" t="s">
        <v>1438</v>
      </c>
    </row>
    <row r="1191" spans="1:33">
      <c r="A1191" s="53">
        <v>45169</v>
      </c>
      <c r="B1191" s="53">
        <v>45169</v>
      </c>
      <c r="N1191" s="1" t="s">
        <v>1088</v>
      </c>
      <c r="U1191" s="59">
        <v>4181370333.4821601</v>
      </c>
      <c r="V1191" s="60">
        <v>4181370333.4821601</v>
      </c>
      <c r="W1191" s="60">
        <v>4401442456.2970104</v>
      </c>
      <c r="X1191" s="59">
        <v>7.3147673241000001E-3</v>
      </c>
      <c r="Y1191" s="54">
        <v>0</v>
      </c>
      <c r="Z1191" s="54">
        <v>1</v>
      </c>
      <c r="AA1191" s="54">
        <v>0</v>
      </c>
      <c r="AB1191" s="54">
        <v>0</v>
      </c>
      <c r="AC1191" s="56">
        <v>1</v>
      </c>
      <c r="AD1191" s="56">
        <v>0</v>
      </c>
      <c r="AE1191" s="1" t="s">
        <v>1425</v>
      </c>
      <c r="AF1191" s="1" t="s">
        <v>1418</v>
      </c>
      <c r="AG1191" s="1" t="s">
        <v>1419</v>
      </c>
    </row>
    <row r="1192" spans="1:33">
      <c r="A1192" s="53">
        <v>45169</v>
      </c>
      <c r="B1192" s="53">
        <v>45169</v>
      </c>
      <c r="N1192" s="1" t="s">
        <v>1342</v>
      </c>
      <c r="U1192" s="59">
        <v>32169127991.119301</v>
      </c>
      <c r="V1192" s="60">
        <v>32169127991.119301</v>
      </c>
      <c r="W1192" s="60">
        <v>32169127991.119301</v>
      </c>
      <c r="X1192" s="59">
        <v>5.6275734389900002E-2</v>
      </c>
      <c r="Y1192" s="54">
        <v>1</v>
      </c>
      <c r="Z1192" s="54">
        <v>0</v>
      </c>
      <c r="AA1192" s="54">
        <v>0</v>
      </c>
      <c r="AB1192" s="54">
        <v>0</v>
      </c>
      <c r="AC1192" s="56">
        <v>0</v>
      </c>
      <c r="AD1192" s="56">
        <v>1</v>
      </c>
      <c r="AE1192" s="1" t="s">
        <v>1441</v>
      </c>
      <c r="AF1192" s="1" t="s">
        <v>1418</v>
      </c>
      <c r="AG1192" s="1" t="s">
        <v>1419</v>
      </c>
    </row>
    <row r="1193" spans="1:33">
      <c r="A1193" s="53">
        <v>45169</v>
      </c>
      <c r="B1193" s="53">
        <v>45169</v>
      </c>
      <c r="N1193" s="1" t="s">
        <v>1088</v>
      </c>
      <c r="U1193" s="59">
        <v>3745849641.1031399</v>
      </c>
      <c r="V1193" s="60">
        <v>3745849641.1031399</v>
      </c>
      <c r="W1193" s="60">
        <v>6810635711.0966101</v>
      </c>
      <c r="X1193" s="59">
        <v>6.5528801254999998E-3</v>
      </c>
      <c r="Y1193" s="54">
        <v>0</v>
      </c>
      <c r="Z1193" s="54">
        <v>1</v>
      </c>
      <c r="AA1193" s="54">
        <v>0</v>
      </c>
      <c r="AB1193" s="54">
        <v>0</v>
      </c>
      <c r="AC1193" s="56">
        <v>0</v>
      </c>
      <c r="AD1193" s="56">
        <v>1</v>
      </c>
      <c r="AE1193" s="1" t="s">
        <v>1425</v>
      </c>
      <c r="AF1193" s="1" t="s">
        <v>1418</v>
      </c>
      <c r="AG1193" s="1" t="s">
        <v>1419</v>
      </c>
    </row>
    <row r="1194" spans="1:33">
      <c r="A1194" s="53">
        <v>45169</v>
      </c>
      <c r="B1194" s="53">
        <v>45169</v>
      </c>
      <c r="N1194" s="1" t="s">
        <v>881</v>
      </c>
      <c r="U1194" s="59">
        <v>6144288684.5926304</v>
      </c>
      <c r="V1194" s="60">
        <v>6144288684.5926304</v>
      </c>
      <c r="W1194" s="60">
        <v>6826987427.3251495</v>
      </c>
      <c r="X1194" s="59">
        <v>1.07486394448E-2</v>
      </c>
      <c r="Y1194" s="54">
        <v>0</v>
      </c>
      <c r="Z1194" s="54">
        <v>1</v>
      </c>
      <c r="AA1194" s="54">
        <v>0</v>
      </c>
      <c r="AB1194" s="54">
        <v>0</v>
      </c>
      <c r="AC1194" s="56">
        <v>0</v>
      </c>
      <c r="AD1194" s="56">
        <v>1</v>
      </c>
      <c r="AE1194" s="1" t="s">
        <v>1433</v>
      </c>
      <c r="AF1194" s="1" t="s">
        <v>1418</v>
      </c>
      <c r="AG1194" s="1" t="s">
        <v>1419</v>
      </c>
    </row>
    <row r="1195" spans="1:33">
      <c r="A1195" s="53">
        <v>45169</v>
      </c>
      <c r="B1195" s="53">
        <v>45169</v>
      </c>
      <c r="N1195" s="1" t="s">
        <v>1266</v>
      </c>
      <c r="U1195" s="59">
        <v>5376865497.3743</v>
      </c>
      <c r="V1195" s="60">
        <v>5376865497.3743</v>
      </c>
      <c r="W1195" s="60">
        <v>17922884991.2477</v>
      </c>
      <c r="X1195" s="59">
        <v>9.4061317006999996E-3</v>
      </c>
      <c r="Y1195" s="54">
        <v>1</v>
      </c>
      <c r="Z1195" s="54">
        <v>0</v>
      </c>
      <c r="AA1195" s="54">
        <v>0</v>
      </c>
      <c r="AB1195" s="54">
        <v>0</v>
      </c>
      <c r="AC1195" s="56">
        <v>1</v>
      </c>
      <c r="AD1195" s="56">
        <v>0</v>
      </c>
      <c r="AE1195" s="1" t="s">
        <v>1444</v>
      </c>
      <c r="AF1195" s="1" t="s">
        <v>1418</v>
      </c>
      <c r="AG1195" s="1" t="s">
        <v>1419</v>
      </c>
    </row>
    <row r="1196" spans="1:33">
      <c r="A1196" s="53">
        <v>45169</v>
      </c>
      <c r="B1196" s="53">
        <v>45169</v>
      </c>
      <c r="N1196" s="1" t="s">
        <v>1088</v>
      </c>
      <c r="U1196" s="59">
        <v>2765108445.4414902</v>
      </c>
      <c r="V1196" s="60">
        <v>2765108445.4414902</v>
      </c>
      <c r="W1196" s="60">
        <v>4608514075.7358198</v>
      </c>
      <c r="X1196" s="59">
        <v>4.8372000782000001E-3</v>
      </c>
      <c r="Y1196" s="54">
        <v>0</v>
      </c>
      <c r="Z1196" s="54">
        <v>1</v>
      </c>
      <c r="AA1196" s="54">
        <v>0</v>
      </c>
      <c r="AB1196" s="54">
        <v>0</v>
      </c>
      <c r="AC1196" s="56">
        <v>1</v>
      </c>
      <c r="AD1196" s="56">
        <v>0</v>
      </c>
      <c r="AE1196" s="1" t="s">
        <v>1425</v>
      </c>
      <c r="AF1196" s="1" t="s">
        <v>1418</v>
      </c>
      <c r="AG1196" s="1" t="s">
        <v>1419</v>
      </c>
    </row>
    <row r="1197" spans="1:33">
      <c r="A1197" s="53">
        <v>45169</v>
      </c>
      <c r="B1197" s="53">
        <v>45169</v>
      </c>
      <c r="N1197" s="1" t="s">
        <v>1015</v>
      </c>
      <c r="U1197" s="59">
        <v>7866756093.4933996</v>
      </c>
      <c r="V1197" s="60">
        <v>7866756093.4933996</v>
      </c>
      <c r="W1197" s="60">
        <v>26222520311.644699</v>
      </c>
      <c r="X1197" s="59">
        <v>1.3761873699200001E-2</v>
      </c>
      <c r="Y1197" s="54">
        <v>1</v>
      </c>
      <c r="Z1197" s="54">
        <v>0</v>
      </c>
      <c r="AA1197" s="54">
        <v>0</v>
      </c>
      <c r="AB1197" s="54">
        <v>0</v>
      </c>
      <c r="AC1197" s="56">
        <v>0</v>
      </c>
      <c r="AD1197" s="56">
        <v>1</v>
      </c>
      <c r="AE1197" s="1" t="s">
        <v>1420</v>
      </c>
      <c r="AF1197" s="1" t="s">
        <v>1418</v>
      </c>
      <c r="AG1197" s="1" t="s">
        <v>1419</v>
      </c>
    </row>
    <row r="1198" spans="1:33">
      <c r="A1198" s="53">
        <v>45169</v>
      </c>
      <c r="B1198" s="53">
        <v>45169</v>
      </c>
      <c r="N1198" s="1" t="s">
        <v>1088</v>
      </c>
      <c r="U1198" s="59">
        <v>4432626380.1009703</v>
      </c>
      <c r="V1198" s="60">
        <v>4432626380.1009703</v>
      </c>
      <c r="W1198" s="60">
        <v>6332323400.1442499</v>
      </c>
      <c r="X1198" s="59">
        <v>7.7543073249000003E-3</v>
      </c>
      <c r="Y1198" s="54">
        <v>0</v>
      </c>
      <c r="Z1198" s="54">
        <v>1</v>
      </c>
      <c r="AA1198" s="54">
        <v>0</v>
      </c>
      <c r="AB1198" s="54">
        <v>0</v>
      </c>
      <c r="AC1198" s="56">
        <v>1</v>
      </c>
      <c r="AD1198" s="56">
        <v>0</v>
      </c>
      <c r="AE1198" s="1" t="s">
        <v>1425</v>
      </c>
      <c r="AF1198" s="1" t="s">
        <v>1418</v>
      </c>
      <c r="AG1198" s="1" t="s">
        <v>1419</v>
      </c>
    </row>
    <row r="1199" spans="1:33">
      <c r="A1199" s="53">
        <v>45169</v>
      </c>
      <c r="B1199" s="53">
        <v>45169</v>
      </c>
      <c r="N1199" s="1" t="s">
        <v>1015</v>
      </c>
      <c r="U1199" s="59">
        <v>5251376538.0063696</v>
      </c>
      <c r="V1199" s="60">
        <v>5251376538.0063696</v>
      </c>
      <c r="W1199" s="60">
        <v>17504588460.021198</v>
      </c>
      <c r="X1199" s="59">
        <v>9.1866049747000005E-3</v>
      </c>
      <c r="Y1199" s="54">
        <v>0</v>
      </c>
      <c r="Z1199" s="54">
        <v>1</v>
      </c>
      <c r="AA1199" s="54">
        <v>0</v>
      </c>
      <c r="AB1199" s="54">
        <v>0</v>
      </c>
      <c r="AC1199" s="56">
        <v>1</v>
      </c>
      <c r="AD1199" s="56">
        <v>0</v>
      </c>
      <c r="AE1199" s="1" t="s">
        <v>1420</v>
      </c>
      <c r="AF1199" s="1" t="s">
        <v>1418</v>
      </c>
      <c r="AG1199" s="1" t="s">
        <v>1419</v>
      </c>
    </row>
    <row r="1200" spans="1:33">
      <c r="A1200" s="53">
        <v>45169</v>
      </c>
      <c r="B1200" s="53">
        <v>45169</v>
      </c>
      <c r="N1200" s="1" t="s">
        <v>1295</v>
      </c>
      <c r="U1200" s="59">
        <v>3763121701.4803801</v>
      </c>
      <c r="V1200" s="60">
        <v>3763121701.4803801</v>
      </c>
      <c r="W1200" s="60">
        <v>6842039457.2370501</v>
      </c>
      <c r="X1200" s="59">
        <v>6.5830953641999998E-3</v>
      </c>
      <c r="Y1200" s="54">
        <v>0</v>
      </c>
      <c r="Z1200" s="54">
        <v>1</v>
      </c>
      <c r="AA1200" s="54">
        <v>0</v>
      </c>
      <c r="AB1200" s="54">
        <v>0</v>
      </c>
      <c r="AC1200" s="56">
        <v>0</v>
      </c>
      <c r="AD1200" s="56">
        <v>1</v>
      </c>
      <c r="AE1200" s="1" t="s">
        <v>1437</v>
      </c>
      <c r="AF1200" s="1" t="s">
        <v>1418</v>
      </c>
      <c r="AG1200" s="1" t="s">
        <v>1419</v>
      </c>
    </row>
    <row r="1201" spans="1:33">
      <c r="A1201" s="53">
        <v>45169</v>
      </c>
      <c r="B1201" s="53">
        <v>45169</v>
      </c>
      <c r="N1201" s="1" t="s">
        <v>1348</v>
      </c>
      <c r="U1201" s="59">
        <v>12693426427.251499</v>
      </c>
      <c r="V1201" s="60">
        <v>12693426427.251499</v>
      </c>
      <c r="W1201" s="60">
        <v>13361501502.370001</v>
      </c>
      <c r="X1201" s="59">
        <v>2.2205510025499999E-2</v>
      </c>
      <c r="Y1201" s="54">
        <v>0</v>
      </c>
      <c r="Z1201" s="54">
        <v>1</v>
      </c>
      <c r="AA1201" s="54">
        <v>0</v>
      </c>
      <c r="AB1201" s="54">
        <v>0</v>
      </c>
      <c r="AC1201" s="56">
        <v>1</v>
      </c>
      <c r="AD1201" s="56">
        <v>0</v>
      </c>
      <c r="AE1201" s="1" t="s">
        <v>1417</v>
      </c>
      <c r="AF1201" s="1" t="s">
        <v>1418</v>
      </c>
      <c r="AG1201" s="1" t="s">
        <v>1419</v>
      </c>
    </row>
    <row r="1202" spans="1:33">
      <c r="A1202" s="53">
        <v>45169</v>
      </c>
      <c r="B1202" s="53">
        <v>45169</v>
      </c>
      <c r="N1202" s="1" t="s">
        <v>1013</v>
      </c>
      <c r="U1202" s="59">
        <v>7647664520.9090004</v>
      </c>
      <c r="V1202" s="60">
        <v>7647664520.9090004</v>
      </c>
      <c r="W1202" s="60">
        <v>9559580651.1362495</v>
      </c>
      <c r="X1202" s="59">
        <v>1.33786012913E-2</v>
      </c>
      <c r="Y1202" s="54">
        <v>0</v>
      </c>
      <c r="Z1202" s="54">
        <v>1</v>
      </c>
      <c r="AA1202" s="54">
        <v>0</v>
      </c>
      <c r="AB1202" s="54">
        <v>0</v>
      </c>
      <c r="AC1202" s="56">
        <v>0</v>
      </c>
      <c r="AD1202" s="56">
        <v>1</v>
      </c>
      <c r="AE1202" s="1" t="s">
        <v>1448</v>
      </c>
      <c r="AF1202" s="1" t="s">
        <v>1418</v>
      </c>
      <c r="AG1202" s="1" t="s">
        <v>1419</v>
      </c>
    </row>
    <row r="1203" spans="1:33">
      <c r="A1203" s="53">
        <v>45169</v>
      </c>
      <c r="B1203" s="53">
        <v>45169</v>
      </c>
      <c r="N1203" s="1" t="s">
        <v>1297</v>
      </c>
      <c r="U1203" s="59">
        <v>3634576846.8723502</v>
      </c>
      <c r="V1203" s="60">
        <v>3634576846.8723502</v>
      </c>
      <c r="W1203" s="60">
        <v>9086442117.1808701</v>
      </c>
      <c r="X1203" s="59">
        <v>6.3582227442000004E-3</v>
      </c>
      <c r="Y1203" s="54">
        <v>0</v>
      </c>
      <c r="Z1203" s="54">
        <v>1</v>
      </c>
      <c r="AA1203" s="54">
        <v>0</v>
      </c>
      <c r="AB1203" s="54">
        <v>0</v>
      </c>
      <c r="AC1203" s="56">
        <v>0</v>
      </c>
      <c r="AD1203" s="56">
        <v>1</v>
      </c>
      <c r="AE1203" s="1" t="s">
        <v>1422</v>
      </c>
      <c r="AF1203" s="1" t="s">
        <v>1423</v>
      </c>
      <c r="AG1203" s="1" t="s">
        <v>1419</v>
      </c>
    </row>
    <row r="1204" spans="1:33">
      <c r="A1204" s="53">
        <v>45169</v>
      </c>
      <c r="B1204" s="53">
        <v>45169</v>
      </c>
      <c r="N1204" s="1" t="s">
        <v>936</v>
      </c>
      <c r="U1204" s="59">
        <v>2962290770.3433199</v>
      </c>
      <c r="V1204" s="60">
        <v>2962290770.3433199</v>
      </c>
      <c r="W1204" s="60">
        <v>6045491368.0475998</v>
      </c>
      <c r="X1204" s="59">
        <v>5.1821450871999998E-3</v>
      </c>
      <c r="Y1204" s="54">
        <v>0</v>
      </c>
      <c r="Z1204" s="54">
        <v>1</v>
      </c>
      <c r="AA1204" s="54">
        <v>0</v>
      </c>
      <c r="AB1204" s="54">
        <v>0</v>
      </c>
      <c r="AC1204" s="56">
        <v>0</v>
      </c>
      <c r="AD1204" s="56">
        <v>1</v>
      </c>
      <c r="AE1204" s="1" t="s">
        <v>1427</v>
      </c>
      <c r="AF1204" s="1" t="s">
        <v>1418</v>
      </c>
      <c r="AG1204" s="1" t="s">
        <v>1503</v>
      </c>
    </row>
    <row r="1205" spans="1:33">
      <c r="A1205" s="53">
        <v>45169</v>
      </c>
      <c r="B1205" s="53">
        <v>45169</v>
      </c>
      <c r="N1205" s="1" t="s">
        <v>1348</v>
      </c>
      <c r="U1205" s="59">
        <v>19192194111.792</v>
      </c>
      <c r="V1205" s="60">
        <v>19192194111.792</v>
      </c>
      <c r="W1205" s="60">
        <v>20202309591.360001</v>
      </c>
      <c r="X1205" s="59">
        <v>3.3574264695400001E-2</v>
      </c>
      <c r="Y1205" s="54">
        <v>0</v>
      </c>
      <c r="Z1205" s="54">
        <v>1</v>
      </c>
      <c r="AA1205" s="54">
        <v>0</v>
      </c>
      <c r="AB1205" s="54">
        <v>0</v>
      </c>
      <c r="AC1205" s="56">
        <v>0.35</v>
      </c>
      <c r="AD1205" s="56">
        <v>0.65</v>
      </c>
      <c r="AE1205" s="1" t="s">
        <v>1424</v>
      </c>
      <c r="AF1205" s="1" t="s">
        <v>1418</v>
      </c>
      <c r="AG1205" s="1" t="s">
        <v>1419</v>
      </c>
    </row>
    <row r="1206" spans="1:33">
      <c r="A1206" s="53">
        <v>45169</v>
      </c>
      <c r="B1206" s="53">
        <v>45169</v>
      </c>
      <c r="N1206" s="1" t="s">
        <v>1348</v>
      </c>
      <c r="U1206" s="59">
        <v>13063778368.290001</v>
      </c>
      <c r="V1206" s="60">
        <v>13063778368.290001</v>
      </c>
      <c r="W1206" s="60">
        <v>13063778368.290001</v>
      </c>
      <c r="X1206" s="59">
        <v>2.2853392910900001E-2</v>
      </c>
      <c r="Y1206" s="54">
        <v>0</v>
      </c>
      <c r="Z1206" s="54">
        <v>1</v>
      </c>
      <c r="AA1206" s="54">
        <v>0</v>
      </c>
      <c r="AB1206" s="54">
        <v>0</v>
      </c>
      <c r="AC1206" s="56">
        <v>1</v>
      </c>
      <c r="AD1206" s="56">
        <v>0</v>
      </c>
      <c r="AE1206" s="1" t="s">
        <v>1417</v>
      </c>
      <c r="AF1206" s="1" t="s">
        <v>1418</v>
      </c>
      <c r="AG1206" s="1" t="s">
        <v>1419</v>
      </c>
    </row>
    <row r="1207" spans="1:33">
      <c r="A1207" s="53">
        <v>45169</v>
      </c>
      <c r="B1207" s="53">
        <v>45169</v>
      </c>
      <c r="N1207" s="1" t="s">
        <v>1031</v>
      </c>
      <c r="U1207" s="59">
        <v>13858244454.3906</v>
      </c>
      <c r="V1207" s="60">
        <v>13858244454.3906</v>
      </c>
      <c r="W1207" s="60">
        <v>14587625741.4638</v>
      </c>
      <c r="X1207" s="59">
        <v>2.4243208713700001E-2</v>
      </c>
      <c r="Y1207" s="54">
        <v>0</v>
      </c>
      <c r="Z1207" s="54">
        <v>1</v>
      </c>
      <c r="AA1207" s="54">
        <v>0</v>
      </c>
      <c r="AB1207" s="54">
        <v>0</v>
      </c>
      <c r="AC1207" s="56">
        <v>0</v>
      </c>
      <c r="AD1207" s="56">
        <v>1</v>
      </c>
      <c r="AE1207" s="1" t="s">
        <v>1428</v>
      </c>
      <c r="AF1207" s="1" t="s">
        <v>1429</v>
      </c>
      <c r="AG1207" s="1" t="s">
        <v>1419</v>
      </c>
    </row>
    <row r="1208" spans="1:33">
      <c r="A1208" s="53">
        <v>45169</v>
      </c>
      <c r="B1208" s="53">
        <v>45169</v>
      </c>
      <c r="N1208" s="1" t="s">
        <v>936</v>
      </c>
      <c r="U1208" s="59">
        <v>3709870049.1518502</v>
      </c>
      <c r="V1208" s="60">
        <v>3709870049.1518502</v>
      </c>
      <c r="W1208" s="60">
        <v>4637337561.4398203</v>
      </c>
      <c r="X1208" s="59">
        <v>6.4899384765999997E-3</v>
      </c>
      <c r="Y1208" s="54">
        <v>0</v>
      </c>
      <c r="Z1208" s="54">
        <v>1</v>
      </c>
      <c r="AA1208" s="54">
        <v>0</v>
      </c>
      <c r="AB1208" s="54">
        <v>0</v>
      </c>
      <c r="AC1208" s="56">
        <v>0</v>
      </c>
      <c r="AD1208" s="56">
        <v>1</v>
      </c>
      <c r="AE1208" s="1" t="s">
        <v>1427</v>
      </c>
      <c r="AF1208" s="1" t="s">
        <v>1418</v>
      </c>
      <c r="AG1208" s="1" t="s">
        <v>1419</v>
      </c>
    </row>
    <row r="1209" spans="1:33">
      <c r="A1209" s="53">
        <v>45169</v>
      </c>
      <c r="B1209" s="53">
        <v>45169</v>
      </c>
      <c r="N1209" s="1" t="s">
        <v>1348</v>
      </c>
      <c r="U1209" s="59">
        <v>21915616509.360001</v>
      </c>
      <c r="V1209" s="60">
        <v>21915616509.360001</v>
      </c>
      <c r="W1209" s="60">
        <v>21915616509.360001</v>
      </c>
      <c r="X1209" s="59">
        <v>3.8338540417200001E-2</v>
      </c>
      <c r="Y1209" s="54">
        <v>0</v>
      </c>
      <c r="Z1209" s="54">
        <v>1</v>
      </c>
      <c r="AA1209" s="54">
        <v>0</v>
      </c>
      <c r="AB1209" s="54">
        <v>0</v>
      </c>
      <c r="AC1209" s="56">
        <v>0.65</v>
      </c>
      <c r="AD1209" s="56">
        <v>0.35</v>
      </c>
      <c r="AE1209" s="1" t="s">
        <v>1417</v>
      </c>
      <c r="AF1209" s="1" t="s">
        <v>1418</v>
      </c>
      <c r="AG1209" s="1" t="s">
        <v>1419</v>
      </c>
    </row>
    <row r="1210" spans="1:33">
      <c r="A1210" s="53">
        <v>45169</v>
      </c>
      <c r="B1210" s="53">
        <v>45169</v>
      </c>
      <c r="N1210" s="1" t="s">
        <v>1088</v>
      </c>
      <c r="U1210" s="59">
        <v>2965025318.5424299</v>
      </c>
      <c r="V1210" s="60">
        <v>2965025318.5424299</v>
      </c>
      <c r="W1210" s="60">
        <v>5930050637.0848598</v>
      </c>
      <c r="X1210" s="59">
        <v>5.1869288259999997E-3</v>
      </c>
      <c r="Y1210" s="54">
        <v>0</v>
      </c>
      <c r="Z1210" s="54">
        <v>1</v>
      </c>
      <c r="AA1210" s="54">
        <v>0</v>
      </c>
      <c r="AB1210" s="54">
        <v>0</v>
      </c>
      <c r="AC1210" s="56">
        <v>0</v>
      </c>
      <c r="AD1210" s="56">
        <v>1</v>
      </c>
      <c r="AE1210" s="1" t="s">
        <v>1425</v>
      </c>
      <c r="AF1210" s="1" t="s">
        <v>1418</v>
      </c>
      <c r="AG1210" s="1" t="s">
        <v>1419</v>
      </c>
    </row>
    <row r="1211" spans="1:33">
      <c r="A1211" s="53">
        <v>45169</v>
      </c>
      <c r="B1211" s="53">
        <v>45169</v>
      </c>
      <c r="N1211" s="1" t="s">
        <v>1348</v>
      </c>
      <c r="U1211" s="59">
        <v>23360607080.32</v>
      </c>
      <c r="V1211" s="60">
        <v>23360607080.32</v>
      </c>
      <c r="W1211" s="60">
        <v>23360607080.32</v>
      </c>
      <c r="X1211" s="59">
        <v>4.0866364783099997E-2</v>
      </c>
      <c r="Y1211" s="54">
        <v>0</v>
      </c>
      <c r="Z1211" s="54">
        <v>1</v>
      </c>
      <c r="AA1211" s="54">
        <v>0</v>
      </c>
      <c r="AB1211" s="54">
        <v>0</v>
      </c>
      <c r="AC1211" s="56">
        <v>1</v>
      </c>
      <c r="AD1211" s="56">
        <v>0</v>
      </c>
      <c r="AE1211" s="1" t="s">
        <v>1417</v>
      </c>
      <c r="AF1211" s="1" t="s">
        <v>1418</v>
      </c>
      <c r="AG1211" s="1" t="s">
        <v>1419</v>
      </c>
    </row>
    <row r="1212" spans="1:33">
      <c r="A1212" s="53">
        <v>45169</v>
      </c>
      <c r="B1212" s="53">
        <v>45169</v>
      </c>
      <c r="N1212" s="1" t="s">
        <v>1342</v>
      </c>
      <c r="U1212" s="59">
        <v>8084640866.3767796</v>
      </c>
      <c r="V1212" s="60">
        <v>8084640866.3767796</v>
      </c>
      <c r="W1212" s="60">
        <v>8084640866.3767796</v>
      </c>
      <c r="X1212" s="59">
        <v>1.41430349669E-2</v>
      </c>
      <c r="Y1212" s="54">
        <v>0</v>
      </c>
      <c r="Z1212" s="54">
        <v>1</v>
      </c>
      <c r="AA1212" s="54">
        <v>0</v>
      </c>
      <c r="AB1212" s="54">
        <v>0</v>
      </c>
      <c r="AC1212" s="56">
        <v>1</v>
      </c>
      <c r="AD1212" s="56">
        <v>0</v>
      </c>
      <c r="AE1212" s="1" t="s">
        <v>1441</v>
      </c>
      <c r="AF1212" s="1" t="s">
        <v>1418</v>
      </c>
      <c r="AG1212" s="1" t="s">
        <v>1419</v>
      </c>
    </row>
    <row r="1213" spans="1:33">
      <c r="A1213" s="53">
        <v>45169</v>
      </c>
      <c r="B1213" s="53">
        <v>45169</v>
      </c>
      <c r="N1213" s="1" t="s">
        <v>1348</v>
      </c>
      <c r="U1213" s="59">
        <v>41895691392.239998</v>
      </c>
      <c r="V1213" s="60">
        <v>41895691392.239998</v>
      </c>
      <c r="W1213" s="60">
        <v>41895691392.239998</v>
      </c>
      <c r="X1213" s="59">
        <v>7.3291100757299998E-2</v>
      </c>
      <c r="Y1213" s="54">
        <v>1</v>
      </c>
      <c r="Z1213" s="54">
        <v>0</v>
      </c>
      <c r="AA1213" s="54">
        <v>0</v>
      </c>
      <c r="AB1213" s="54">
        <v>0</v>
      </c>
      <c r="AC1213" s="56">
        <v>1</v>
      </c>
      <c r="AD1213" s="56">
        <v>0</v>
      </c>
      <c r="AE1213" s="1" t="s">
        <v>1417</v>
      </c>
      <c r="AF1213" s="1" t="s">
        <v>1418</v>
      </c>
      <c r="AG1213" s="1" t="s">
        <v>1419</v>
      </c>
    </row>
    <row r="1214" spans="1:33">
      <c r="A1214" s="53">
        <v>45169</v>
      </c>
      <c r="B1214" s="53">
        <v>45169</v>
      </c>
      <c r="N1214" s="1" t="s">
        <v>1348</v>
      </c>
      <c r="U1214" s="59">
        <v>36084496088.059998</v>
      </c>
      <c r="V1214" s="60">
        <v>36084496088.059998</v>
      </c>
      <c r="W1214" s="60">
        <v>36084496088.059998</v>
      </c>
      <c r="X1214" s="59">
        <v>6.3125165158600005E-2</v>
      </c>
      <c r="Y1214" s="54">
        <v>1</v>
      </c>
      <c r="Z1214" s="54">
        <v>0</v>
      </c>
      <c r="AA1214" s="54">
        <v>0</v>
      </c>
      <c r="AB1214" s="54">
        <v>0</v>
      </c>
      <c r="AC1214" s="56">
        <v>1</v>
      </c>
      <c r="AD1214" s="56">
        <v>0</v>
      </c>
      <c r="AE1214" s="1" t="s">
        <v>1417</v>
      </c>
      <c r="AF1214" s="1" t="s">
        <v>1418</v>
      </c>
      <c r="AG1214" s="1" t="s">
        <v>1419</v>
      </c>
    </row>
    <row r="1215" spans="1:33">
      <c r="A1215" s="53">
        <v>45169</v>
      </c>
      <c r="B1215" s="53">
        <v>45169</v>
      </c>
      <c r="N1215" s="1" t="s">
        <v>1348</v>
      </c>
      <c r="U1215" s="59">
        <v>13361032138.959999</v>
      </c>
      <c r="V1215" s="60">
        <v>13361032138.959999</v>
      </c>
      <c r="W1215" s="60">
        <v>13361032138.959999</v>
      </c>
      <c r="X1215" s="59">
        <v>2.33733999888E-2</v>
      </c>
      <c r="Y1215" s="54">
        <v>0</v>
      </c>
      <c r="Z1215" s="54">
        <v>1</v>
      </c>
      <c r="AA1215" s="54">
        <v>0</v>
      </c>
      <c r="AB1215" s="54">
        <v>0</v>
      </c>
      <c r="AC1215" s="56">
        <v>0</v>
      </c>
      <c r="AD1215" s="56">
        <v>1</v>
      </c>
      <c r="AE1215" s="1" t="s">
        <v>1424</v>
      </c>
      <c r="AF1215" s="1" t="s">
        <v>1418</v>
      </c>
      <c r="AG1215" s="1" t="s">
        <v>1419</v>
      </c>
    </row>
    <row r="1216" spans="1:33">
      <c r="A1216" s="53">
        <v>45169</v>
      </c>
      <c r="B1216" s="53">
        <v>45169</v>
      </c>
      <c r="N1216" s="1" t="s">
        <v>1348</v>
      </c>
      <c r="U1216" s="59">
        <v>11583241215.975</v>
      </c>
      <c r="V1216" s="60">
        <v>11583241215.975</v>
      </c>
      <c r="W1216" s="60">
        <v>12192885490.5</v>
      </c>
      <c r="X1216" s="59">
        <v>2.0263384392200001E-2</v>
      </c>
      <c r="Y1216" s="54">
        <v>0</v>
      </c>
      <c r="Z1216" s="54">
        <v>1</v>
      </c>
      <c r="AA1216" s="54">
        <v>0</v>
      </c>
      <c r="AB1216" s="54">
        <v>0</v>
      </c>
      <c r="AC1216" s="56">
        <v>0</v>
      </c>
      <c r="AD1216" s="56">
        <v>1</v>
      </c>
      <c r="AE1216" s="1" t="s">
        <v>1417</v>
      </c>
      <c r="AF1216" s="1" t="s">
        <v>1418</v>
      </c>
      <c r="AG1216" s="1" t="s">
        <v>1419</v>
      </c>
    </row>
    <row r="1217" spans="1:33">
      <c r="A1217" s="53">
        <v>45169</v>
      </c>
      <c r="B1217" s="53">
        <v>45169</v>
      </c>
      <c r="N1217" s="1" t="s">
        <v>1348</v>
      </c>
      <c r="U1217" s="59">
        <v>82090625000</v>
      </c>
      <c r="V1217" s="60">
        <v>82090625000</v>
      </c>
      <c r="W1217" s="60">
        <v>164181250000</v>
      </c>
      <c r="X1217" s="59">
        <v>0.14360694544399999</v>
      </c>
      <c r="Y1217" s="54">
        <v>1</v>
      </c>
      <c r="Z1217" s="54">
        <v>0</v>
      </c>
      <c r="AA1217" s="54">
        <v>0</v>
      </c>
      <c r="AB1217" s="54">
        <v>0</v>
      </c>
      <c r="AC1217" s="56">
        <v>0</v>
      </c>
      <c r="AD1217" s="56">
        <v>1</v>
      </c>
      <c r="AE1217" s="1" t="s">
        <v>1424</v>
      </c>
      <c r="AF1217" s="1" t="s">
        <v>1418</v>
      </c>
      <c r="AG1217" s="1" t="s">
        <v>1419</v>
      </c>
    </row>
    <row r="1218" spans="1:33">
      <c r="A1218" s="53">
        <v>45169</v>
      </c>
      <c r="B1218" s="53">
        <v>45169</v>
      </c>
      <c r="N1218" s="1" t="s">
        <v>1015</v>
      </c>
      <c r="U1218" s="59">
        <v>5996735119.375</v>
      </c>
      <c r="V1218" s="60">
        <v>5996735119.375</v>
      </c>
      <c r="W1218" s="60">
        <v>9225746337.5</v>
      </c>
      <c r="X1218" s="59">
        <v>1.04905135407E-2</v>
      </c>
      <c r="Y1218" s="54">
        <v>0</v>
      </c>
      <c r="Z1218" s="54">
        <v>1</v>
      </c>
      <c r="AA1218" s="54">
        <v>0</v>
      </c>
      <c r="AB1218" s="54">
        <v>0</v>
      </c>
      <c r="AC1218" s="56">
        <v>0</v>
      </c>
      <c r="AD1218" s="56">
        <v>1</v>
      </c>
      <c r="AE1218" s="1" t="s">
        <v>1420</v>
      </c>
      <c r="AF1218" s="1" t="s">
        <v>1418</v>
      </c>
      <c r="AG1218" s="1" t="s">
        <v>1419</v>
      </c>
    </row>
    <row r="1219" spans="1:33">
      <c r="A1219" s="53">
        <v>45169</v>
      </c>
      <c r="B1219" s="53">
        <v>45169</v>
      </c>
      <c r="N1219" s="1" t="s">
        <v>1348</v>
      </c>
      <c r="U1219" s="59">
        <v>9079193804.7999992</v>
      </c>
      <c r="V1219" s="60">
        <v>9079193804.7999992</v>
      </c>
      <c r="W1219" s="60">
        <v>9079193804.7999992</v>
      </c>
      <c r="X1219" s="59">
        <v>1.5882876874200001E-2</v>
      </c>
      <c r="Y1219" s="54">
        <v>0</v>
      </c>
      <c r="Z1219" s="54">
        <v>1</v>
      </c>
      <c r="AA1219" s="54">
        <v>0</v>
      </c>
      <c r="AB1219" s="54">
        <v>0</v>
      </c>
      <c r="AC1219" s="56">
        <v>1</v>
      </c>
      <c r="AD1219" s="56">
        <v>0</v>
      </c>
      <c r="AE1219" s="1" t="s">
        <v>1424</v>
      </c>
      <c r="AF1219" s="1" t="s">
        <v>1418</v>
      </c>
      <c r="AG1219" s="1" t="s">
        <v>1419</v>
      </c>
    </row>
    <row r="1220" spans="1:33">
      <c r="A1220" s="53">
        <v>45169</v>
      </c>
      <c r="B1220" s="53">
        <v>45169</v>
      </c>
      <c r="N1220" s="1" t="s">
        <v>1348</v>
      </c>
      <c r="U1220" s="59">
        <v>6889922198.5600004</v>
      </c>
      <c r="V1220" s="60">
        <v>6889922198.5600004</v>
      </c>
      <c r="W1220" s="60">
        <v>27559688794.240002</v>
      </c>
      <c r="X1220" s="59">
        <v>1.2053028969899999E-2</v>
      </c>
      <c r="Y1220" s="54">
        <v>1</v>
      </c>
      <c r="Z1220" s="54">
        <v>0</v>
      </c>
      <c r="AA1220" s="54">
        <v>0</v>
      </c>
      <c r="AB1220" s="54">
        <v>0</v>
      </c>
      <c r="AC1220" s="56">
        <v>0.5</v>
      </c>
      <c r="AD1220" s="56">
        <v>0.5</v>
      </c>
      <c r="AE1220" s="1" t="s">
        <v>1417</v>
      </c>
      <c r="AF1220" s="1" t="s">
        <v>1418</v>
      </c>
      <c r="AG1220" s="1" t="s">
        <v>1419</v>
      </c>
    </row>
    <row r="1221" spans="1:33">
      <c r="A1221" s="53">
        <v>45169</v>
      </c>
      <c r="B1221" s="53">
        <v>45169</v>
      </c>
      <c r="N1221" s="1" t="s">
        <v>1348</v>
      </c>
      <c r="U1221" s="59">
        <v>44205665749.959999</v>
      </c>
      <c r="V1221" s="60">
        <v>44205665749.959999</v>
      </c>
      <c r="W1221" s="60">
        <v>48515980091.919998</v>
      </c>
      <c r="X1221" s="59">
        <v>7.7332102535100006E-2</v>
      </c>
      <c r="Y1221" s="54">
        <v>1</v>
      </c>
      <c r="Z1221" s="54">
        <v>0</v>
      </c>
      <c r="AA1221" s="54">
        <v>0</v>
      </c>
      <c r="AB1221" s="54">
        <v>0</v>
      </c>
      <c r="AC1221" s="56">
        <v>0</v>
      </c>
      <c r="AD1221" s="56">
        <v>1</v>
      </c>
      <c r="AE1221" s="1" t="s">
        <v>1424</v>
      </c>
      <c r="AF1221" s="1" t="s">
        <v>1418</v>
      </c>
      <c r="AG1221" s="1" t="s">
        <v>1419</v>
      </c>
    </row>
    <row r="1222" spans="1:33">
      <c r="A1222" s="53">
        <v>45169</v>
      </c>
      <c r="B1222" s="53">
        <v>45169</v>
      </c>
      <c r="N1222" s="1" t="s">
        <v>1342</v>
      </c>
      <c r="U1222" s="59">
        <v>3431299228.7326498</v>
      </c>
      <c r="V1222" s="60">
        <v>3431299228.7326498</v>
      </c>
      <c r="W1222" s="60">
        <v>4575065638.3101997</v>
      </c>
      <c r="X1222" s="59">
        <v>6.0026148069999997E-3</v>
      </c>
      <c r="Y1222" s="54">
        <v>0</v>
      </c>
      <c r="Z1222" s="54">
        <v>1</v>
      </c>
      <c r="AA1222" s="54">
        <v>0</v>
      </c>
      <c r="AB1222" s="54">
        <v>0</v>
      </c>
      <c r="AC1222" s="56">
        <v>1</v>
      </c>
      <c r="AD1222" s="56">
        <v>0</v>
      </c>
      <c r="AE1222" s="1" t="s">
        <v>1441</v>
      </c>
      <c r="AF1222" s="1" t="s">
        <v>1418</v>
      </c>
      <c r="AG1222" s="1" t="s">
        <v>1419</v>
      </c>
    </row>
    <row r="1223" spans="1:33">
      <c r="A1223" s="53">
        <v>45169</v>
      </c>
      <c r="B1223" s="53">
        <v>45169</v>
      </c>
      <c r="N1223" s="1" t="s">
        <v>1031</v>
      </c>
      <c r="U1223" s="59">
        <v>3995157069.75</v>
      </c>
      <c r="V1223" s="60">
        <v>3995157069.75</v>
      </c>
      <c r="W1223" s="60">
        <v>7990314139.5</v>
      </c>
      <c r="X1223" s="59">
        <v>6.9890112708000003E-3</v>
      </c>
      <c r="Y1223" s="54">
        <v>0</v>
      </c>
      <c r="Z1223" s="54">
        <v>1</v>
      </c>
      <c r="AA1223" s="54">
        <v>0</v>
      </c>
      <c r="AB1223" s="54">
        <v>0</v>
      </c>
      <c r="AC1223" s="56">
        <v>0</v>
      </c>
      <c r="AD1223" s="56">
        <v>1</v>
      </c>
      <c r="AE1223" s="1" t="s">
        <v>1428</v>
      </c>
      <c r="AF1223" s="1" t="s">
        <v>1429</v>
      </c>
      <c r="AG1223" s="1" t="s">
        <v>1419</v>
      </c>
    </row>
    <row r="1224" spans="1:33">
      <c r="A1224" s="53">
        <v>45169</v>
      </c>
      <c r="B1224" s="53">
        <v>45169</v>
      </c>
      <c r="N1224" s="1" t="s">
        <v>1078</v>
      </c>
      <c r="U1224" s="59">
        <v>10949645189.6364</v>
      </c>
      <c r="V1224" s="60">
        <v>10949645189.6364</v>
      </c>
      <c r="W1224" s="60">
        <v>10949645189.6364</v>
      </c>
      <c r="X1224" s="59">
        <v>1.9154989980600001E-2</v>
      </c>
      <c r="Y1224" s="54">
        <v>0</v>
      </c>
      <c r="Z1224" s="54">
        <v>1</v>
      </c>
      <c r="AA1224" s="54">
        <v>0</v>
      </c>
      <c r="AB1224" s="54">
        <v>0</v>
      </c>
      <c r="AC1224" s="56">
        <v>1</v>
      </c>
      <c r="AD1224" s="56">
        <v>0</v>
      </c>
      <c r="AE1224" s="1" t="s">
        <v>1440</v>
      </c>
      <c r="AF1224" s="1" t="s">
        <v>1418</v>
      </c>
      <c r="AG1224" s="1" t="s">
        <v>1419</v>
      </c>
    </row>
    <row r="1225" spans="1:33">
      <c r="A1225" s="53">
        <v>45169</v>
      </c>
      <c r="B1225" s="53">
        <v>45169</v>
      </c>
      <c r="N1225" s="1" t="s">
        <v>1084</v>
      </c>
      <c r="U1225" s="59">
        <v>10448135345.6987</v>
      </c>
      <c r="V1225" s="60">
        <v>10448135345.6987</v>
      </c>
      <c r="W1225" s="60">
        <v>10998037205.9986</v>
      </c>
      <c r="X1225" s="59">
        <v>1.8277663284699999E-2</v>
      </c>
      <c r="Y1225" s="54">
        <v>0</v>
      </c>
      <c r="Z1225" s="54">
        <v>1</v>
      </c>
      <c r="AA1225" s="54">
        <v>0</v>
      </c>
      <c r="AB1225" s="54">
        <v>0</v>
      </c>
      <c r="AC1225" s="56">
        <v>0</v>
      </c>
      <c r="AD1225" s="56">
        <v>1</v>
      </c>
      <c r="AE1225" s="1" t="s">
        <v>1435</v>
      </c>
      <c r="AF1225" s="1" t="s">
        <v>1436</v>
      </c>
      <c r="AG1225" s="1" t="s">
        <v>1419</v>
      </c>
    </row>
    <row r="1226" spans="1:33">
      <c r="A1226" s="53">
        <v>45169</v>
      </c>
      <c r="B1226" s="53">
        <v>45169</v>
      </c>
      <c r="N1226" s="1" t="s">
        <v>1084</v>
      </c>
      <c r="U1226" s="59">
        <v>2665880495.1457801</v>
      </c>
      <c r="V1226" s="60">
        <v>2665880495.1457801</v>
      </c>
      <c r="W1226" s="60">
        <v>5924178878.1017199</v>
      </c>
      <c r="X1226" s="59">
        <v>4.6636135957000002E-3</v>
      </c>
      <c r="Y1226" s="54">
        <v>0</v>
      </c>
      <c r="Z1226" s="54">
        <v>1</v>
      </c>
      <c r="AA1226" s="54">
        <v>0</v>
      </c>
      <c r="AB1226" s="54">
        <v>0</v>
      </c>
      <c r="AC1226" s="56">
        <v>0</v>
      </c>
      <c r="AD1226" s="56">
        <v>1</v>
      </c>
      <c r="AE1226" s="1" t="s">
        <v>1435</v>
      </c>
      <c r="AF1226" s="1" t="s">
        <v>1436</v>
      </c>
      <c r="AG1226" s="1" t="s">
        <v>1419</v>
      </c>
    </row>
    <row r="1227" spans="1:33">
      <c r="A1227" s="53">
        <v>45169</v>
      </c>
      <c r="B1227" s="53">
        <v>45169</v>
      </c>
      <c r="N1227" s="1" t="s">
        <v>1284</v>
      </c>
      <c r="U1227" s="59">
        <v>16722126055.6423</v>
      </c>
      <c r="V1227" s="60">
        <v>16722126055.6423</v>
      </c>
      <c r="W1227" s="60">
        <v>30403865555.713299</v>
      </c>
      <c r="X1227" s="59">
        <v>2.92531996703E-2</v>
      </c>
      <c r="Y1227" s="54">
        <v>1</v>
      </c>
      <c r="Z1227" s="54">
        <v>0</v>
      </c>
      <c r="AA1227" s="54">
        <v>0</v>
      </c>
      <c r="AB1227" s="54">
        <v>0</v>
      </c>
      <c r="AC1227" s="56">
        <v>1</v>
      </c>
      <c r="AD1227" s="56">
        <v>0</v>
      </c>
      <c r="AE1227" s="1" t="s">
        <v>1439</v>
      </c>
      <c r="AF1227" s="1" t="s">
        <v>1418</v>
      </c>
      <c r="AG1227" s="1" t="s">
        <v>1419</v>
      </c>
    </row>
    <row r="1228" spans="1:33">
      <c r="A1228" s="53">
        <v>45169</v>
      </c>
      <c r="B1228" s="53">
        <v>45169</v>
      </c>
      <c r="N1228" s="1" t="s">
        <v>1348</v>
      </c>
      <c r="U1228" s="59">
        <v>5474914467</v>
      </c>
      <c r="V1228" s="60">
        <v>5474914467</v>
      </c>
      <c r="W1228" s="60">
        <v>7299885956</v>
      </c>
      <c r="X1228" s="59">
        <v>9.5776557088000005E-3</v>
      </c>
      <c r="Y1228" s="54">
        <v>0</v>
      </c>
      <c r="Z1228" s="54">
        <v>1</v>
      </c>
      <c r="AA1228" s="54">
        <v>0</v>
      </c>
      <c r="AB1228" s="54">
        <v>0</v>
      </c>
      <c r="AC1228" s="56">
        <v>1</v>
      </c>
      <c r="AD1228" s="56">
        <v>0</v>
      </c>
      <c r="AE1228" s="1" t="s">
        <v>1417</v>
      </c>
      <c r="AF1228" s="1" t="s">
        <v>1418</v>
      </c>
      <c r="AG1228" s="1" t="s">
        <v>1419</v>
      </c>
    </row>
    <row r="1229" spans="1:33">
      <c r="A1229" s="53">
        <v>45169</v>
      </c>
      <c r="B1229" s="53">
        <v>45169</v>
      </c>
      <c r="N1229" s="1" t="s">
        <v>1348</v>
      </c>
      <c r="U1229" s="59">
        <v>5109647539.1339998</v>
      </c>
      <c r="V1229" s="60">
        <v>5109647539.1339998</v>
      </c>
      <c r="W1229" s="60">
        <v>6011350046.04</v>
      </c>
      <c r="X1229" s="59">
        <v>8.9386683972000006E-3</v>
      </c>
      <c r="Y1229" s="54">
        <v>0</v>
      </c>
      <c r="Z1229" s="54">
        <v>1</v>
      </c>
      <c r="AA1229" s="54">
        <v>0</v>
      </c>
      <c r="AB1229" s="54">
        <v>0</v>
      </c>
      <c r="AC1229" s="56">
        <v>0</v>
      </c>
      <c r="AD1229" s="56">
        <v>1</v>
      </c>
      <c r="AE1229" s="1" t="s">
        <v>1424</v>
      </c>
      <c r="AF1229" s="1" t="s">
        <v>1418</v>
      </c>
      <c r="AG1229" s="1" t="s">
        <v>1419</v>
      </c>
    </row>
    <row r="1230" spans="1:33">
      <c r="A1230" s="53">
        <v>45169</v>
      </c>
      <c r="B1230" s="53">
        <v>45169</v>
      </c>
      <c r="N1230" s="1" t="s">
        <v>1348</v>
      </c>
      <c r="U1230" s="59">
        <v>62074554446.124001</v>
      </c>
      <c r="V1230" s="60">
        <v>62074554446.124001</v>
      </c>
      <c r="W1230" s="60">
        <v>68971727162.360001</v>
      </c>
      <c r="X1230" s="59">
        <v>0.1085914153268</v>
      </c>
      <c r="Y1230" s="54">
        <v>1</v>
      </c>
      <c r="Z1230" s="54">
        <v>0</v>
      </c>
      <c r="AA1230" s="54">
        <v>0</v>
      </c>
      <c r="AB1230" s="54">
        <v>0</v>
      </c>
      <c r="AC1230" s="56">
        <v>0</v>
      </c>
      <c r="AD1230" s="56">
        <v>1</v>
      </c>
      <c r="AE1230" s="1" t="s">
        <v>1424</v>
      </c>
      <c r="AF1230" s="1" t="s">
        <v>1418</v>
      </c>
      <c r="AG1230" s="1" t="s">
        <v>1419</v>
      </c>
    </row>
    <row r="1231" spans="1:33">
      <c r="A1231" s="53">
        <v>45169</v>
      </c>
      <c r="B1231" s="53">
        <v>45169</v>
      </c>
      <c r="N1231" s="1" t="s">
        <v>1348</v>
      </c>
      <c r="U1231" s="59">
        <v>20832467787.669998</v>
      </c>
      <c r="V1231" s="60">
        <v>20832467787.669998</v>
      </c>
      <c r="W1231" s="60">
        <v>20832467787.669998</v>
      </c>
      <c r="X1231" s="59">
        <v>3.6443711630300003E-2</v>
      </c>
      <c r="Y1231" s="54">
        <v>0</v>
      </c>
      <c r="Z1231" s="54">
        <v>1</v>
      </c>
      <c r="AA1231" s="54">
        <v>0</v>
      </c>
      <c r="AB1231" s="54">
        <v>0</v>
      </c>
      <c r="AC1231" s="56">
        <v>0</v>
      </c>
      <c r="AD1231" s="56">
        <v>1</v>
      </c>
      <c r="AE1231" s="1" t="s">
        <v>1424</v>
      </c>
      <c r="AF1231" s="1" t="s">
        <v>1418</v>
      </c>
      <c r="AG1231" s="1" t="s">
        <v>1419</v>
      </c>
    </row>
    <row r="1232" spans="1:33">
      <c r="A1232" s="53">
        <v>45169</v>
      </c>
      <c r="B1232" s="53">
        <v>45169</v>
      </c>
      <c r="N1232" s="1" t="s">
        <v>1348</v>
      </c>
      <c r="U1232" s="59">
        <v>39775683496.362</v>
      </c>
      <c r="V1232" s="60">
        <v>39775683496.362</v>
      </c>
      <c r="W1232" s="60">
        <v>72319424538.839996</v>
      </c>
      <c r="X1232" s="59">
        <v>6.9582420768000003E-2</v>
      </c>
      <c r="Y1232" s="54">
        <v>1</v>
      </c>
      <c r="Z1232" s="54">
        <v>0</v>
      </c>
      <c r="AA1232" s="54">
        <v>0</v>
      </c>
      <c r="AB1232" s="54">
        <v>0</v>
      </c>
      <c r="AC1232" s="56">
        <v>0</v>
      </c>
      <c r="AD1232" s="56">
        <v>1</v>
      </c>
      <c r="AE1232" s="1" t="s">
        <v>1417</v>
      </c>
      <c r="AF1232" s="1" t="s">
        <v>1418</v>
      </c>
      <c r="AG1232" s="1" t="s">
        <v>1434</v>
      </c>
    </row>
    <row r="1233" spans="1:33">
      <c r="A1233" s="53">
        <v>45169</v>
      </c>
      <c r="B1233" s="53">
        <v>45169</v>
      </c>
      <c r="N1233" s="1" t="s">
        <v>1015</v>
      </c>
      <c r="U1233" s="59">
        <v>7894716137.6533604</v>
      </c>
      <c r="V1233" s="60">
        <v>7894716137.6533604</v>
      </c>
      <c r="W1233" s="60">
        <v>12145717134.851299</v>
      </c>
      <c r="X1233" s="59">
        <v>1.38107861851E-2</v>
      </c>
      <c r="Y1233" s="54">
        <v>0</v>
      </c>
      <c r="Z1233" s="54">
        <v>1</v>
      </c>
      <c r="AA1233" s="54">
        <v>0</v>
      </c>
      <c r="AB1233" s="54">
        <v>0</v>
      </c>
      <c r="AC1233" s="56">
        <v>0</v>
      </c>
      <c r="AD1233" s="56">
        <v>1</v>
      </c>
      <c r="AE1233" s="1" t="s">
        <v>1420</v>
      </c>
      <c r="AF1233" s="1" t="s">
        <v>1418</v>
      </c>
      <c r="AG1233" s="1" t="s">
        <v>1419</v>
      </c>
    </row>
    <row r="1234" spans="1:33">
      <c r="A1234" s="53">
        <v>45169</v>
      </c>
      <c r="B1234" s="53">
        <v>45169</v>
      </c>
      <c r="N1234" s="1" t="s">
        <v>1348</v>
      </c>
      <c r="U1234" s="59">
        <v>6783809243.1120005</v>
      </c>
      <c r="V1234" s="60">
        <v>6783809243.1120005</v>
      </c>
      <c r="W1234" s="60">
        <v>11679828150.059999</v>
      </c>
      <c r="X1234" s="59">
        <v>1.1867398060100001E-2</v>
      </c>
      <c r="Y1234" s="54">
        <v>0</v>
      </c>
      <c r="Z1234" s="54">
        <v>1</v>
      </c>
      <c r="AA1234" s="54">
        <v>0</v>
      </c>
      <c r="AB1234" s="54">
        <v>0</v>
      </c>
      <c r="AC1234" s="56">
        <v>0</v>
      </c>
      <c r="AD1234" s="56">
        <v>1</v>
      </c>
      <c r="AE1234" s="1" t="s">
        <v>1417</v>
      </c>
      <c r="AF1234" s="1" t="s">
        <v>1418</v>
      </c>
      <c r="AG1234" s="1" t="s">
        <v>1434</v>
      </c>
    </row>
    <row r="1235" spans="1:33">
      <c r="A1235" s="53">
        <v>45169</v>
      </c>
      <c r="B1235" s="53">
        <v>45169</v>
      </c>
      <c r="N1235" s="1" t="s">
        <v>1342</v>
      </c>
      <c r="U1235" s="59">
        <v>3794373193.21452</v>
      </c>
      <c r="V1235" s="60">
        <v>3794373193.21452</v>
      </c>
      <c r="W1235" s="60">
        <v>5059164257.61936</v>
      </c>
      <c r="X1235" s="59">
        <v>6.6377658124999999E-3</v>
      </c>
      <c r="Y1235" s="54">
        <v>0</v>
      </c>
      <c r="Z1235" s="54">
        <v>1</v>
      </c>
      <c r="AA1235" s="54">
        <v>0</v>
      </c>
      <c r="AB1235" s="54">
        <v>0</v>
      </c>
      <c r="AC1235" s="56">
        <v>1</v>
      </c>
      <c r="AD1235" s="56">
        <v>0</v>
      </c>
      <c r="AE1235" s="1" t="s">
        <v>1441</v>
      </c>
      <c r="AF1235" s="1" t="s">
        <v>1418</v>
      </c>
      <c r="AG1235" s="1" t="s">
        <v>1419</v>
      </c>
    </row>
    <row r="1236" spans="1:33">
      <c r="A1236" s="53">
        <v>45169</v>
      </c>
      <c r="B1236" s="53">
        <v>45169</v>
      </c>
      <c r="N1236" s="1" t="s">
        <v>1295</v>
      </c>
      <c r="U1236" s="59">
        <v>2270445369.3253798</v>
      </c>
      <c r="V1236" s="60">
        <v>2270445369.3253798</v>
      </c>
      <c r="W1236" s="60">
        <v>11352226846.6269</v>
      </c>
      <c r="X1236" s="59">
        <v>3.9718509183000001E-3</v>
      </c>
      <c r="Y1236" s="54">
        <v>0</v>
      </c>
      <c r="Z1236" s="54">
        <v>1</v>
      </c>
      <c r="AA1236" s="54">
        <v>0</v>
      </c>
      <c r="AB1236" s="54">
        <v>0</v>
      </c>
      <c r="AC1236" s="56">
        <v>1</v>
      </c>
      <c r="AD1236" s="56">
        <v>0</v>
      </c>
      <c r="AE1236" s="1" t="s">
        <v>1437</v>
      </c>
      <c r="AF1236" s="1" t="s">
        <v>1418</v>
      </c>
      <c r="AG1236" s="1" t="s">
        <v>1438</v>
      </c>
    </row>
    <row r="1237" spans="1:33">
      <c r="A1237" s="53">
        <v>45169</v>
      </c>
      <c r="B1237" s="53">
        <v>45169</v>
      </c>
      <c r="N1237" s="1" t="s">
        <v>1348</v>
      </c>
      <c r="U1237" s="59">
        <v>14626425621.843</v>
      </c>
      <c r="V1237" s="60">
        <v>14626425621.843</v>
      </c>
      <c r="W1237" s="60">
        <v>21072755995.490002</v>
      </c>
      <c r="X1237" s="59">
        <v>2.5587042446300001E-2</v>
      </c>
      <c r="Y1237" s="54">
        <v>0</v>
      </c>
      <c r="Z1237" s="54">
        <v>1</v>
      </c>
      <c r="AA1237" s="54">
        <v>0</v>
      </c>
      <c r="AB1237" s="54">
        <v>0</v>
      </c>
      <c r="AC1237" s="56">
        <v>1</v>
      </c>
      <c r="AD1237" s="56">
        <v>0</v>
      </c>
      <c r="AE1237" s="1" t="s">
        <v>1424</v>
      </c>
      <c r="AF1237" s="1" t="s">
        <v>1418</v>
      </c>
      <c r="AG1237" s="1" t="s">
        <v>1434</v>
      </c>
    </row>
    <row r="1238" spans="1:33">
      <c r="A1238" s="53">
        <v>45169</v>
      </c>
      <c r="B1238" s="53">
        <v>45169</v>
      </c>
      <c r="N1238" s="1" t="s">
        <v>1031</v>
      </c>
      <c r="U1238" s="59">
        <v>17411861945.058899</v>
      </c>
      <c r="V1238" s="60">
        <v>17411861945.058899</v>
      </c>
      <c r="W1238" s="60">
        <v>29019769908.431499</v>
      </c>
      <c r="X1238" s="59">
        <v>3.0459803521100001E-2</v>
      </c>
      <c r="Y1238" s="54">
        <v>1</v>
      </c>
      <c r="Z1238" s="54">
        <v>0</v>
      </c>
      <c r="AA1238" s="54">
        <v>0</v>
      </c>
      <c r="AB1238" s="54">
        <v>0</v>
      </c>
      <c r="AC1238" s="56">
        <v>1</v>
      </c>
      <c r="AD1238" s="56">
        <v>0</v>
      </c>
      <c r="AE1238" s="1" t="s">
        <v>1428</v>
      </c>
      <c r="AF1238" s="1" t="s">
        <v>1423</v>
      </c>
      <c r="AG1238" s="1" t="s">
        <v>1419</v>
      </c>
    </row>
    <row r="1239" spans="1:33">
      <c r="A1239" s="53">
        <v>45169</v>
      </c>
      <c r="B1239" s="53">
        <v>45169</v>
      </c>
      <c r="N1239" s="1" t="s">
        <v>1266</v>
      </c>
      <c r="U1239" s="59">
        <v>7042360000</v>
      </c>
      <c r="V1239" s="60">
        <v>7042360000</v>
      </c>
      <c r="W1239" s="60">
        <v>14476800000</v>
      </c>
      <c r="X1239" s="59">
        <v>1.23196992143E-2</v>
      </c>
      <c r="Y1239" s="54">
        <v>1</v>
      </c>
      <c r="Z1239" s="54">
        <v>0</v>
      </c>
      <c r="AA1239" s="54">
        <v>0</v>
      </c>
      <c r="AB1239" s="54">
        <v>0</v>
      </c>
      <c r="AC1239" s="56">
        <v>0</v>
      </c>
      <c r="AD1239" s="56">
        <v>1</v>
      </c>
      <c r="AE1239" s="1" t="s">
        <v>1424</v>
      </c>
      <c r="AF1239" s="1" t="s">
        <v>1418</v>
      </c>
      <c r="AG1239" s="1" t="s">
        <v>1434</v>
      </c>
    </row>
    <row r="1240" spans="1:33">
      <c r="A1240" s="53">
        <v>45169</v>
      </c>
      <c r="B1240" s="53">
        <v>45169</v>
      </c>
      <c r="N1240" s="1" t="s">
        <v>1348</v>
      </c>
      <c r="U1240" s="59">
        <v>34116222255.360001</v>
      </c>
      <c r="V1240" s="60">
        <v>34116222255.360001</v>
      </c>
      <c r="W1240" s="60">
        <v>34116222255.360001</v>
      </c>
      <c r="X1240" s="59">
        <v>5.96819243145E-2</v>
      </c>
      <c r="Y1240" s="54">
        <v>0</v>
      </c>
      <c r="Z1240" s="54">
        <v>1</v>
      </c>
      <c r="AA1240" s="54">
        <v>0</v>
      </c>
      <c r="AB1240" s="54">
        <v>0</v>
      </c>
      <c r="AC1240" s="56">
        <v>1</v>
      </c>
      <c r="AD1240" s="56">
        <v>0</v>
      </c>
      <c r="AE1240" s="1" t="s">
        <v>1424</v>
      </c>
      <c r="AF1240" s="1" t="s">
        <v>1418</v>
      </c>
      <c r="AG1240" s="1" t="s">
        <v>1419</v>
      </c>
    </row>
    <row r="1241" spans="1:33">
      <c r="A1241" s="53">
        <v>45169</v>
      </c>
      <c r="B1241" s="53">
        <v>45169</v>
      </c>
      <c r="N1241" s="1" t="s">
        <v>1342</v>
      </c>
      <c r="U1241" s="59">
        <v>20755695670.376701</v>
      </c>
      <c r="V1241" s="60">
        <v>20755695670.376701</v>
      </c>
      <c r="W1241" s="60">
        <v>37737628491.594101</v>
      </c>
      <c r="X1241" s="59">
        <v>3.63094087271E-2</v>
      </c>
      <c r="Y1241" s="54">
        <v>1</v>
      </c>
      <c r="Z1241" s="54">
        <v>0</v>
      </c>
      <c r="AA1241" s="54">
        <v>0</v>
      </c>
      <c r="AB1241" s="54">
        <v>0</v>
      </c>
      <c r="AC1241" s="56">
        <v>0.35</v>
      </c>
      <c r="AD1241" s="56">
        <v>0.65</v>
      </c>
      <c r="AE1241" s="1" t="s">
        <v>1441</v>
      </c>
      <c r="AF1241" s="1" t="s">
        <v>1418</v>
      </c>
      <c r="AG1241" s="1" t="s">
        <v>1419</v>
      </c>
    </row>
    <row r="1242" spans="1:33">
      <c r="A1242" s="53">
        <v>45169</v>
      </c>
      <c r="B1242" s="53">
        <v>45169</v>
      </c>
      <c r="N1242" s="1" t="s">
        <v>1031</v>
      </c>
      <c r="U1242" s="59">
        <v>12588072452.8125</v>
      </c>
      <c r="V1242" s="60">
        <v>12588072452.8125</v>
      </c>
      <c r="W1242" s="60">
        <v>100704579622.5</v>
      </c>
      <c r="X1242" s="59">
        <v>2.20212068549E-2</v>
      </c>
      <c r="Y1242" s="54">
        <v>1</v>
      </c>
      <c r="Z1242" s="54">
        <v>0</v>
      </c>
      <c r="AA1242" s="54">
        <v>0</v>
      </c>
      <c r="AB1242" s="54">
        <v>0</v>
      </c>
      <c r="AC1242" s="56">
        <v>0</v>
      </c>
      <c r="AD1242" s="56">
        <v>1</v>
      </c>
      <c r="AE1242" s="1" t="s">
        <v>1428</v>
      </c>
      <c r="AF1242" s="1" t="s">
        <v>1442</v>
      </c>
      <c r="AG1242" s="1" t="s">
        <v>1419</v>
      </c>
    </row>
    <row r="1243" spans="1:33">
      <c r="A1243" s="53">
        <v>45169</v>
      </c>
      <c r="B1243" s="53">
        <v>45169</v>
      </c>
      <c r="N1243" s="1" t="s">
        <v>1348</v>
      </c>
      <c r="U1243" s="59">
        <v>33153329354.599998</v>
      </c>
      <c r="V1243" s="60">
        <v>33153329354.599998</v>
      </c>
      <c r="W1243" s="60">
        <v>33153329354.599998</v>
      </c>
      <c r="X1243" s="59">
        <v>5.7997467553899999E-2</v>
      </c>
      <c r="Y1243" s="54">
        <v>0</v>
      </c>
      <c r="Z1243" s="54">
        <v>1</v>
      </c>
      <c r="AA1243" s="54">
        <v>0</v>
      </c>
      <c r="AB1243" s="54">
        <v>0</v>
      </c>
      <c r="AC1243" s="56">
        <v>1</v>
      </c>
      <c r="AD1243" s="56">
        <v>0</v>
      </c>
      <c r="AE1243" s="1" t="s">
        <v>1417</v>
      </c>
      <c r="AF1243" s="1" t="s">
        <v>1418</v>
      </c>
      <c r="AG1243" s="1" t="s">
        <v>1419</v>
      </c>
    </row>
    <row r="1244" spans="1:33">
      <c r="A1244" s="53">
        <v>45169</v>
      </c>
      <c r="B1244" s="53">
        <v>45169</v>
      </c>
      <c r="N1244" s="1" t="s">
        <v>1348</v>
      </c>
      <c r="U1244" s="59">
        <v>30630998688.299999</v>
      </c>
      <c r="V1244" s="60">
        <v>30630998688.299999</v>
      </c>
      <c r="W1244" s="60">
        <v>52297999089.720001</v>
      </c>
      <c r="X1244" s="59">
        <v>5.3584975842599997E-2</v>
      </c>
      <c r="Y1244" s="54">
        <v>1</v>
      </c>
      <c r="Z1244" s="54">
        <v>0</v>
      </c>
      <c r="AA1244" s="54">
        <v>0</v>
      </c>
      <c r="AB1244" s="54">
        <v>0</v>
      </c>
      <c r="AC1244" s="56">
        <v>0</v>
      </c>
      <c r="AD1244" s="56">
        <v>1</v>
      </c>
      <c r="AE1244" s="1" t="s">
        <v>1424</v>
      </c>
      <c r="AF1244" s="1" t="s">
        <v>1418</v>
      </c>
      <c r="AG1244" s="1" t="s">
        <v>1419</v>
      </c>
    </row>
    <row r="1245" spans="1:33">
      <c r="A1245" s="53">
        <v>45169</v>
      </c>
      <c r="B1245" s="53">
        <v>45169</v>
      </c>
      <c r="N1245" s="1" t="s">
        <v>936</v>
      </c>
      <c r="U1245" s="59">
        <v>12091247924.365299</v>
      </c>
      <c r="V1245" s="60">
        <v>12091247924.365299</v>
      </c>
      <c r="W1245" s="60">
        <v>14225731926.0874</v>
      </c>
      <c r="X1245" s="59">
        <v>2.1152076513299999E-2</v>
      </c>
      <c r="Y1245" s="54">
        <v>0</v>
      </c>
      <c r="Z1245" s="54">
        <v>1</v>
      </c>
      <c r="AA1245" s="54">
        <v>0</v>
      </c>
      <c r="AB1245" s="54">
        <v>0</v>
      </c>
      <c r="AC1245" s="56">
        <v>0</v>
      </c>
      <c r="AD1245" s="56">
        <v>1</v>
      </c>
      <c r="AE1245" s="1" t="s">
        <v>1427</v>
      </c>
      <c r="AF1245" s="1" t="s">
        <v>1418</v>
      </c>
      <c r="AG1245" s="1" t="s">
        <v>1419</v>
      </c>
    </row>
    <row r="1246" spans="1:33">
      <c r="A1246" s="53">
        <v>45169</v>
      </c>
      <c r="B1246" s="53">
        <v>45169</v>
      </c>
      <c r="N1246" s="1" t="s">
        <v>1348</v>
      </c>
      <c r="U1246" s="59">
        <v>28824447757.77</v>
      </c>
      <c r="V1246" s="60">
        <v>28824447757.77</v>
      </c>
      <c r="W1246" s="60">
        <v>32027164175.299999</v>
      </c>
      <c r="X1246" s="59">
        <v>5.0424648327399998E-2</v>
      </c>
      <c r="Y1246" s="54">
        <v>1</v>
      </c>
      <c r="Z1246" s="54">
        <v>0</v>
      </c>
      <c r="AA1246" s="54">
        <v>0</v>
      </c>
      <c r="AB1246" s="54">
        <v>0</v>
      </c>
      <c r="AC1246" s="56">
        <v>1</v>
      </c>
      <c r="AD1246" s="56">
        <v>0</v>
      </c>
      <c r="AE1246" s="1" t="s">
        <v>1424</v>
      </c>
      <c r="AF1246" s="1" t="s">
        <v>1418</v>
      </c>
      <c r="AG1246" s="1" t="s">
        <v>1419</v>
      </c>
    </row>
    <row r="1247" spans="1:33">
      <c r="A1247" s="53">
        <v>45169</v>
      </c>
      <c r="B1247" s="53">
        <v>45169</v>
      </c>
      <c r="N1247" s="1" t="s">
        <v>1348</v>
      </c>
      <c r="U1247" s="59">
        <v>35310653547.360001</v>
      </c>
      <c r="V1247" s="60">
        <v>35310653547.360001</v>
      </c>
      <c r="W1247" s="60">
        <v>44138316934.199997</v>
      </c>
      <c r="X1247" s="59">
        <v>6.1771427584700001E-2</v>
      </c>
      <c r="Y1247" s="54">
        <v>1</v>
      </c>
      <c r="Z1247" s="54">
        <v>0</v>
      </c>
      <c r="AA1247" s="54">
        <v>0</v>
      </c>
      <c r="AB1247" s="54">
        <v>0</v>
      </c>
      <c r="AC1247" s="56">
        <v>1</v>
      </c>
      <c r="AD1247" s="56">
        <v>0</v>
      </c>
      <c r="AE1247" s="1" t="s">
        <v>1417</v>
      </c>
      <c r="AF1247" s="1" t="s">
        <v>1418</v>
      </c>
      <c r="AG1247" s="1" t="s">
        <v>1419</v>
      </c>
    </row>
    <row r="1248" spans="1:33">
      <c r="A1248" s="53">
        <v>45169</v>
      </c>
      <c r="B1248" s="53">
        <v>45169</v>
      </c>
      <c r="N1248" s="1" t="s">
        <v>1348</v>
      </c>
      <c r="U1248" s="59">
        <v>43523858932.400002</v>
      </c>
      <c r="V1248" s="60">
        <v>43523858932.400002</v>
      </c>
      <c r="W1248" s="60">
        <v>43523858932.400002</v>
      </c>
      <c r="X1248" s="59">
        <v>7.6139369571399995E-2</v>
      </c>
      <c r="Y1248" s="54">
        <v>1</v>
      </c>
      <c r="Z1248" s="54">
        <v>0</v>
      </c>
      <c r="AA1248" s="54">
        <v>0</v>
      </c>
      <c r="AB1248" s="54">
        <v>0</v>
      </c>
      <c r="AC1248" s="56">
        <v>0</v>
      </c>
      <c r="AD1248" s="56">
        <v>1</v>
      </c>
      <c r="AE1248" s="1" t="s">
        <v>1417</v>
      </c>
      <c r="AF1248" s="1" t="s">
        <v>1418</v>
      </c>
      <c r="AG1248" s="1" t="s">
        <v>1419</v>
      </c>
    </row>
    <row r="1249" spans="1:33">
      <c r="A1249" s="53">
        <v>45169</v>
      </c>
      <c r="B1249" s="53">
        <v>45169</v>
      </c>
      <c r="N1249" s="1" t="s">
        <v>1348</v>
      </c>
      <c r="U1249" s="59">
        <v>149099324104.01999</v>
      </c>
      <c r="V1249" s="60">
        <v>149099324104.01999</v>
      </c>
      <c r="W1249" s="60">
        <v>149099324104.01999</v>
      </c>
      <c r="X1249" s="59">
        <v>0.26083000954550001</v>
      </c>
      <c r="Y1249" s="54">
        <v>1</v>
      </c>
      <c r="Z1249" s="54">
        <v>0</v>
      </c>
      <c r="AA1249" s="54">
        <v>0</v>
      </c>
      <c r="AB1249" s="54">
        <v>0</v>
      </c>
      <c r="AC1249" s="56">
        <v>1</v>
      </c>
      <c r="AD1249" s="56">
        <v>0</v>
      </c>
      <c r="AE1249" s="1" t="s">
        <v>1417</v>
      </c>
      <c r="AF1249" s="1" t="s">
        <v>1418</v>
      </c>
      <c r="AG1249" s="1" t="s">
        <v>1419</v>
      </c>
    </row>
    <row r="1250" spans="1:33">
      <c r="A1250" s="53">
        <v>45169</v>
      </c>
      <c r="B1250" s="53">
        <v>45169</v>
      </c>
      <c r="N1250" s="1" t="s">
        <v>1348</v>
      </c>
      <c r="U1250" s="59">
        <v>399218714443.52002</v>
      </c>
      <c r="V1250" s="60">
        <v>399218714443.52002</v>
      </c>
      <c r="W1250" s="60">
        <v>512824824236.26801</v>
      </c>
      <c r="X1250" s="59">
        <v>0.69838157701110004</v>
      </c>
      <c r="Y1250" s="54">
        <v>1</v>
      </c>
      <c r="Z1250" s="54">
        <v>0</v>
      </c>
      <c r="AA1250" s="54">
        <v>0</v>
      </c>
      <c r="AB1250" s="54">
        <v>0</v>
      </c>
      <c r="AC1250" s="56">
        <v>0</v>
      </c>
      <c r="AD1250" s="56">
        <v>1</v>
      </c>
      <c r="AE1250" s="1" t="s">
        <v>1417</v>
      </c>
      <c r="AF1250" s="1" t="s">
        <v>1418</v>
      </c>
      <c r="AG1250" s="1" t="s">
        <v>1434</v>
      </c>
    </row>
    <row r="1251" spans="1:33">
      <c r="A1251" s="53">
        <v>45169</v>
      </c>
      <c r="B1251" s="53">
        <v>45169</v>
      </c>
      <c r="N1251" s="1" t="s">
        <v>1088</v>
      </c>
      <c r="U1251" s="59">
        <v>2491270521.5715899</v>
      </c>
      <c r="V1251" s="60">
        <v>2491270521.5715899</v>
      </c>
      <c r="W1251" s="60">
        <v>6228176303.9289799</v>
      </c>
      <c r="X1251" s="59">
        <v>4.3581559999000003E-3</v>
      </c>
      <c r="Y1251" s="54">
        <v>0</v>
      </c>
      <c r="Z1251" s="54">
        <v>1</v>
      </c>
      <c r="AA1251" s="54">
        <v>0</v>
      </c>
      <c r="AB1251" s="54">
        <v>0</v>
      </c>
      <c r="AC1251" s="56">
        <v>0</v>
      </c>
      <c r="AD1251" s="56">
        <v>1</v>
      </c>
      <c r="AE1251" s="1" t="s">
        <v>1425</v>
      </c>
      <c r="AF1251" s="1" t="s">
        <v>1418</v>
      </c>
      <c r="AG1251" s="1" t="s">
        <v>1419</v>
      </c>
    </row>
    <row r="1252" spans="1:33">
      <c r="A1252" s="53">
        <v>45169</v>
      </c>
      <c r="B1252" s="53">
        <v>45169</v>
      </c>
      <c r="N1252" s="1" t="s">
        <v>936</v>
      </c>
      <c r="U1252" s="59">
        <v>27576365633.290199</v>
      </c>
      <c r="V1252" s="60">
        <v>27576365633.290199</v>
      </c>
      <c r="W1252" s="60">
        <v>27576365633.290199</v>
      </c>
      <c r="X1252" s="59">
        <v>4.8241289855499997E-2</v>
      </c>
      <c r="Y1252" s="54">
        <v>1</v>
      </c>
      <c r="Z1252" s="54">
        <v>0</v>
      </c>
      <c r="AA1252" s="54">
        <v>0</v>
      </c>
      <c r="AB1252" s="54">
        <v>0</v>
      </c>
      <c r="AC1252" s="56">
        <v>0</v>
      </c>
      <c r="AD1252" s="56">
        <v>1</v>
      </c>
      <c r="AE1252" s="1" t="s">
        <v>1427</v>
      </c>
      <c r="AF1252" s="1" t="s">
        <v>1418</v>
      </c>
      <c r="AG1252" s="1" t="s">
        <v>1419</v>
      </c>
    </row>
    <row r="1253" spans="1:33">
      <c r="A1253" s="53">
        <v>45169</v>
      </c>
      <c r="B1253" s="53">
        <v>45169</v>
      </c>
      <c r="N1253" s="1" t="s">
        <v>936</v>
      </c>
      <c r="U1253" s="59">
        <v>17422646668.4356</v>
      </c>
      <c r="V1253" s="60">
        <v>17422646668.4356</v>
      </c>
      <c r="W1253" s="60">
        <v>17422646668.4356</v>
      </c>
      <c r="X1253" s="59">
        <v>3.0478670001700001E-2</v>
      </c>
      <c r="Y1253" s="54">
        <v>0</v>
      </c>
      <c r="Z1253" s="54">
        <v>1</v>
      </c>
      <c r="AA1253" s="54">
        <v>0</v>
      </c>
      <c r="AB1253" s="54">
        <v>0</v>
      </c>
      <c r="AC1253" s="56">
        <v>0</v>
      </c>
      <c r="AD1253" s="56">
        <v>1</v>
      </c>
      <c r="AE1253" s="1" t="s">
        <v>1427</v>
      </c>
      <c r="AF1253" s="1" t="s">
        <v>1418</v>
      </c>
      <c r="AG1253" s="1" t="s">
        <v>1419</v>
      </c>
    </row>
    <row r="1254" spans="1:33">
      <c r="A1254" s="53">
        <v>45169</v>
      </c>
      <c r="B1254" s="53">
        <v>45169</v>
      </c>
      <c r="N1254" s="1" t="s">
        <v>881</v>
      </c>
      <c r="U1254" s="59">
        <v>8043277317.8491697</v>
      </c>
      <c r="V1254" s="60">
        <v>8043277317.8491697</v>
      </c>
      <c r="W1254" s="60">
        <v>8936974797.6101894</v>
      </c>
      <c r="X1254" s="59">
        <v>1.40706747814E-2</v>
      </c>
      <c r="Y1254" s="54">
        <v>0</v>
      </c>
      <c r="Z1254" s="54">
        <v>1</v>
      </c>
      <c r="AA1254" s="54">
        <v>0</v>
      </c>
      <c r="AB1254" s="54">
        <v>0</v>
      </c>
      <c r="AC1254" s="56">
        <v>0</v>
      </c>
      <c r="AD1254" s="56">
        <v>1</v>
      </c>
      <c r="AE1254" s="1" t="s">
        <v>1433</v>
      </c>
      <c r="AF1254" s="1" t="s">
        <v>1418</v>
      </c>
      <c r="AG1254" s="1" t="s">
        <v>1419</v>
      </c>
    </row>
    <row r="1255" spans="1:33">
      <c r="A1255" s="53">
        <v>45169</v>
      </c>
      <c r="B1255" s="53">
        <v>45169</v>
      </c>
      <c r="N1255" s="1" t="s">
        <v>881</v>
      </c>
      <c r="U1255" s="59">
        <v>5650075331.8421803</v>
      </c>
      <c r="V1255" s="60">
        <v>5650075331.8421803</v>
      </c>
      <c r="W1255" s="60">
        <v>14125188329.605499</v>
      </c>
      <c r="X1255" s="59">
        <v>9.8840770176999992E-3</v>
      </c>
      <c r="Y1255" s="54">
        <v>0</v>
      </c>
      <c r="Z1255" s="54">
        <v>1</v>
      </c>
      <c r="AA1255" s="54">
        <v>0</v>
      </c>
      <c r="AB1255" s="54">
        <v>0</v>
      </c>
      <c r="AC1255" s="56">
        <v>0</v>
      </c>
      <c r="AD1255" s="56">
        <v>1</v>
      </c>
      <c r="AE1255" s="1" t="s">
        <v>1433</v>
      </c>
      <c r="AF1255" s="1" t="s">
        <v>1418</v>
      </c>
      <c r="AG1255" s="1" t="s">
        <v>1419</v>
      </c>
    </row>
    <row r="1256" spans="1:33">
      <c r="A1256" s="53">
        <v>45169</v>
      </c>
      <c r="B1256" s="53">
        <v>45169</v>
      </c>
      <c r="N1256" s="1" t="s">
        <v>1088</v>
      </c>
      <c r="U1256" s="59">
        <v>5193824843.5367699</v>
      </c>
      <c r="V1256" s="60">
        <v>5193824843.5367699</v>
      </c>
      <c r="W1256" s="60">
        <v>5770916492.8186302</v>
      </c>
      <c r="X1256" s="59">
        <v>9.0859257187000005E-3</v>
      </c>
      <c r="Y1256" s="54">
        <v>0</v>
      </c>
      <c r="Z1256" s="54">
        <v>1</v>
      </c>
      <c r="AA1256" s="54">
        <v>0</v>
      </c>
      <c r="AB1256" s="54">
        <v>0</v>
      </c>
      <c r="AC1256" s="56">
        <v>0</v>
      </c>
      <c r="AD1256" s="56">
        <v>1</v>
      </c>
      <c r="AE1256" s="1" t="s">
        <v>1425</v>
      </c>
      <c r="AF1256" s="1" t="s">
        <v>1418</v>
      </c>
      <c r="AG1256" s="1" t="s">
        <v>1419</v>
      </c>
    </row>
    <row r="1257" spans="1:33">
      <c r="A1257" s="53">
        <v>45169</v>
      </c>
      <c r="B1257" s="53">
        <v>45169</v>
      </c>
      <c r="N1257" s="1" t="s">
        <v>1348</v>
      </c>
      <c r="U1257" s="59">
        <v>30762515310.247501</v>
      </c>
      <c r="V1257" s="60">
        <v>30762515310.247501</v>
      </c>
      <c r="W1257" s="60">
        <v>47326946631.150002</v>
      </c>
      <c r="X1257" s="59">
        <v>5.3815047185700002E-2</v>
      </c>
      <c r="Y1257" s="54">
        <v>1</v>
      </c>
      <c r="Z1257" s="54">
        <v>0</v>
      </c>
      <c r="AA1257" s="54">
        <v>0</v>
      </c>
      <c r="AB1257" s="54">
        <v>0</v>
      </c>
      <c r="AC1257" s="56">
        <v>1</v>
      </c>
      <c r="AD1257" s="56">
        <v>0</v>
      </c>
      <c r="AE1257" s="1" t="s">
        <v>1424</v>
      </c>
      <c r="AF1257" s="1" t="s">
        <v>1418</v>
      </c>
      <c r="AG1257" s="1" t="s">
        <v>1419</v>
      </c>
    </row>
    <row r="1258" spans="1:33">
      <c r="A1258" s="53">
        <v>45169</v>
      </c>
      <c r="B1258" s="53">
        <v>45169</v>
      </c>
      <c r="N1258" s="1" t="s">
        <v>1218</v>
      </c>
      <c r="U1258" s="59">
        <v>4701696753.1211205</v>
      </c>
      <c r="V1258" s="60">
        <v>4701696753.1211205</v>
      </c>
      <c r="W1258" s="60">
        <v>18806787012.484501</v>
      </c>
      <c r="X1258" s="59">
        <v>8.2250111888000008E-3</v>
      </c>
      <c r="Y1258" s="54">
        <v>1</v>
      </c>
      <c r="Z1258" s="54">
        <v>0</v>
      </c>
      <c r="AA1258" s="54">
        <v>0</v>
      </c>
      <c r="AB1258" s="54">
        <v>0</v>
      </c>
      <c r="AC1258" s="56">
        <v>0.5</v>
      </c>
      <c r="AD1258" s="56">
        <v>0.5</v>
      </c>
      <c r="AE1258" s="1" t="s">
        <v>1478</v>
      </c>
      <c r="AF1258" s="1" t="s">
        <v>1418</v>
      </c>
      <c r="AG1258" s="1" t="s">
        <v>1419</v>
      </c>
    </row>
    <row r="1259" spans="1:33">
      <c r="A1259" s="53">
        <v>45169</v>
      </c>
      <c r="B1259" s="53">
        <v>45169</v>
      </c>
      <c r="N1259" s="1" t="s">
        <v>1088</v>
      </c>
      <c r="U1259" s="59">
        <v>1735106700.3503101</v>
      </c>
      <c r="V1259" s="60">
        <v>1735106700.3503101</v>
      </c>
      <c r="W1259" s="60">
        <v>3855792667.4451399</v>
      </c>
      <c r="X1259" s="59">
        <v>3.0353450622999999E-3</v>
      </c>
      <c r="Y1259" s="54">
        <v>0</v>
      </c>
      <c r="Z1259" s="54">
        <v>1</v>
      </c>
      <c r="AA1259" s="54">
        <v>0</v>
      </c>
      <c r="AB1259" s="54">
        <v>0</v>
      </c>
      <c r="AC1259" s="56">
        <v>0</v>
      </c>
      <c r="AD1259" s="56">
        <v>1</v>
      </c>
      <c r="AE1259" s="1" t="s">
        <v>1425</v>
      </c>
      <c r="AF1259" s="1" t="s">
        <v>1418</v>
      </c>
      <c r="AG1259" s="1" t="s">
        <v>1419</v>
      </c>
    </row>
    <row r="1260" spans="1:33">
      <c r="A1260" s="53">
        <v>45169</v>
      </c>
      <c r="B1260" s="53">
        <v>45169</v>
      </c>
      <c r="N1260" s="1" t="s">
        <v>1218</v>
      </c>
      <c r="U1260" s="59">
        <v>6785347493.2650204</v>
      </c>
      <c r="V1260" s="60">
        <v>6785347493.2650204</v>
      </c>
      <c r="W1260" s="60">
        <v>11239875946.249399</v>
      </c>
      <c r="X1260" s="59">
        <v>1.1870089030099999E-2</v>
      </c>
      <c r="Y1260" s="54">
        <v>0</v>
      </c>
      <c r="Z1260" s="54">
        <v>1</v>
      </c>
      <c r="AA1260" s="54">
        <v>0</v>
      </c>
      <c r="AB1260" s="54">
        <v>0</v>
      </c>
      <c r="AC1260" s="56">
        <v>0.35</v>
      </c>
      <c r="AD1260" s="56">
        <v>0.65</v>
      </c>
      <c r="AE1260" s="1" t="s">
        <v>1478</v>
      </c>
      <c r="AF1260" s="1" t="s">
        <v>1418</v>
      </c>
      <c r="AG1260" s="1" t="s">
        <v>1438</v>
      </c>
    </row>
    <row r="1261" spans="1:33">
      <c r="A1261" s="53">
        <v>45169</v>
      </c>
      <c r="B1261" s="53">
        <v>45169</v>
      </c>
      <c r="N1261" s="1" t="s">
        <v>1348</v>
      </c>
      <c r="U1261" s="59">
        <v>27004748731.52</v>
      </c>
      <c r="V1261" s="60">
        <v>27004748731.52</v>
      </c>
      <c r="W1261" s="60">
        <v>27004748731.52</v>
      </c>
      <c r="X1261" s="59">
        <v>4.7241319917099997E-2</v>
      </c>
      <c r="Y1261" s="54">
        <v>1</v>
      </c>
      <c r="Z1261" s="54">
        <v>0</v>
      </c>
      <c r="AA1261" s="54">
        <v>0</v>
      </c>
      <c r="AB1261" s="54">
        <v>0</v>
      </c>
      <c r="AC1261" s="56">
        <v>1</v>
      </c>
      <c r="AD1261" s="56">
        <v>0</v>
      </c>
      <c r="AE1261" s="1" t="s">
        <v>1417</v>
      </c>
      <c r="AF1261" s="1" t="s">
        <v>1418</v>
      </c>
      <c r="AG1261" s="1" t="s">
        <v>1419</v>
      </c>
    </row>
    <row r="1262" spans="1:33">
      <c r="A1262" s="53">
        <v>45169</v>
      </c>
      <c r="B1262" s="53">
        <v>45169</v>
      </c>
      <c r="N1262" s="1" t="s">
        <v>1088</v>
      </c>
      <c r="U1262" s="59">
        <v>3042442361.1378198</v>
      </c>
      <c r="V1262" s="60">
        <v>3042442361.1378198</v>
      </c>
      <c r="W1262" s="60">
        <v>4056589814.85043</v>
      </c>
      <c r="X1262" s="59">
        <v>5.3223599427000001E-3</v>
      </c>
      <c r="Y1262" s="54">
        <v>0</v>
      </c>
      <c r="Z1262" s="54">
        <v>1</v>
      </c>
      <c r="AA1262" s="54">
        <v>0</v>
      </c>
      <c r="AB1262" s="54">
        <v>0</v>
      </c>
      <c r="AC1262" s="56">
        <v>0</v>
      </c>
      <c r="AD1262" s="56">
        <v>1</v>
      </c>
      <c r="AE1262" s="1" t="s">
        <v>1425</v>
      </c>
      <c r="AF1262" s="1" t="s">
        <v>1418</v>
      </c>
      <c r="AG1262" s="1" t="s">
        <v>1419</v>
      </c>
    </row>
    <row r="1263" spans="1:33">
      <c r="A1263" s="53">
        <v>45169</v>
      </c>
      <c r="B1263" s="53">
        <v>45169</v>
      </c>
      <c r="N1263" s="1" t="s">
        <v>1084</v>
      </c>
      <c r="U1263" s="59">
        <v>7564770597.7368002</v>
      </c>
      <c r="V1263" s="60">
        <v>7564770597.7368002</v>
      </c>
      <c r="W1263" s="60">
        <v>18911926494.341999</v>
      </c>
      <c r="X1263" s="59">
        <v>1.3233589079500001E-2</v>
      </c>
      <c r="Y1263" s="54">
        <v>0</v>
      </c>
      <c r="Z1263" s="54">
        <v>1</v>
      </c>
      <c r="AA1263" s="54">
        <v>0</v>
      </c>
      <c r="AB1263" s="54">
        <v>0</v>
      </c>
      <c r="AC1263" s="56">
        <v>0.5</v>
      </c>
      <c r="AD1263" s="56">
        <v>0.5</v>
      </c>
      <c r="AE1263" s="1" t="s">
        <v>1435</v>
      </c>
      <c r="AF1263" s="1" t="s">
        <v>1436</v>
      </c>
      <c r="AG1263" s="1" t="s">
        <v>1419</v>
      </c>
    </row>
    <row r="1264" spans="1:33">
      <c r="A1264" s="53">
        <v>45169</v>
      </c>
      <c r="B1264" s="53">
        <v>45169</v>
      </c>
      <c r="N1264" s="1" t="s">
        <v>1088</v>
      </c>
      <c r="U1264" s="59">
        <v>4174722066.1469202</v>
      </c>
      <c r="V1264" s="60">
        <v>4174722066.1469202</v>
      </c>
      <c r="W1264" s="60">
        <v>5566296088.1959</v>
      </c>
      <c r="X1264" s="59">
        <v>7.3031370390999996E-3</v>
      </c>
      <c r="Y1264" s="54">
        <v>0</v>
      </c>
      <c r="Z1264" s="54">
        <v>1</v>
      </c>
      <c r="AA1264" s="54">
        <v>0</v>
      </c>
      <c r="AB1264" s="54">
        <v>0</v>
      </c>
      <c r="AC1264" s="56">
        <v>0</v>
      </c>
      <c r="AD1264" s="56">
        <v>1</v>
      </c>
      <c r="AE1264" s="1" t="s">
        <v>1425</v>
      </c>
      <c r="AF1264" s="1" t="s">
        <v>1418</v>
      </c>
      <c r="AG1264" s="1" t="s">
        <v>1419</v>
      </c>
    </row>
    <row r="1265" spans="1:33">
      <c r="A1265" s="53">
        <v>45169</v>
      </c>
      <c r="B1265" s="53">
        <v>45169</v>
      </c>
      <c r="N1265" s="1" t="s">
        <v>936</v>
      </c>
      <c r="U1265" s="59">
        <v>28489401009.5126</v>
      </c>
      <c r="V1265" s="60">
        <v>28489401009.5126</v>
      </c>
      <c r="W1265" s="60">
        <v>37985868012.683403</v>
      </c>
      <c r="X1265" s="59">
        <v>4.98385273167E-2</v>
      </c>
      <c r="Y1265" s="54">
        <v>1</v>
      </c>
      <c r="Z1265" s="54">
        <v>0</v>
      </c>
      <c r="AA1265" s="54">
        <v>0</v>
      </c>
      <c r="AB1265" s="54">
        <v>0</v>
      </c>
      <c r="AC1265" s="56">
        <v>1</v>
      </c>
      <c r="AD1265" s="56">
        <v>0</v>
      </c>
      <c r="AE1265" s="1" t="s">
        <v>1427</v>
      </c>
      <c r="AF1265" s="1" t="s">
        <v>1418</v>
      </c>
      <c r="AG1265" s="1" t="s">
        <v>1419</v>
      </c>
    </row>
    <row r="1266" spans="1:33">
      <c r="A1266" s="53">
        <v>45169</v>
      </c>
      <c r="B1266" s="53">
        <v>45169</v>
      </c>
      <c r="N1266" s="1" t="s">
        <v>1193</v>
      </c>
      <c r="U1266" s="59">
        <v>8573800773.9855099</v>
      </c>
      <c r="V1266" s="60">
        <v>8573800773.9855099</v>
      </c>
      <c r="W1266" s="60">
        <v>17147601547.971001</v>
      </c>
      <c r="X1266" s="59">
        <v>1.4998757044400001E-2</v>
      </c>
      <c r="Y1266" s="54">
        <v>1</v>
      </c>
      <c r="Z1266" s="54">
        <v>0</v>
      </c>
      <c r="AA1266" s="54">
        <v>0</v>
      </c>
      <c r="AB1266" s="54">
        <v>0</v>
      </c>
      <c r="AC1266" s="56">
        <v>1</v>
      </c>
      <c r="AD1266" s="56">
        <v>0</v>
      </c>
      <c r="AE1266" s="1" t="s">
        <v>1449</v>
      </c>
      <c r="AF1266" s="1" t="s">
        <v>1418</v>
      </c>
      <c r="AG1266" s="1" t="s">
        <v>1419</v>
      </c>
    </row>
    <row r="1267" spans="1:33">
      <c r="A1267" s="53">
        <v>45169</v>
      </c>
      <c r="B1267" s="53">
        <v>45169</v>
      </c>
      <c r="N1267" s="1" t="s">
        <v>1088</v>
      </c>
      <c r="U1267" s="59">
        <v>5521064676.9928198</v>
      </c>
      <c r="V1267" s="60">
        <v>5521064676.9928198</v>
      </c>
      <c r="W1267" s="60">
        <v>7361419569.32376</v>
      </c>
      <c r="X1267" s="59">
        <v>9.6583895404000007E-3</v>
      </c>
      <c r="Y1267" s="54">
        <v>0</v>
      </c>
      <c r="Z1267" s="54">
        <v>1</v>
      </c>
      <c r="AA1267" s="54">
        <v>0</v>
      </c>
      <c r="AB1267" s="54">
        <v>0</v>
      </c>
      <c r="AC1267" s="56">
        <v>1</v>
      </c>
      <c r="AD1267" s="56">
        <v>0</v>
      </c>
      <c r="AE1267" s="1" t="s">
        <v>1425</v>
      </c>
      <c r="AF1267" s="1" t="s">
        <v>1418</v>
      </c>
      <c r="AG1267" s="1" t="s">
        <v>1419</v>
      </c>
    </row>
    <row r="1268" spans="1:33">
      <c r="A1268" s="53">
        <v>45169</v>
      </c>
      <c r="B1268" s="53">
        <v>45169</v>
      </c>
      <c r="N1268" s="1" t="s">
        <v>1088</v>
      </c>
      <c r="U1268" s="59">
        <v>1828121303.2592599</v>
      </c>
      <c r="V1268" s="60">
        <v>1828121303.2592599</v>
      </c>
      <c r="W1268" s="60">
        <v>5223203723.5979004</v>
      </c>
      <c r="X1268" s="59">
        <v>3.1980620962E-3</v>
      </c>
      <c r="Y1268" s="54">
        <v>0</v>
      </c>
      <c r="Z1268" s="54">
        <v>1</v>
      </c>
      <c r="AA1268" s="54">
        <v>0</v>
      </c>
      <c r="AB1268" s="54">
        <v>0</v>
      </c>
      <c r="AC1268" s="56">
        <v>0</v>
      </c>
      <c r="AD1268" s="56">
        <v>1</v>
      </c>
      <c r="AE1268" s="1" t="s">
        <v>1425</v>
      </c>
      <c r="AF1268" s="1" t="s">
        <v>1418</v>
      </c>
      <c r="AG1268" s="1" t="s">
        <v>1419</v>
      </c>
    </row>
    <row r="1269" spans="1:33">
      <c r="A1269" s="53">
        <v>45169</v>
      </c>
      <c r="B1269" s="53">
        <v>45169</v>
      </c>
      <c r="N1269" s="1" t="s">
        <v>1348</v>
      </c>
      <c r="U1269" s="59">
        <v>384774680268.96002</v>
      </c>
      <c r="V1269" s="60">
        <v>384774680268.96002</v>
      </c>
      <c r="W1269" s="60">
        <v>384774680268.96002</v>
      </c>
      <c r="X1269" s="59">
        <v>0.67311360484380001</v>
      </c>
      <c r="Y1269" s="54">
        <v>1</v>
      </c>
      <c r="Z1269" s="54">
        <v>0</v>
      </c>
      <c r="AA1269" s="54">
        <v>0</v>
      </c>
      <c r="AB1269" s="54">
        <v>0</v>
      </c>
      <c r="AC1269" s="56">
        <v>1</v>
      </c>
      <c r="AD1269" s="56">
        <v>0</v>
      </c>
      <c r="AE1269" s="1" t="s">
        <v>1424</v>
      </c>
      <c r="AF1269" s="1" t="s">
        <v>1418</v>
      </c>
      <c r="AG1269" s="1" t="s">
        <v>1419</v>
      </c>
    </row>
    <row r="1270" spans="1:33">
      <c r="A1270" s="53">
        <v>45169</v>
      </c>
      <c r="B1270" s="53">
        <v>45169</v>
      </c>
      <c r="N1270" s="1" t="s">
        <v>1015</v>
      </c>
      <c r="U1270" s="59">
        <v>4912388690.2495403</v>
      </c>
      <c r="V1270" s="60">
        <v>4912388690.2495403</v>
      </c>
      <c r="W1270" s="60">
        <v>16374628967.498501</v>
      </c>
      <c r="X1270" s="59">
        <v>8.5935895193999991E-3</v>
      </c>
      <c r="Y1270" s="54">
        <v>0</v>
      </c>
      <c r="Z1270" s="54">
        <v>1</v>
      </c>
      <c r="AA1270" s="54">
        <v>0</v>
      </c>
      <c r="AB1270" s="54">
        <v>0</v>
      </c>
      <c r="AC1270" s="56">
        <v>0</v>
      </c>
      <c r="AD1270" s="56">
        <v>1</v>
      </c>
      <c r="AE1270" s="1" t="s">
        <v>1420</v>
      </c>
      <c r="AF1270" s="1" t="s">
        <v>1418</v>
      </c>
      <c r="AG1270" s="1" t="s">
        <v>1419</v>
      </c>
    </row>
    <row r="1271" spans="1:33">
      <c r="A1271" s="53">
        <v>45169</v>
      </c>
      <c r="B1271" s="53">
        <v>45169</v>
      </c>
      <c r="N1271" s="1" t="s">
        <v>936</v>
      </c>
      <c r="U1271" s="59">
        <v>20504002240.493</v>
      </c>
      <c r="V1271" s="60">
        <v>20504002240.493</v>
      </c>
      <c r="W1271" s="60">
        <v>21583160253.150501</v>
      </c>
      <c r="X1271" s="59">
        <v>3.5869103580799998E-2</v>
      </c>
      <c r="Y1271" s="54">
        <v>1</v>
      </c>
      <c r="Z1271" s="54">
        <v>0</v>
      </c>
      <c r="AA1271" s="54">
        <v>0</v>
      </c>
      <c r="AB1271" s="54">
        <v>0</v>
      </c>
      <c r="AC1271" s="56">
        <v>0</v>
      </c>
      <c r="AD1271" s="56">
        <v>1</v>
      </c>
      <c r="AE1271" s="1" t="s">
        <v>1427</v>
      </c>
      <c r="AF1271" s="1" t="s">
        <v>1418</v>
      </c>
      <c r="AG1271" s="1" t="s">
        <v>1419</v>
      </c>
    </row>
    <row r="1272" spans="1:33">
      <c r="A1272" s="53">
        <v>45169</v>
      </c>
      <c r="B1272" s="53">
        <v>45169</v>
      </c>
      <c r="N1272" s="1" t="s">
        <v>1348</v>
      </c>
      <c r="U1272" s="59">
        <v>34990284191.940002</v>
      </c>
      <c r="V1272" s="60">
        <v>34990284191.940002</v>
      </c>
      <c r="W1272" s="60">
        <v>34990284191.940002</v>
      </c>
      <c r="X1272" s="59">
        <v>6.12109827769E-2</v>
      </c>
      <c r="Y1272" s="54">
        <v>1</v>
      </c>
      <c r="Z1272" s="54">
        <v>0</v>
      </c>
      <c r="AA1272" s="54">
        <v>0</v>
      </c>
      <c r="AB1272" s="54">
        <v>0</v>
      </c>
      <c r="AC1272" s="56">
        <v>0</v>
      </c>
      <c r="AD1272" s="56">
        <v>1</v>
      </c>
      <c r="AE1272" s="1" t="s">
        <v>1424</v>
      </c>
      <c r="AF1272" s="1" t="s">
        <v>1418</v>
      </c>
      <c r="AG1272" s="1" t="s">
        <v>1419</v>
      </c>
    </row>
    <row r="1273" spans="1:33">
      <c r="A1273" s="53">
        <v>45169</v>
      </c>
      <c r="B1273" s="53">
        <v>45169</v>
      </c>
      <c r="N1273" s="1" t="s">
        <v>1342</v>
      </c>
      <c r="U1273" s="59">
        <v>9352299211.3815403</v>
      </c>
      <c r="V1273" s="60">
        <v>9352299211.3815403</v>
      </c>
      <c r="W1273" s="60">
        <v>9352299211.3815403</v>
      </c>
      <c r="X1273" s="59">
        <v>1.6360639508199999E-2</v>
      </c>
      <c r="Y1273" s="54">
        <v>0</v>
      </c>
      <c r="Z1273" s="54">
        <v>1</v>
      </c>
      <c r="AA1273" s="54">
        <v>0</v>
      </c>
      <c r="AB1273" s="54">
        <v>0</v>
      </c>
      <c r="AC1273" s="56">
        <v>0</v>
      </c>
      <c r="AD1273" s="56">
        <v>1</v>
      </c>
      <c r="AE1273" s="1" t="s">
        <v>1441</v>
      </c>
      <c r="AF1273" s="1" t="s">
        <v>1418</v>
      </c>
      <c r="AG1273" s="1" t="s">
        <v>1419</v>
      </c>
    </row>
    <row r="1274" spans="1:33">
      <c r="A1274" s="53">
        <v>45169</v>
      </c>
      <c r="B1274" s="53">
        <v>45169</v>
      </c>
      <c r="N1274" s="1" t="s">
        <v>881</v>
      </c>
      <c r="U1274" s="59">
        <v>2987173615.448</v>
      </c>
      <c r="V1274" s="60">
        <v>2987173615.448</v>
      </c>
      <c r="W1274" s="60">
        <v>8534781758.4228601</v>
      </c>
      <c r="X1274" s="59">
        <v>5.2256744108000004E-3</v>
      </c>
      <c r="Y1274" s="54">
        <v>0</v>
      </c>
      <c r="Z1274" s="54">
        <v>1</v>
      </c>
      <c r="AA1274" s="54">
        <v>0</v>
      </c>
      <c r="AB1274" s="54">
        <v>0</v>
      </c>
      <c r="AC1274" s="56">
        <v>0</v>
      </c>
      <c r="AD1274" s="56">
        <v>1</v>
      </c>
      <c r="AE1274" s="1" t="s">
        <v>1433</v>
      </c>
      <c r="AF1274" s="1" t="s">
        <v>1418</v>
      </c>
      <c r="AG1274" s="1" t="s">
        <v>1419</v>
      </c>
    </row>
    <row r="1275" spans="1:33">
      <c r="A1275" s="53">
        <v>45169</v>
      </c>
      <c r="B1275" s="53">
        <v>45169</v>
      </c>
      <c r="N1275" s="1" t="s">
        <v>1348</v>
      </c>
      <c r="U1275" s="59">
        <v>5336232196.3199997</v>
      </c>
      <c r="V1275" s="60">
        <v>5336232196.3199997</v>
      </c>
      <c r="W1275" s="60">
        <v>11970417361.41</v>
      </c>
      <c r="X1275" s="59">
        <v>9.3350489888000005E-3</v>
      </c>
      <c r="Y1275" s="54">
        <v>0</v>
      </c>
      <c r="Z1275" s="54">
        <v>1</v>
      </c>
      <c r="AA1275" s="54">
        <v>0</v>
      </c>
      <c r="AB1275" s="54">
        <v>0</v>
      </c>
      <c r="AC1275" s="56">
        <v>0.35</v>
      </c>
      <c r="AD1275" s="56">
        <v>0.65</v>
      </c>
      <c r="AE1275" s="1" t="s">
        <v>1417</v>
      </c>
      <c r="AF1275" s="1" t="s">
        <v>1418</v>
      </c>
      <c r="AG1275" s="1" t="s">
        <v>1434</v>
      </c>
    </row>
    <row r="1276" spans="1:33">
      <c r="A1276" s="53">
        <v>45169</v>
      </c>
      <c r="B1276" s="53">
        <v>45169</v>
      </c>
      <c r="N1276" s="1" t="s">
        <v>1064</v>
      </c>
      <c r="U1276" s="59">
        <v>8220500568.6472998</v>
      </c>
      <c r="V1276" s="60">
        <v>8220500568.6472998</v>
      </c>
      <c r="W1276" s="60">
        <v>27401668562.1577</v>
      </c>
      <c r="X1276" s="59">
        <v>1.4380703968099999E-2</v>
      </c>
      <c r="Y1276" s="54">
        <v>1</v>
      </c>
      <c r="Z1276" s="54">
        <v>0</v>
      </c>
      <c r="AA1276" s="54">
        <v>0</v>
      </c>
      <c r="AB1276" s="54">
        <v>0</v>
      </c>
      <c r="AC1276" s="56">
        <v>0.35</v>
      </c>
      <c r="AD1276" s="56">
        <v>0.65</v>
      </c>
      <c r="AE1276" s="1" t="s">
        <v>1431</v>
      </c>
      <c r="AF1276" s="1" t="s">
        <v>1418</v>
      </c>
      <c r="AG1276" s="1" t="s">
        <v>1419</v>
      </c>
    </row>
    <row r="1277" spans="1:33">
      <c r="A1277" s="53">
        <v>45169</v>
      </c>
      <c r="B1277" s="53">
        <v>45169</v>
      </c>
      <c r="N1277" s="1" t="s">
        <v>1284</v>
      </c>
      <c r="U1277" s="59">
        <v>6612016975.0099602</v>
      </c>
      <c r="V1277" s="60">
        <v>6612016975.0099602</v>
      </c>
      <c r="W1277" s="60">
        <v>22040056583.366501</v>
      </c>
      <c r="X1277" s="59">
        <v>1.1566869676099999E-2</v>
      </c>
      <c r="Y1277" s="54">
        <v>1</v>
      </c>
      <c r="Z1277" s="54">
        <v>0</v>
      </c>
      <c r="AA1277" s="54">
        <v>0</v>
      </c>
      <c r="AB1277" s="54">
        <v>0</v>
      </c>
      <c r="AC1277" s="56">
        <v>1</v>
      </c>
      <c r="AD1277" s="56">
        <v>0</v>
      </c>
      <c r="AE1277" s="1" t="s">
        <v>1439</v>
      </c>
      <c r="AF1277" s="1" t="s">
        <v>1418</v>
      </c>
      <c r="AG1277" s="1" t="s">
        <v>1419</v>
      </c>
    </row>
    <row r="1278" spans="1:33">
      <c r="A1278" s="53">
        <v>45169</v>
      </c>
      <c r="B1278" s="53">
        <v>45169</v>
      </c>
      <c r="N1278" s="1" t="s">
        <v>1348</v>
      </c>
      <c r="U1278" s="59">
        <v>8510064620.2200003</v>
      </c>
      <c r="V1278" s="60">
        <v>8510064620.2200003</v>
      </c>
      <c r="W1278" s="60">
        <v>8510064620.2200003</v>
      </c>
      <c r="X1278" s="59">
        <v>1.4887258875700001E-2</v>
      </c>
      <c r="Y1278" s="54">
        <v>0</v>
      </c>
      <c r="Z1278" s="54">
        <v>1</v>
      </c>
      <c r="AA1278" s="54">
        <v>0</v>
      </c>
      <c r="AB1278" s="54">
        <v>0</v>
      </c>
      <c r="AC1278" s="56">
        <v>1</v>
      </c>
      <c r="AD1278" s="56">
        <v>0</v>
      </c>
      <c r="AE1278" s="1" t="s">
        <v>1417</v>
      </c>
      <c r="AF1278" s="1" t="s">
        <v>1418</v>
      </c>
      <c r="AG1278" s="1" t="s">
        <v>1419</v>
      </c>
    </row>
    <row r="1279" spans="1:33">
      <c r="A1279" s="53">
        <v>45169</v>
      </c>
      <c r="B1279" s="53">
        <v>45169</v>
      </c>
      <c r="N1279" s="1" t="s">
        <v>1348</v>
      </c>
      <c r="U1279" s="59">
        <v>30346524064.5</v>
      </c>
      <c r="V1279" s="60">
        <v>30346524064.5</v>
      </c>
      <c r="W1279" s="60">
        <v>30346524064.5</v>
      </c>
      <c r="X1279" s="59">
        <v>5.3087324231600001E-2</v>
      </c>
      <c r="Y1279" s="54">
        <v>1</v>
      </c>
      <c r="Z1279" s="54">
        <v>0</v>
      </c>
      <c r="AA1279" s="54">
        <v>0</v>
      </c>
      <c r="AB1279" s="54">
        <v>0</v>
      </c>
      <c r="AC1279" s="56">
        <v>0</v>
      </c>
      <c r="AD1279" s="56">
        <v>1</v>
      </c>
      <c r="AE1279" s="1" t="s">
        <v>1417</v>
      </c>
      <c r="AF1279" s="1" t="s">
        <v>1418</v>
      </c>
      <c r="AG1279" s="1" t="s">
        <v>1419</v>
      </c>
    </row>
    <row r="1280" spans="1:33">
      <c r="A1280" s="53">
        <v>45169</v>
      </c>
      <c r="B1280" s="53">
        <v>45169</v>
      </c>
      <c r="N1280" s="1" t="s">
        <v>936</v>
      </c>
      <c r="U1280" s="59">
        <v>18479608026.150299</v>
      </c>
      <c r="V1280" s="60">
        <v>18479608026.150299</v>
      </c>
      <c r="W1280" s="60">
        <v>18479608026.150299</v>
      </c>
      <c r="X1280" s="59">
        <v>3.2327687377699997E-2</v>
      </c>
      <c r="Y1280" s="54">
        <v>0</v>
      </c>
      <c r="Z1280" s="54">
        <v>1</v>
      </c>
      <c r="AA1280" s="54">
        <v>0</v>
      </c>
      <c r="AB1280" s="54">
        <v>0</v>
      </c>
      <c r="AC1280" s="56">
        <v>0</v>
      </c>
      <c r="AD1280" s="56">
        <v>1</v>
      </c>
      <c r="AE1280" s="1" t="s">
        <v>1427</v>
      </c>
      <c r="AF1280" s="1" t="s">
        <v>1418</v>
      </c>
      <c r="AG1280" s="1" t="s">
        <v>1419</v>
      </c>
    </row>
    <row r="1281" spans="1:33">
      <c r="A1281" s="53">
        <v>45169</v>
      </c>
      <c r="B1281" s="53">
        <v>45169</v>
      </c>
      <c r="N1281" s="1" t="s">
        <v>1348</v>
      </c>
      <c r="U1281" s="59">
        <v>40127336571.586502</v>
      </c>
      <c r="V1281" s="60">
        <v>40127336571.586502</v>
      </c>
      <c r="W1281" s="60">
        <v>47208631260.690002</v>
      </c>
      <c r="X1281" s="59">
        <v>7.0197592402899994E-2</v>
      </c>
      <c r="Y1281" s="54">
        <v>1</v>
      </c>
      <c r="Z1281" s="54">
        <v>0</v>
      </c>
      <c r="AA1281" s="54">
        <v>0</v>
      </c>
      <c r="AB1281" s="54">
        <v>0</v>
      </c>
      <c r="AC1281" s="56">
        <v>0</v>
      </c>
      <c r="AD1281" s="56">
        <v>1</v>
      </c>
      <c r="AE1281" s="1" t="s">
        <v>1424</v>
      </c>
      <c r="AF1281" s="1" t="s">
        <v>1418</v>
      </c>
      <c r="AG1281" s="1" t="s">
        <v>1419</v>
      </c>
    </row>
    <row r="1282" spans="1:33">
      <c r="A1282" s="53">
        <v>45169</v>
      </c>
      <c r="B1282" s="53">
        <v>45169</v>
      </c>
      <c r="N1282" s="1" t="s">
        <v>1348</v>
      </c>
      <c r="U1282" s="59">
        <v>7352849122.6000004</v>
      </c>
      <c r="V1282" s="60">
        <v>7352849122.6000004</v>
      </c>
      <c r="W1282" s="60">
        <v>7352849122.6000004</v>
      </c>
      <c r="X1282" s="59">
        <v>1.2862859830900001E-2</v>
      </c>
      <c r="Y1282" s="54">
        <v>0</v>
      </c>
      <c r="Z1282" s="54">
        <v>1</v>
      </c>
      <c r="AA1282" s="54">
        <v>0</v>
      </c>
      <c r="AB1282" s="54">
        <v>0</v>
      </c>
      <c r="AC1282" s="56">
        <v>1</v>
      </c>
      <c r="AD1282" s="56">
        <v>0</v>
      </c>
      <c r="AE1282" s="1" t="s">
        <v>1417</v>
      </c>
      <c r="AF1282" s="1" t="s">
        <v>1418</v>
      </c>
      <c r="AG1282" s="1" t="s">
        <v>1419</v>
      </c>
    </row>
    <row r="1283" spans="1:33">
      <c r="A1283" s="53">
        <v>45169</v>
      </c>
      <c r="B1283" s="53">
        <v>45169</v>
      </c>
      <c r="N1283" s="1" t="s">
        <v>1088</v>
      </c>
      <c r="U1283" s="59">
        <v>13642608930.691401</v>
      </c>
      <c r="V1283" s="60">
        <v>13642608930.691401</v>
      </c>
      <c r="W1283" s="60">
        <v>15158454367.434799</v>
      </c>
      <c r="X1283" s="59">
        <v>2.3865982216899999E-2</v>
      </c>
      <c r="Y1283" s="54">
        <v>1</v>
      </c>
      <c r="Z1283" s="54">
        <v>0</v>
      </c>
      <c r="AA1283" s="54">
        <v>0</v>
      </c>
      <c r="AB1283" s="54">
        <v>0</v>
      </c>
      <c r="AC1283" s="56">
        <v>1</v>
      </c>
      <c r="AD1283" s="56">
        <v>0</v>
      </c>
      <c r="AE1283" s="1" t="s">
        <v>1425</v>
      </c>
      <c r="AF1283" s="1" t="s">
        <v>1418</v>
      </c>
      <c r="AG1283" s="1" t="s">
        <v>1419</v>
      </c>
    </row>
    <row r="1284" spans="1:33">
      <c r="A1284" s="53">
        <v>45169</v>
      </c>
      <c r="B1284" s="53">
        <v>45169</v>
      </c>
      <c r="N1284" s="1" t="s">
        <v>1088</v>
      </c>
      <c r="U1284" s="59">
        <v>10811580822.6896</v>
      </c>
      <c r="V1284" s="60">
        <v>10811580822.6896</v>
      </c>
      <c r="W1284" s="60">
        <v>11380611392.3048</v>
      </c>
      <c r="X1284" s="59">
        <v>1.89134642033E-2</v>
      </c>
      <c r="Y1284" s="54">
        <v>0</v>
      </c>
      <c r="Z1284" s="54">
        <v>1</v>
      </c>
      <c r="AA1284" s="54">
        <v>0</v>
      </c>
      <c r="AB1284" s="54">
        <v>0</v>
      </c>
      <c r="AC1284" s="56">
        <v>1</v>
      </c>
      <c r="AD1284" s="56">
        <v>0</v>
      </c>
      <c r="AE1284" s="1" t="s">
        <v>1425</v>
      </c>
      <c r="AF1284" s="1" t="s">
        <v>1418</v>
      </c>
      <c r="AG1284" s="1" t="s">
        <v>1419</v>
      </c>
    </row>
    <row r="1285" spans="1:33">
      <c r="A1285" s="53">
        <v>45169</v>
      </c>
      <c r="B1285" s="53">
        <v>45169</v>
      </c>
      <c r="N1285" s="1" t="s">
        <v>1088</v>
      </c>
      <c r="U1285" s="59">
        <v>17514713498.8666</v>
      </c>
      <c r="V1285" s="60">
        <v>17514713498.8666</v>
      </c>
      <c r="W1285" s="60">
        <v>18436540525.122799</v>
      </c>
      <c r="X1285" s="59">
        <v>3.063972903E-2</v>
      </c>
      <c r="Y1285" s="54">
        <v>1</v>
      </c>
      <c r="Z1285" s="54">
        <v>0</v>
      </c>
      <c r="AA1285" s="54">
        <v>0</v>
      </c>
      <c r="AB1285" s="54">
        <v>0</v>
      </c>
      <c r="AC1285" s="56">
        <v>1</v>
      </c>
      <c r="AD1285" s="56">
        <v>0</v>
      </c>
      <c r="AE1285" s="1" t="s">
        <v>1425</v>
      </c>
      <c r="AF1285" s="1" t="s">
        <v>1418</v>
      </c>
      <c r="AG1285" s="1" t="s">
        <v>1419</v>
      </c>
    </row>
    <row r="1286" spans="1:33">
      <c r="A1286" s="53">
        <v>45169</v>
      </c>
      <c r="B1286" s="53">
        <v>45169</v>
      </c>
      <c r="N1286" s="1" t="s">
        <v>1348</v>
      </c>
      <c r="U1286" s="59">
        <v>5737715008.7399998</v>
      </c>
      <c r="V1286" s="60">
        <v>5737715008.7399998</v>
      </c>
      <c r="W1286" s="60">
        <v>5737715008.7399998</v>
      </c>
      <c r="X1286" s="59">
        <v>1.0037391312800001E-2</v>
      </c>
      <c r="Y1286" s="54">
        <v>0</v>
      </c>
      <c r="Z1286" s="54">
        <v>1</v>
      </c>
      <c r="AA1286" s="54">
        <v>0</v>
      </c>
      <c r="AB1286" s="54">
        <v>0</v>
      </c>
      <c r="AC1286" s="56">
        <v>1</v>
      </c>
      <c r="AD1286" s="56">
        <v>0</v>
      </c>
      <c r="AE1286" s="1" t="s">
        <v>1417</v>
      </c>
      <c r="AF1286" s="1" t="s">
        <v>1418</v>
      </c>
      <c r="AG1286" s="1" t="s">
        <v>1419</v>
      </c>
    </row>
    <row r="1287" spans="1:33">
      <c r="A1287" s="53">
        <v>45169</v>
      </c>
      <c r="B1287" s="53">
        <v>45169</v>
      </c>
      <c r="N1287" s="1" t="s">
        <v>1348</v>
      </c>
      <c r="U1287" s="59">
        <v>12891362362.559999</v>
      </c>
      <c r="V1287" s="60">
        <v>12891362362.559999</v>
      </c>
      <c r="W1287" s="60">
        <v>14323735958.4</v>
      </c>
      <c r="X1287" s="59">
        <v>2.2551773378499999E-2</v>
      </c>
      <c r="Y1287" s="54">
        <v>0</v>
      </c>
      <c r="Z1287" s="54">
        <v>1</v>
      </c>
      <c r="AA1287" s="54">
        <v>0</v>
      </c>
      <c r="AB1287" s="54">
        <v>0</v>
      </c>
      <c r="AC1287" s="56">
        <v>1</v>
      </c>
      <c r="AD1287" s="56">
        <v>0</v>
      </c>
      <c r="AE1287" s="1" t="s">
        <v>1424</v>
      </c>
      <c r="AF1287" s="1" t="s">
        <v>1418</v>
      </c>
      <c r="AG1287" s="1" t="s">
        <v>1419</v>
      </c>
    </row>
    <row r="1288" spans="1:33">
      <c r="A1288" s="53">
        <v>45169</v>
      </c>
      <c r="B1288" s="53">
        <v>45169</v>
      </c>
      <c r="N1288" s="1" t="s">
        <v>1348</v>
      </c>
      <c r="U1288" s="59">
        <v>5654532045.6000004</v>
      </c>
      <c r="V1288" s="60">
        <v>5654532045.6000004</v>
      </c>
      <c r="W1288" s="60">
        <v>12565626768</v>
      </c>
      <c r="X1288" s="59">
        <v>9.8918734628000004E-3</v>
      </c>
      <c r="Y1288" s="54">
        <v>0</v>
      </c>
      <c r="Z1288" s="54">
        <v>1</v>
      </c>
      <c r="AA1288" s="54">
        <v>0</v>
      </c>
      <c r="AB1288" s="54">
        <v>0</v>
      </c>
      <c r="AC1288" s="56">
        <v>0</v>
      </c>
      <c r="AD1288" s="56">
        <v>1</v>
      </c>
      <c r="AE1288" s="1" t="s">
        <v>1424</v>
      </c>
      <c r="AF1288" s="1" t="s">
        <v>1418</v>
      </c>
      <c r="AG1288" s="1" t="s">
        <v>1419</v>
      </c>
    </row>
    <row r="1289" spans="1:33">
      <c r="A1289" s="53">
        <v>45169</v>
      </c>
      <c r="B1289" s="53">
        <v>45169</v>
      </c>
      <c r="N1289" s="1" t="s">
        <v>1348</v>
      </c>
      <c r="U1289" s="59">
        <v>15830728837.879999</v>
      </c>
      <c r="V1289" s="60">
        <v>15830728837.879999</v>
      </c>
      <c r="W1289" s="60">
        <v>15830728837.879999</v>
      </c>
      <c r="X1289" s="59">
        <v>2.76938153725E-2</v>
      </c>
      <c r="Y1289" s="54">
        <v>0</v>
      </c>
      <c r="Z1289" s="54">
        <v>1</v>
      </c>
      <c r="AA1289" s="54">
        <v>0</v>
      </c>
      <c r="AB1289" s="54">
        <v>0</v>
      </c>
      <c r="AC1289" s="56">
        <v>1</v>
      </c>
      <c r="AD1289" s="56">
        <v>0</v>
      </c>
      <c r="AE1289" s="1" t="s">
        <v>1505</v>
      </c>
      <c r="AF1289" s="1" t="s">
        <v>1418</v>
      </c>
      <c r="AG1289" s="1" t="s">
        <v>1419</v>
      </c>
    </row>
    <row r="1290" spans="1:33">
      <c r="A1290" s="53">
        <v>45169</v>
      </c>
      <c r="B1290" s="53">
        <v>45169</v>
      </c>
      <c r="N1290" s="1" t="s">
        <v>1015</v>
      </c>
      <c r="U1290" s="59">
        <v>15939191126.329599</v>
      </c>
      <c r="V1290" s="60">
        <v>15939191126.329599</v>
      </c>
      <c r="W1290" s="60">
        <v>15939191126.329599</v>
      </c>
      <c r="X1290" s="59">
        <v>2.7883556136899999E-2</v>
      </c>
      <c r="Y1290" s="54">
        <v>0</v>
      </c>
      <c r="Z1290" s="54">
        <v>1</v>
      </c>
      <c r="AA1290" s="54">
        <v>0</v>
      </c>
      <c r="AB1290" s="54">
        <v>0</v>
      </c>
      <c r="AC1290" s="56">
        <v>0</v>
      </c>
      <c r="AD1290" s="56">
        <v>1</v>
      </c>
      <c r="AE1290" s="1" t="s">
        <v>1420</v>
      </c>
      <c r="AF1290" s="1" t="s">
        <v>1418</v>
      </c>
      <c r="AG1290" s="1" t="s">
        <v>1419</v>
      </c>
    </row>
    <row r="1291" spans="1:33">
      <c r="A1291" s="53">
        <v>45169</v>
      </c>
      <c r="B1291" s="53">
        <v>45169</v>
      </c>
      <c r="N1291" s="1" t="s">
        <v>1284</v>
      </c>
      <c r="U1291" s="59">
        <v>30950491458.889301</v>
      </c>
      <c r="V1291" s="60">
        <v>30950491458.889301</v>
      </c>
      <c r="W1291" s="60">
        <v>30950491458.889301</v>
      </c>
      <c r="X1291" s="59">
        <v>5.4143887178399998E-2</v>
      </c>
      <c r="Y1291" s="54">
        <v>1</v>
      </c>
      <c r="Z1291" s="54">
        <v>0</v>
      </c>
      <c r="AA1291" s="54">
        <v>0</v>
      </c>
      <c r="AB1291" s="54">
        <v>0</v>
      </c>
      <c r="AC1291" s="56">
        <v>0</v>
      </c>
      <c r="AD1291" s="56">
        <v>1</v>
      </c>
      <c r="AE1291" s="1" t="s">
        <v>1439</v>
      </c>
      <c r="AF1291" s="1" t="s">
        <v>1418</v>
      </c>
      <c r="AG1291" s="1" t="s">
        <v>1434</v>
      </c>
    </row>
    <row r="1292" spans="1:33">
      <c r="A1292" s="53">
        <v>45169</v>
      </c>
      <c r="B1292" s="53">
        <v>45169</v>
      </c>
      <c r="N1292" s="1" t="s">
        <v>1082</v>
      </c>
      <c r="U1292" s="59">
        <v>2281590795.88237</v>
      </c>
      <c r="V1292" s="60">
        <v>2281590795.88237</v>
      </c>
      <c r="W1292" s="60">
        <v>6518830845.37819</v>
      </c>
      <c r="X1292" s="59">
        <v>3.9913484024999999E-3</v>
      </c>
      <c r="Y1292" s="54">
        <v>0</v>
      </c>
      <c r="Z1292" s="54">
        <v>1</v>
      </c>
      <c r="AA1292" s="54">
        <v>0</v>
      </c>
      <c r="AB1292" s="54">
        <v>0</v>
      </c>
      <c r="AC1292" s="56">
        <v>0</v>
      </c>
      <c r="AD1292" s="56">
        <v>1</v>
      </c>
      <c r="AE1292" s="1" t="s">
        <v>1484</v>
      </c>
      <c r="AF1292" s="1" t="s">
        <v>1418</v>
      </c>
      <c r="AG1292" s="1" t="s">
        <v>1419</v>
      </c>
    </row>
    <row r="1293" spans="1:33">
      <c r="A1293" s="53">
        <v>45169</v>
      </c>
      <c r="B1293" s="53">
        <v>45169</v>
      </c>
      <c r="N1293" s="1" t="s">
        <v>1176</v>
      </c>
      <c r="U1293" s="59">
        <v>3463589952.1462102</v>
      </c>
      <c r="V1293" s="60">
        <v>3463589952.1462102</v>
      </c>
      <c r="W1293" s="60">
        <v>4329487440.1827698</v>
      </c>
      <c r="X1293" s="59">
        <v>6.0591032569000001E-3</v>
      </c>
      <c r="Y1293" s="54">
        <v>0</v>
      </c>
      <c r="Z1293" s="54">
        <v>1</v>
      </c>
      <c r="AA1293" s="54">
        <v>0</v>
      </c>
      <c r="AB1293" s="54">
        <v>0</v>
      </c>
      <c r="AC1293" s="56">
        <v>0.35</v>
      </c>
      <c r="AD1293" s="56">
        <v>0.65</v>
      </c>
      <c r="AE1293" s="1" t="s">
        <v>1455</v>
      </c>
      <c r="AF1293" s="1" t="s">
        <v>1418</v>
      </c>
      <c r="AG1293" s="1" t="s">
        <v>1419</v>
      </c>
    </row>
    <row r="1294" spans="1:33">
      <c r="A1294" s="53">
        <v>45169</v>
      </c>
      <c r="B1294" s="53">
        <v>45169</v>
      </c>
      <c r="N1294" s="1" t="s">
        <v>1295</v>
      </c>
      <c r="U1294" s="59">
        <v>3973460553.1223998</v>
      </c>
      <c r="V1294" s="60">
        <v>3973460553.1223998</v>
      </c>
      <c r="W1294" s="60">
        <v>6976590291.8200197</v>
      </c>
      <c r="X1294" s="59">
        <v>6.9510560173999996E-3</v>
      </c>
      <c r="Y1294" s="54">
        <v>0</v>
      </c>
      <c r="Z1294" s="54">
        <v>1</v>
      </c>
      <c r="AA1294" s="54">
        <v>0</v>
      </c>
      <c r="AB1294" s="54">
        <v>0</v>
      </c>
      <c r="AC1294" s="56">
        <v>0</v>
      </c>
      <c r="AD1294" s="56">
        <v>1</v>
      </c>
      <c r="AE1294" s="1" t="s">
        <v>1437</v>
      </c>
      <c r="AF1294" s="1" t="s">
        <v>1418</v>
      </c>
      <c r="AG1294" s="1" t="s">
        <v>1438</v>
      </c>
    </row>
    <row r="1295" spans="1:33">
      <c r="A1295" s="53">
        <v>45169</v>
      </c>
      <c r="B1295" s="53">
        <v>45169</v>
      </c>
      <c r="N1295" s="1" t="s">
        <v>1295</v>
      </c>
      <c r="U1295" s="59">
        <v>3125931501.8401999</v>
      </c>
      <c r="V1295" s="60">
        <v>3125931501.8401999</v>
      </c>
      <c r="W1295" s="60">
        <v>5532927759.1576204</v>
      </c>
      <c r="X1295" s="59">
        <v>5.4684134107000001E-3</v>
      </c>
      <c r="Y1295" s="54">
        <v>0</v>
      </c>
      <c r="Z1295" s="54">
        <v>1</v>
      </c>
      <c r="AA1295" s="54">
        <v>0</v>
      </c>
      <c r="AB1295" s="54">
        <v>0</v>
      </c>
      <c r="AC1295" s="56">
        <v>0.35</v>
      </c>
      <c r="AD1295" s="56">
        <v>0.65</v>
      </c>
      <c r="AE1295" s="1" t="s">
        <v>1437</v>
      </c>
      <c r="AF1295" s="1" t="s">
        <v>1418</v>
      </c>
      <c r="AG1295" s="1" t="s">
        <v>1438</v>
      </c>
    </row>
    <row r="1296" spans="1:33">
      <c r="A1296" s="53">
        <v>45169</v>
      </c>
      <c r="B1296" s="53">
        <v>45169</v>
      </c>
      <c r="N1296" s="1" t="s">
        <v>1348</v>
      </c>
      <c r="U1296" s="59">
        <v>736142942752.41602</v>
      </c>
      <c r="V1296" s="60">
        <v>736142942752.41602</v>
      </c>
      <c r="W1296" s="60">
        <v>817936603058.23999</v>
      </c>
      <c r="X1296" s="59">
        <v>1.2877869966133</v>
      </c>
      <c r="Y1296" s="54">
        <v>1</v>
      </c>
      <c r="Z1296" s="54">
        <v>0</v>
      </c>
      <c r="AA1296" s="54">
        <v>0</v>
      </c>
      <c r="AB1296" s="54">
        <v>0</v>
      </c>
      <c r="AC1296" s="56">
        <v>0</v>
      </c>
      <c r="AD1296" s="56">
        <v>1</v>
      </c>
      <c r="AE1296" s="1" t="s">
        <v>1424</v>
      </c>
      <c r="AF1296" s="1" t="s">
        <v>1418</v>
      </c>
      <c r="AG1296" s="1" t="s">
        <v>1419</v>
      </c>
    </row>
    <row r="1297" spans="1:33">
      <c r="A1297" s="53">
        <v>45169</v>
      </c>
      <c r="B1297" s="53">
        <v>45169</v>
      </c>
      <c r="N1297" s="1" t="s">
        <v>1031</v>
      </c>
      <c r="U1297" s="59">
        <v>12532894615.5</v>
      </c>
      <c r="V1297" s="60">
        <v>12532894615.5</v>
      </c>
      <c r="W1297" s="60">
        <v>12532894615.5</v>
      </c>
      <c r="X1297" s="59">
        <v>2.19246803554E-2</v>
      </c>
      <c r="Y1297" s="54">
        <v>0</v>
      </c>
      <c r="Z1297" s="54">
        <v>1</v>
      </c>
      <c r="AA1297" s="54">
        <v>0</v>
      </c>
      <c r="AB1297" s="54">
        <v>0</v>
      </c>
      <c r="AC1297" s="56">
        <v>0</v>
      </c>
      <c r="AD1297" s="56">
        <v>1</v>
      </c>
      <c r="AE1297" s="1" t="s">
        <v>1428</v>
      </c>
      <c r="AF1297" s="1" t="s">
        <v>1429</v>
      </c>
      <c r="AG1297" s="1" t="s">
        <v>1419</v>
      </c>
    </row>
    <row r="1298" spans="1:33">
      <c r="A1298" s="53">
        <v>45169</v>
      </c>
      <c r="B1298" s="53">
        <v>45169</v>
      </c>
      <c r="N1298" s="1" t="s">
        <v>1342</v>
      </c>
      <c r="U1298" s="59">
        <v>6389588337.9654703</v>
      </c>
      <c r="V1298" s="60">
        <v>6389588337.9654703</v>
      </c>
      <c r="W1298" s="60">
        <v>9127983339.9506702</v>
      </c>
      <c r="X1298" s="59">
        <v>1.1177759504899999E-2</v>
      </c>
      <c r="Y1298" s="54">
        <v>0</v>
      </c>
      <c r="Z1298" s="54">
        <v>1</v>
      </c>
      <c r="AA1298" s="54">
        <v>0</v>
      </c>
      <c r="AB1298" s="54">
        <v>0</v>
      </c>
      <c r="AC1298" s="56">
        <v>0.5</v>
      </c>
      <c r="AD1298" s="56">
        <v>0.5</v>
      </c>
      <c r="AE1298" s="1" t="s">
        <v>1441</v>
      </c>
      <c r="AF1298" s="1" t="s">
        <v>1418</v>
      </c>
      <c r="AG1298" s="1" t="s">
        <v>1419</v>
      </c>
    </row>
    <row r="1299" spans="1:33">
      <c r="A1299" s="53">
        <v>45169</v>
      </c>
      <c r="B1299" s="53">
        <v>45169</v>
      </c>
      <c r="N1299" s="1" t="s">
        <v>982</v>
      </c>
      <c r="U1299" s="59">
        <v>6903153417.7356796</v>
      </c>
      <c r="V1299" s="60">
        <v>6903153417.7356796</v>
      </c>
      <c r="W1299" s="60">
        <v>8628941772.16959</v>
      </c>
      <c r="X1299" s="59">
        <v>1.20761752789E-2</v>
      </c>
      <c r="Y1299" s="54">
        <v>0</v>
      </c>
      <c r="Z1299" s="54">
        <v>1</v>
      </c>
      <c r="AA1299" s="54">
        <v>0</v>
      </c>
      <c r="AB1299" s="54">
        <v>0</v>
      </c>
      <c r="AC1299" s="56">
        <v>0</v>
      </c>
      <c r="AD1299" s="56">
        <v>1</v>
      </c>
      <c r="AE1299" s="1" t="s">
        <v>1443</v>
      </c>
      <c r="AF1299" s="1" t="s">
        <v>1418</v>
      </c>
      <c r="AG1299" s="1" t="s">
        <v>1419</v>
      </c>
    </row>
    <row r="1300" spans="1:33">
      <c r="A1300" s="53">
        <v>45169</v>
      </c>
      <c r="B1300" s="53">
        <v>45169</v>
      </c>
      <c r="N1300" s="1" t="s">
        <v>1193</v>
      </c>
      <c r="U1300" s="59">
        <v>3547577988.4649601</v>
      </c>
      <c r="V1300" s="60">
        <v>3547577988.4649601</v>
      </c>
      <c r="W1300" s="60">
        <v>7095155976.9299097</v>
      </c>
      <c r="X1300" s="59">
        <v>6.2060294784000002E-3</v>
      </c>
      <c r="Y1300" s="54">
        <v>0</v>
      </c>
      <c r="Z1300" s="54">
        <v>1</v>
      </c>
      <c r="AA1300" s="54">
        <v>0</v>
      </c>
      <c r="AB1300" s="54">
        <v>0</v>
      </c>
      <c r="AC1300" s="56">
        <v>1</v>
      </c>
      <c r="AD1300" s="56">
        <v>0</v>
      </c>
      <c r="AE1300" s="1" t="s">
        <v>1449</v>
      </c>
      <c r="AF1300" s="1" t="s">
        <v>1418</v>
      </c>
      <c r="AG1300" s="1" t="s">
        <v>1419</v>
      </c>
    </row>
    <row r="1301" spans="1:33">
      <c r="A1301" s="53">
        <v>45169</v>
      </c>
      <c r="B1301" s="53">
        <v>45169</v>
      </c>
      <c r="N1301" s="1" t="s">
        <v>936</v>
      </c>
      <c r="U1301" s="59">
        <v>41298962756.280701</v>
      </c>
      <c r="V1301" s="60">
        <v>41298962756.280701</v>
      </c>
      <c r="W1301" s="60">
        <v>43472592375.032303</v>
      </c>
      <c r="X1301" s="59">
        <v>7.2247201083400006E-2</v>
      </c>
      <c r="Y1301" s="54">
        <v>1</v>
      </c>
      <c r="Z1301" s="54">
        <v>0</v>
      </c>
      <c r="AA1301" s="54">
        <v>0</v>
      </c>
      <c r="AB1301" s="54">
        <v>0</v>
      </c>
      <c r="AC1301" s="56">
        <v>0</v>
      </c>
      <c r="AD1301" s="56">
        <v>1</v>
      </c>
      <c r="AE1301" s="1" t="s">
        <v>1427</v>
      </c>
      <c r="AF1301" s="1" t="s">
        <v>1418</v>
      </c>
      <c r="AG1301" s="1" t="s">
        <v>1419</v>
      </c>
    </row>
    <row r="1302" spans="1:33">
      <c r="A1302" s="53">
        <v>45169</v>
      </c>
      <c r="B1302" s="53">
        <v>45169</v>
      </c>
      <c r="N1302" s="1" t="s">
        <v>982</v>
      </c>
      <c r="U1302" s="59">
        <v>9430606746.8089905</v>
      </c>
      <c r="V1302" s="60">
        <v>9430606746.8089905</v>
      </c>
      <c r="W1302" s="60">
        <v>9926954470.3252506</v>
      </c>
      <c r="X1302" s="59">
        <v>1.6497628427000002E-2</v>
      </c>
      <c r="Y1302" s="54">
        <v>0</v>
      </c>
      <c r="Z1302" s="54">
        <v>1</v>
      </c>
      <c r="AA1302" s="54">
        <v>0</v>
      </c>
      <c r="AB1302" s="54">
        <v>0</v>
      </c>
      <c r="AC1302" s="56">
        <v>0</v>
      </c>
      <c r="AD1302" s="56">
        <v>1</v>
      </c>
      <c r="AE1302" s="1" t="s">
        <v>1443</v>
      </c>
      <c r="AF1302" s="1" t="s">
        <v>1418</v>
      </c>
      <c r="AG1302" s="1" t="s">
        <v>1419</v>
      </c>
    </row>
    <row r="1303" spans="1:33">
      <c r="A1303" s="53">
        <v>45169</v>
      </c>
      <c r="B1303" s="53">
        <v>45169</v>
      </c>
      <c r="N1303" s="1" t="s">
        <v>1172</v>
      </c>
      <c r="U1303" s="59">
        <v>13187292615.8235</v>
      </c>
      <c r="V1303" s="60">
        <v>13187292615.8235</v>
      </c>
      <c r="W1303" s="60">
        <v>29305094701.830002</v>
      </c>
      <c r="X1303" s="59">
        <v>2.30694651336E-2</v>
      </c>
      <c r="Y1303" s="54">
        <v>1</v>
      </c>
      <c r="Z1303" s="54">
        <v>0</v>
      </c>
      <c r="AA1303" s="54">
        <v>0</v>
      </c>
      <c r="AB1303" s="54">
        <v>0</v>
      </c>
      <c r="AC1303" s="56">
        <v>1</v>
      </c>
      <c r="AD1303" s="56">
        <v>0</v>
      </c>
      <c r="AE1303" s="1" t="s">
        <v>1424</v>
      </c>
      <c r="AF1303" s="1" t="s">
        <v>1418</v>
      </c>
      <c r="AG1303" s="1" t="s">
        <v>1419</v>
      </c>
    </row>
    <row r="1304" spans="1:33">
      <c r="A1304" s="53">
        <v>45169</v>
      </c>
      <c r="B1304" s="53">
        <v>45169</v>
      </c>
      <c r="N1304" s="1" t="s">
        <v>1348</v>
      </c>
      <c r="U1304" s="59">
        <v>25717226976.616001</v>
      </c>
      <c r="V1304" s="60">
        <v>25717226976.616001</v>
      </c>
      <c r="W1304" s="60">
        <v>32146533720.77</v>
      </c>
      <c r="X1304" s="59">
        <v>4.4988966905800003E-2</v>
      </c>
      <c r="Y1304" s="54">
        <v>1</v>
      </c>
      <c r="Z1304" s="54">
        <v>0</v>
      </c>
      <c r="AA1304" s="54">
        <v>0</v>
      </c>
      <c r="AB1304" s="54">
        <v>0</v>
      </c>
      <c r="AC1304" s="56">
        <v>1</v>
      </c>
      <c r="AD1304" s="56">
        <v>0</v>
      </c>
      <c r="AE1304" s="1" t="s">
        <v>1417</v>
      </c>
      <c r="AF1304" s="1" t="s">
        <v>1418</v>
      </c>
      <c r="AG1304" s="1" t="s">
        <v>1434</v>
      </c>
    </row>
    <row r="1305" spans="1:33">
      <c r="A1305" s="53">
        <v>45169</v>
      </c>
      <c r="B1305" s="53">
        <v>45169</v>
      </c>
      <c r="N1305" s="1" t="s">
        <v>1348</v>
      </c>
      <c r="U1305" s="59">
        <v>46734293443.260002</v>
      </c>
      <c r="V1305" s="60">
        <v>46734293443.260002</v>
      </c>
      <c r="W1305" s="60">
        <v>46734293443.260002</v>
      </c>
      <c r="X1305" s="59">
        <v>8.1755610081800004E-2</v>
      </c>
      <c r="Y1305" s="54">
        <v>1</v>
      </c>
      <c r="Z1305" s="54">
        <v>0</v>
      </c>
      <c r="AA1305" s="54">
        <v>0</v>
      </c>
      <c r="AB1305" s="54">
        <v>0</v>
      </c>
      <c r="AC1305" s="56">
        <v>1</v>
      </c>
      <c r="AD1305" s="56">
        <v>0</v>
      </c>
      <c r="AE1305" s="1" t="s">
        <v>1417</v>
      </c>
      <c r="AF1305" s="1" t="s">
        <v>1418</v>
      </c>
      <c r="AG1305" s="1" t="s">
        <v>1419</v>
      </c>
    </row>
    <row r="1306" spans="1:33">
      <c r="A1306" s="53">
        <v>45169</v>
      </c>
      <c r="B1306" s="53">
        <v>45169</v>
      </c>
      <c r="N1306" s="1" t="s">
        <v>1064</v>
      </c>
      <c r="U1306" s="59">
        <v>105733786830.134</v>
      </c>
      <c r="V1306" s="60">
        <v>105733786830.134</v>
      </c>
      <c r="W1306" s="60">
        <v>105733786830.134</v>
      </c>
      <c r="X1306" s="59">
        <v>0.1849676032666</v>
      </c>
      <c r="Y1306" s="54">
        <v>1</v>
      </c>
      <c r="Z1306" s="54">
        <v>0</v>
      </c>
      <c r="AA1306" s="54">
        <v>0</v>
      </c>
      <c r="AB1306" s="54">
        <v>0</v>
      </c>
      <c r="AC1306" s="56">
        <v>0</v>
      </c>
      <c r="AD1306" s="56">
        <v>1</v>
      </c>
      <c r="AE1306" s="1" t="s">
        <v>1431</v>
      </c>
      <c r="AF1306" s="1" t="s">
        <v>1418</v>
      </c>
      <c r="AG1306" s="1" t="s">
        <v>1419</v>
      </c>
    </row>
    <row r="1307" spans="1:33">
      <c r="A1307" s="53">
        <v>45169</v>
      </c>
      <c r="B1307" s="53">
        <v>45169</v>
      </c>
      <c r="N1307" s="1" t="s">
        <v>881</v>
      </c>
      <c r="U1307" s="59">
        <v>9244258460.9467106</v>
      </c>
      <c r="V1307" s="60">
        <v>9244258460.9467106</v>
      </c>
      <c r="W1307" s="60">
        <v>9244258460.9467106</v>
      </c>
      <c r="X1307" s="59">
        <v>1.617163617E-2</v>
      </c>
      <c r="Y1307" s="54">
        <v>0</v>
      </c>
      <c r="Z1307" s="54">
        <v>1</v>
      </c>
      <c r="AA1307" s="54">
        <v>0</v>
      </c>
      <c r="AB1307" s="54">
        <v>0</v>
      </c>
      <c r="AC1307" s="56">
        <v>1</v>
      </c>
      <c r="AD1307" s="56">
        <v>0</v>
      </c>
      <c r="AE1307" s="1" t="s">
        <v>1433</v>
      </c>
      <c r="AF1307" s="1" t="s">
        <v>1445</v>
      </c>
      <c r="AG1307" s="1" t="s">
        <v>1419</v>
      </c>
    </row>
    <row r="1308" spans="1:33">
      <c r="A1308" s="53">
        <v>45169</v>
      </c>
      <c r="B1308" s="53">
        <v>45169</v>
      </c>
      <c r="N1308" s="1" t="s">
        <v>1348</v>
      </c>
      <c r="U1308" s="59">
        <v>14988179169.629999</v>
      </c>
      <c r="V1308" s="60">
        <v>14988179169.629999</v>
      </c>
      <c r="W1308" s="60">
        <v>14988179169.629999</v>
      </c>
      <c r="X1308" s="59">
        <v>2.6219883553299999E-2</v>
      </c>
      <c r="Y1308" s="54">
        <v>0</v>
      </c>
      <c r="Z1308" s="54">
        <v>1</v>
      </c>
      <c r="AA1308" s="54">
        <v>0</v>
      </c>
      <c r="AB1308" s="54">
        <v>0</v>
      </c>
      <c r="AC1308" s="56">
        <v>1</v>
      </c>
      <c r="AD1308" s="56">
        <v>0</v>
      </c>
      <c r="AE1308" s="1" t="s">
        <v>1417</v>
      </c>
      <c r="AF1308" s="1" t="s">
        <v>1418</v>
      </c>
      <c r="AG1308" s="1" t="s">
        <v>1434</v>
      </c>
    </row>
    <row r="1309" spans="1:33">
      <c r="A1309" s="53">
        <v>45169</v>
      </c>
      <c r="B1309" s="53">
        <v>45169</v>
      </c>
      <c r="N1309" s="1" t="s">
        <v>1348</v>
      </c>
      <c r="U1309" s="59">
        <v>18130386864.84</v>
      </c>
      <c r="V1309" s="60">
        <v>18130386864.84</v>
      </c>
      <c r="W1309" s="60">
        <v>18130386864.84</v>
      </c>
      <c r="X1309" s="59">
        <v>3.1716770062099997E-2</v>
      </c>
      <c r="Y1309" s="54">
        <v>0</v>
      </c>
      <c r="Z1309" s="54">
        <v>1</v>
      </c>
      <c r="AA1309" s="54">
        <v>0</v>
      </c>
      <c r="AB1309" s="54">
        <v>0</v>
      </c>
      <c r="AC1309" s="56">
        <v>0</v>
      </c>
      <c r="AD1309" s="56">
        <v>1</v>
      </c>
      <c r="AE1309" s="1" t="s">
        <v>1424</v>
      </c>
      <c r="AF1309" s="1" t="s">
        <v>1418</v>
      </c>
      <c r="AG1309" s="1" t="s">
        <v>1419</v>
      </c>
    </row>
    <row r="1310" spans="1:33">
      <c r="A1310" s="53">
        <v>45169</v>
      </c>
      <c r="B1310" s="53">
        <v>45169</v>
      </c>
      <c r="N1310" s="1" t="s">
        <v>881</v>
      </c>
      <c r="U1310" s="59">
        <v>4351281558.8893995</v>
      </c>
      <c r="V1310" s="60">
        <v>4351281558.8893995</v>
      </c>
      <c r="W1310" s="60">
        <v>4351281558.8893995</v>
      </c>
      <c r="X1310" s="59">
        <v>7.6120050668000002E-3</v>
      </c>
      <c r="Y1310" s="54">
        <v>0</v>
      </c>
      <c r="Z1310" s="54">
        <v>1</v>
      </c>
      <c r="AA1310" s="54">
        <v>0</v>
      </c>
      <c r="AB1310" s="54">
        <v>0</v>
      </c>
      <c r="AC1310" s="56">
        <v>1</v>
      </c>
      <c r="AD1310" s="56">
        <v>0</v>
      </c>
      <c r="AE1310" s="1" t="s">
        <v>1433</v>
      </c>
      <c r="AF1310" s="1" t="s">
        <v>1418</v>
      </c>
      <c r="AG1310" s="1" t="s">
        <v>1419</v>
      </c>
    </row>
    <row r="1311" spans="1:33">
      <c r="A1311" s="53">
        <v>45169</v>
      </c>
      <c r="B1311" s="53">
        <v>45169</v>
      </c>
      <c r="N1311" s="1" t="s">
        <v>1193</v>
      </c>
      <c r="U1311" s="59">
        <v>3111735756.2880998</v>
      </c>
      <c r="V1311" s="60">
        <v>3111735756.2880998</v>
      </c>
      <c r="W1311" s="60">
        <v>7779339390.7202597</v>
      </c>
      <c r="X1311" s="59">
        <v>5.4435797874999997E-3</v>
      </c>
      <c r="Y1311" s="54">
        <v>0</v>
      </c>
      <c r="Z1311" s="54">
        <v>1</v>
      </c>
      <c r="AA1311" s="54">
        <v>0</v>
      </c>
      <c r="AB1311" s="54">
        <v>0</v>
      </c>
      <c r="AC1311" s="56">
        <v>0.65</v>
      </c>
      <c r="AD1311" s="56">
        <v>0.35</v>
      </c>
      <c r="AE1311" s="1" t="s">
        <v>1449</v>
      </c>
      <c r="AF1311" s="1" t="s">
        <v>1418</v>
      </c>
      <c r="AG1311" s="1" t="s">
        <v>1419</v>
      </c>
    </row>
    <row r="1312" spans="1:33">
      <c r="A1312" s="53">
        <v>45169</v>
      </c>
      <c r="B1312" s="53">
        <v>45169</v>
      </c>
      <c r="N1312" s="1" t="s">
        <v>1084</v>
      </c>
      <c r="U1312" s="59">
        <v>14193964049.903601</v>
      </c>
      <c r="V1312" s="60">
        <v>14193964049.903601</v>
      </c>
      <c r="W1312" s="60">
        <v>18925285399.871498</v>
      </c>
      <c r="X1312" s="59">
        <v>2.4830506783799999E-2</v>
      </c>
      <c r="Y1312" s="54">
        <v>0</v>
      </c>
      <c r="Z1312" s="54">
        <v>1</v>
      </c>
      <c r="AA1312" s="54">
        <v>0</v>
      </c>
      <c r="AB1312" s="54">
        <v>0</v>
      </c>
      <c r="AC1312" s="56">
        <v>1</v>
      </c>
      <c r="AD1312" s="56">
        <v>0</v>
      </c>
      <c r="AE1312" s="1" t="s">
        <v>1435</v>
      </c>
      <c r="AF1312" s="1" t="s">
        <v>1436</v>
      </c>
      <c r="AG1312" s="1" t="s">
        <v>1419</v>
      </c>
    </row>
    <row r="1313" spans="1:33">
      <c r="A1313" s="53">
        <v>45169</v>
      </c>
      <c r="B1313" s="53">
        <v>45169</v>
      </c>
      <c r="N1313" s="1" t="s">
        <v>1088</v>
      </c>
      <c r="U1313" s="59">
        <v>14875361007.778299</v>
      </c>
      <c r="V1313" s="60">
        <v>14875361007.778299</v>
      </c>
      <c r="W1313" s="60">
        <v>21250515725.397499</v>
      </c>
      <c r="X1313" s="59">
        <v>2.6022522751000001E-2</v>
      </c>
      <c r="Y1313" s="54">
        <v>1</v>
      </c>
      <c r="Z1313" s="54">
        <v>0</v>
      </c>
      <c r="AA1313" s="54">
        <v>0</v>
      </c>
      <c r="AB1313" s="54">
        <v>0</v>
      </c>
      <c r="AC1313" s="56">
        <v>0</v>
      </c>
      <c r="AD1313" s="56">
        <v>1</v>
      </c>
      <c r="AE1313" s="1" t="s">
        <v>1425</v>
      </c>
      <c r="AF1313" s="1" t="s">
        <v>1418</v>
      </c>
      <c r="AG1313" s="1" t="s">
        <v>1419</v>
      </c>
    </row>
    <row r="1314" spans="1:33">
      <c r="A1314" s="53">
        <v>45169</v>
      </c>
      <c r="B1314" s="53">
        <v>45169</v>
      </c>
      <c r="N1314" s="1" t="s">
        <v>1064</v>
      </c>
      <c r="U1314" s="59">
        <v>2500687317.4482698</v>
      </c>
      <c r="V1314" s="60">
        <v>2500687317.4482698</v>
      </c>
      <c r="W1314" s="60">
        <v>5001374634.8965502</v>
      </c>
      <c r="X1314" s="59">
        <v>4.3746294680000004E-3</v>
      </c>
      <c r="Y1314" s="54">
        <v>0</v>
      </c>
      <c r="Z1314" s="54">
        <v>1</v>
      </c>
      <c r="AA1314" s="54">
        <v>0</v>
      </c>
      <c r="AB1314" s="54">
        <v>0</v>
      </c>
      <c r="AC1314" s="56">
        <v>1</v>
      </c>
      <c r="AD1314" s="56">
        <v>0</v>
      </c>
      <c r="AE1314" s="1" t="s">
        <v>1431</v>
      </c>
      <c r="AF1314" s="1" t="s">
        <v>1418</v>
      </c>
      <c r="AG1314" s="1" t="s">
        <v>1419</v>
      </c>
    </row>
    <row r="1315" spans="1:33">
      <c r="A1315" s="53">
        <v>45169</v>
      </c>
      <c r="B1315" s="53">
        <v>45169</v>
      </c>
      <c r="N1315" s="1" t="s">
        <v>1348</v>
      </c>
      <c r="U1315" s="59">
        <v>34839861740.334</v>
      </c>
      <c r="V1315" s="60">
        <v>34839861740.334</v>
      </c>
      <c r="W1315" s="60">
        <v>38710957489.260002</v>
      </c>
      <c r="X1315" s="59">
        <v>6.0947838126700002E-2</v>
      </c>
      <c r="Y1315" s="54">
        <v>1</v>
      </c>
      <c r="Z1315" s="54">
        <v>0</v>
      </c>
      <c r="AA1315" s="54">
        <v>0</v>
      </c>
      <c r="AB1315" s="54">
        <v>0</v>
      </c>
      <c r="AC1315" s="56">
        <v>1</v>
      </c>
      <c r="AD1315" s="56">
        <v>0</v>
      </c>
      <c r="AE1315" s="1" t="s">
        <v>1417</v>
      </c>
      <c r="AF1315" s="1" t="s">
        <v>1418</v>
      </c>
      <c r="AG1315" s="1" t="s">
        <v>1506</v>
      </c>
    </row>
    <row r="1316" spans="1:33">
      <c r="A1316" s="53">
        <v>45169</v>
      </c>
      <c r="B1316" s="53">
        <v>45169</v>
      </c>
      <c r="N1316" s="1" t="s">
        <v>1348</v>
      </c>
      <c r="U1316" s="59">
        <v>18540480573</v>
      </c>
      <c r="V1316" s="60">
        <v>18540480573</v>
      </c>
      <c r="W1316" s="60">
        <v>19516295340</v>
      </c>
      <c r="X1316" s="59">
        <v>3.2434176035999997E-2</v>
      </c>
      <c r="Y1316" s="54">
        <v>0</v>
      </c>
      <c r="Z1316" s="54">
        <v>1</v>
      </c>
      <c r="AA1316" s="54">
        <v>0</v>
      </c>
      <c r="AB1316" s="54">
        <v>0</v>
      </c>
      <c r="AC1316" s="56">
        <v>0</v>
      </c>
      <c r="AD1316" s="56">
        <v>1</v>
      </c>
      <c r="AE1316" s="1" t="s">
        <v>1417</v>
      </c>
      <c r="AF1316" s="1" t="s">
        <v>1418</v>
      </c>
      <c r="AG1316" s="1" t="s">
        <v>1419</v>
      </c>
    </row>
    <row r="1317" spans="1:33">
      <c r="A1317" s="53">
        <v>45169</v>
      </c>
      <c r="B1317" s="53">
        <v>45169</v>
      </c>
      <c r="N1317" s="1" t="s">
        <v>1348</v>
      </c>
      <c r="U1317" s="59">
        <v>18971376779.452</v>
      </c>
      <c r="V1317" s="60">
        <v>18971376779.452</v>
      </c>
      <c r="W1317" s="60">
        <v>19969870294.16</v>
      </c>
      <c r="X1317" s="59">
        <v>3.3187973293699997E-2</v>
      </c>
      <c r="Y1317" s="54">
        <v>0</v>
      </c>
      <c r="Z1317" s="54">
        <v>1</v>
      </c>
      <c r="AA1317" s="54">
        <v>0</v>
      </c>
      <c r="AB1317" s="54">
        <v>0</v>
      </c>
      <c r="AC1317" s="56">
        <v>0</v>
      </c>
      <c r="AD1317" s="56">
        <v>1</v>
      </c>
      <c r="AE1317" s="1" t="s">
        <v>1417</v>
      </c>
      <c r="AF1317" s="1" t="s">
        <v>1418</v>
      </c>
      <c r="AG1317" s="1" t="s">
        <v>1419</v>
      </c>
    </row>
    <row r="1318" spans="1:33">
      <c r="A1318" s="53">
        <v>45169</v>
      </c>
      <c r="B1318" s="53">
        <v>45169</v>
      </c>
      <c r="N1318" s="1" t="s">
        <v>1348</v>
      </c>
      <c r="U1318" s="59">
        <v>57662023563.224998</v>
      </c>
      <c r="V1318" s="60">
        <v>57662023563.224998</v>
      </c>
      <c r="W1318" s="60">
        <v>76882698084.300003</v>
      </c>
      <c r="X1318" s="59">
        <v>0.1008722624787</v>
      </c>
      <c r="Y1318" s="54">
        <v>1</v>
      </c>
      <c r="Z1318" s="54">
        <v>0</v>
      </c>
      <c r="AA1318" s="54">
        <v>0</v>
      </c>
      <c r="AB1318" s="54">
        <v>0</v>
      </c>
      <c r="AC1318" s="56">
        <v>0.5</v>
      </c>
      <c r="AD1318" s="56">
        <v>0.5</v>
      </c>
      <c r="AE1318" s="1" t="s">
        <v>1417</v>
      </c>
      <c r="AF1318" s="1" t="s">
        <v>1418</v>
      </c>
      <c r="AG1318" s="1" t="s">
        <v>1419</v>
      </c>
    </row>
    <row r="1319" spans="1:33">
      <c r="A1319" s="53">
        <v>45169</v>
      </c>
      <c r="B1319" s="53">
        <v>45169</v>
      </c>
      <c r="N1319" s="1" t="s">
        <v>881</v>
      </c>
      <c r="U1319" s="59">
        <v>8870117530.0827904</v>
      </c>
      <c r="V1319" s="60">
        <v>8870117530.0827904</v>
      </c>
      <c r="W1319" s="60">
        <v>8870117530.0827904</v>
      </c>
      <c r="X1319" s="59">
        <v>1.55171249363E-2</v>
      </c>
      <c r="Y1319" s="54">
        <v>0</v>
      </c>
      <c r="Z1319" s="54">
        <v>1</v>
      </c>
      <c r="AA1319" s="54">
        <v>0</v>
      </c>
      <c r="AB1319" s="54">
        <v>0</v>
      </c>
      <c r="AC1319" s="56">
        <v>0</v>
      </c>
      <c r="AD1319" s="56">
        <v>1</v>
      </c>
      <c r="AE1319" s="1" t="s">
        <v>1433</v>
      </c>
      <c r="AF1319" s="1" t="s">
        <v>1418</v>
      </c>
      <c r="AG1319" s="1" t="s">
        <v>1419</v>
      </c>
    </row>
    <row r="1320" spans="1:33">
      <c r="A1320" s="53">
        <v>45169</v>
      </c>
      <c r="B1320" s="53">
        <v>45169</v>
      </c>
      <c r="N1320" s="1" t="s">
        <v>936</v>
      </c>
      <c r="U1320" s="59">
        <v>16484241720.282</v>
      </c>
      <c r="V1320" s="60">
        <v>16484241720.282</v>
      </c>
      <c r="W1320" s="60">
        <v>17351833389.7705</v>
      </c>
      <c r="X1320" s="59">
        <v>2.88370517512E-2</v>
      </c>
      <c r="Y1320" s="54">
        <v>0</v>
      </c>
      <c r="Z1320" s="54">
        <v>1</v>
      </c>
      <c r="AA1320" s="54">
        <v>0</v>
      </c>
      <c r="AB1320" s="54">
        <v>0</v>
      </c>
      <c r="AC1320" s="56">
        <v>0.35</v>
      </c>
      <c r="AD1320" s="56">
        <v>0.65</v>
      </c>
      <c r="AE1320" s="1" t="s">
        <v>1427</v>
      </c>
      <c r="AF1320" s="1" t="s">
        <v>1418</v>
      </c>
      <c r="AG1320" s="1" t="s">
        <v>1419</v>
      </c>
    </row>
    <row r="1321" spans="1:33">
      <c r="A1321" s="53">
        <v>45169</v>
      </c>
      <c r="B1321" s="53">
        <v>45169</v>
      </c>
      <c r="N1321" s="1" t="s">
        <v>1348</v>
      </c>
      <c r="U1321" s="59">
        <v>8796440138.3999996</v>
      </c>
      <c r="V1321" s="60">
        <v>8796440138.3999996</v>
      </c>
      <c r="W1321" s="60">
        <v>8796440138.3999996</v>
      </c>
      <c r="X1321" s="59">
        <v>1.53882358559E-2</v>
      </c>
      <c r="Y1321" s="54">
        <v>0</v>
      </c>
      <c r="Z1321" s="54">
        <v>1</v>
      </c>
      <c r="AA1321" s="54">
        <v>0</v>
      </c>
      <c r="AB1321" s="54">
        <v>0</v>
      </c>
      <c r="AC1321" s="56">
        <v>1</v>
      </c>
      <c r="AD1321" s="56">
        <v>0</v>
      </c>
      <c r="AE1321" s="1" t="s">
        <v>1417</v>
      </c>
      <c r="AF1321" s="1" t="s">
        <v>1418</v>
      </c>
      <c r="AG1321" s="1" t="s">
        <v>1419</v>
      </c>
    </row>
    <row r="1322" spans="1:33">
      <c r="A1322" s="53">
        <v>45169</v>
      </c>
      <c r="B1322" s="53">
        <v>45169</v>
      </c>
      <c r="N1322" s="1" t="s">
        <v>881</v>
      </c>
      <c r="U1322" s="59">
        <v>5455783013.7452898</v>
      </c>
      <c r="V1322" s="60">
        <v>5455783013.7452898</v>
      </c>
      <c r="W1322" s="60">
        <v>5455783013.7452898</v>
      </c>
      <c r="X1322" s="59">
        <v>9.5441877024000001E-3</v>
      </c>
      <c r="Y1322" s="54">
        <v>0</v>
      </c>
      <c r="Z1322" s="54">
        <v>1</v>
      </c>
      <c r="AA1322" s="54">
        <v>0</v>
      </c>
      <c r="AB1322" s="54">
        <v>0</v>
      </c>
      <c r="AC1322" s="56">
        <v>0</v>
      </c>
      <c r="AD1322" s="56">
        <v>1</v>
      </c>
      <c r="AE1322" s="1" t="s">
        <v>1433</v>
      </c>
      <c r="AF1322" s="1" t="s">
        <v>1418</v>
      </c>
      <c r="AG1322" s="1" t="s">
        <v>1419</v>
      </c>
    </row>
    <row r="1323" spans="1:33">
      <c r="A1323" s="53">
        <v>45169</v>
      </c>
      <c r="B1323" s="53">
        <v>45169</v>
      </c>
      <c r="N1323" s="1" t="s">
        <v>1342</v>
      </c>
      <c r="U1323" s="59">
        <v>4953658782.2192898</v>
      </c>
      <c r="V1323" s="60">
        <v>4953658782.2192898</v>
      </c>
      <c r="W1323" s="60">
        <v>6604878376.2923803</v>
      </c>
      <c r="X1323" s="59">
        <v>8.6657862148000007E-3</v>
      </c>
      <c r="Y1323" s="54">
        <v>0</v>
      </c>
      <c r="Z1323" s="54">
        <v>1</v>
      </c>
      <c r="AA1323" s="54">
        <v>0</v>
      </c>
      <c r="AB1323" s="54">
        <v>0</v>
      </c>
      <c r="AC1323" s="56">
        <v>1</v>
      </c>
      <c r="AD1323" s="56">
        <v>0</v>
      </c>
      <c r="AE1323" s="1" t="s">
        <v>1441</v>
      </c>
      <c r="AF1323" s="1" t="s">
        <v>1418</v>
      </c>
      <c r="AG1323" s="1" t="s">
        <v>1419</v>
      </c>
    </row>
    <row r="1324" spans="1:33">
      <c r="A1324" s="53">
        <v>45169</v>
      </c>
      <c r="B1324" s="53">
        <v>45169</v>
      </c>
      <c r="N1324" s="1" t="s">
        <v>1342</v>
      </c>
      <c r="U1324" s="59">
        <v>57001083171.432999</v>
      </c>
      <c r="V1324" s="60">
        <v>57001083171.432999</v>
      </c>
      <c r="W1324" s="60">
        <v>67060097848.744698</v>
      </c>
      <c r="X1324" s="59">
        <v>9.9716032631600005E-2</v>
      </c>
      <c r="Y1324" s="54">
        <v>1</v>
      </c>
      <c r="Z1324" s="54">
        <v>0</v>
      </c>
      <c r="AA1324" s="54">
        <v>0</v>
      </c>
      <c r="AB1324" s="54">
        <v>0</v>
      </c>
      <c r="AC1324" s="56">
        <v>1</v>
      </c>
      <c r="AD1324" s="56">
        <v>0</v>
      </c>
      <c r="AE1324" s="1" t="s">
        <v>1441</v>
      </c>
      <c r="AF1324" s="1" t="s">
        <v>1418</v>
      </c>
      <c r="AG1324" s="1" t="s">
        <v>1419</v>
      </c>
    </row>
    <row r="1325" spans="1:33">
      <c r="A1325" s="53">
        <v>45169</v>
      </c>
      <c r="B1325" s="53">
        <v>45169</v>
      </c>
      <c r="N1325" s="1" t="s">
        <v>1348</v>
      </c>
      <c r="U1325" s="59">
        <v>63050892908.339996</v>
      </c>
      <c r="V1325" s="60">
        <v>63050892908.339996</v>
      </c>
      <c r="W1325" s="60">
        <v>63050892908.339996</v>
      </c>
      <c r="X1325" s="59">
        <v>0.1102993933605</v>
      </c>
      <c r="Y1325" s="54">
        <v>1</v>
      </c>
      <c r="Z1325" s="54">
        <v>0</v>
      </c>
      <c r="AA1325" s="54">
        <v>0</v>
      </c>
      <c r="AB1325" s="54">
        <v>0</v>
      </c>
      <c r="AC1325" s="56">
        <v>0.65</v>
      </c>
      <c r="AD1325" s="56">
        <v>0.35</v>
      </c>
      <c r="AE1325" s="1" t="s">
        <v>1417</v>
      </c>
      <c r="AF1325" s="1" t="s">
        <v>1418</v>
      </c>
      <c r="AG1325" s="1" t="s">
        <v>1419</v>
      </c>
    </row>
    <row r="1326" spans="1:33">
      <c r="A1326" s="53">
        <v>45169</v>
      </c>
      <c r="B1326" s="53">
        <v>45169</v>
      </c>
      <c r="N1326" s="1" t="s">
        <v>1266</v>
      </c>
      <c r="U1326" s="59">
        <v>2653612267.3617201</v>
      </c>
      <c r="V1326" s="60">
        <v>2653612267.3617201</v>
      </c>
      <c r="W1326" s="60">
        <v>5896916149.6927099</v>
      </c>
      <c r="X1326" s="59">
        <v>4.6421519156999999E-3</v>
      </c>
      <c r="Y1326" s="54">
        <v>0</v>
      </c>
      <c r="Z1326" s="54">
        <v>1</v>
      </c>
      <c r="AA1326" s="54">
        <v>0</v>
      </c>
      <c r="AB1326" s="54">
        <v>0</v>
      </c>
      <c r="AC1326" s="56">
        <v>1</v>
      </c>
      <c r="AD1326" s="56">
        <v>0</v>
      </c>
      <c r="AE1326" s="1" t="s">
        <v>1444</v>
      </c>
      <c r="AF1326" s="1" t="s">
        <v>1418</v>
      </c>
      <c r="AG1326" s="1" t="s">
        <v>1419</v>
      </c>
    </row>
    <row r="1327" spans="1:33">
      <c r="A1327" s="53">
        <v>45169</v>
      </c>
      <c r="B1327" s="53">
        <v>45169</v>
      </c>
      <c r="N1327" s="1" t="s">
        <v>1348</v>
      </c>
      <c r="U1327" s="59">
        <v>34888545758.681999</v>
      </c>
      <c r="V1327" s="60">
        <v>34888545758.681999</v>
      </c>
      <c r="W1327" s="60">
        <v>49840779655.260002</v>
      </c>
      <c r="X1327" s="59">
        <v>6.1033004528700002E-2</v>
      </c>
      <c r="Y1327" s="54">
        <v>1</v>
      </c>
      <c r="Z1327" s="54">
        <v>0</v>
      </c>
      <c r="AA1327" s="54">
        <v>0</v>
      </c>
      <c r="AB1327" s="54">
        <v>0</v>
      </c>
      <c r="AC1327" s="56">
        <v>0.65</v>
      </c>
      <c r="AD1327" s="56">
        <v>0.35</v>
      </c>
      <c r="AE1327" s="1" t="s">
        <v>1417</v>
      </c>
      <c r="AF1327" s="1" t="s">
        <v>1418</v>
      </c>
      <c r="AG1327" s="1" t="s">
        <v>1434</v>
      </c>
    </row>
    <row r="1328" spans="1:33">
      <c r="A1328" s="53">
        <v>45169</v>
      </c>
      <c r="B1328" s="53">
        <v>45169</v>
      </c>
      <c r="N1328" s="1" t="s">
        <v>936</v>
      </c>
      <c r="U1328" s="59">
        <v>6153014909.6418896</v>
      </c>
      <c r="V1328" s="60">
        <v>6153014909.6418896</v>
      </c>
      <c r="W1328" s="60">
        <v>6153014909.6418896</v>
      </c>
      <c r="X1328" s="59">
        <v>1.0763904848400001E-2</v>
      </c>
      <c r="Y1328" s="54">
        <v>0</v>
      </c>
      <c r="Z1328" s="54">
        <v>1</v>
      </c>
      <c r="AA1328" s="54">
        <v>0</v>
      </c>
      <c r="AB1328" s="54">
        <v>0</v>
      </c>
      <c r="AC1328" s="56">
        <v>0.5</v>
      </c>
      <c r="AD1328" s="56">
        <v>0.5</v>
      </c>
      <c r="AE1328" s="1" t="s">
        <v>1427</v>
      </c>
      <c r="AF1328" s="1" t="s">
        <v>1418</v>
      </c>
      <c r="AG1328" s="1" t="s">
        <v>1419</v>
      </c>
    </row>
    <row r="1329" spans="1:33">
      <c r="A1329" s="53">
        <v>45169</v>
      </c>
      <c r="B1329" s="53">
        <v>45169</v>
      </c>
      <c r="N1329" s="1" t="s">
        <v>1348</v>
      </c>
      <c r="U1329" s="59">
        <v>8763635876.2399998</v>
      </c>
      <c r="V1329" s="60">
        <v>8763635876.2399998</v>
      </c>
      <c r="W1329" s="60">
        <v>8763635876.2399998</v>
      </c>
      <c r="X1329" s="59">
        <v>1.53308490363E-2</v>
      </c>
      <c r="Y1329" s="54">
        <v>0</v>
      </c>
      <c r="Z1329" s="54">
        <v>1</v>
      </c>
      <c r="AA1329" s="54">
        <v>0</v>
      </c>
      <c r="AB1329" s="54">
        <v>0</v>
      </c>
      <c r="AC1329" s="56">
        <v>1</v>
      </c>
      <c r="AD1329" s="56">
        <v>0</v>
      </c>
      <c r="AE1329" s="1" t="s">
        <v>1417</v>
      </c>
      <c r="AF1329" s="1" t="s">
        <v>1418</v>
      </c>
      <c r="AG1329" s="1" t="s">
        <v>1419</v>
      </c>
    </row>
    <row r="1330" spans="1:33">
      <c r="A1330" s="53">
        <v>45169</v>
      </c>
      <c r="B1330" s="53">
        <v>45169</v>
      </c>
      <c r="N1330" s="1" t="s">
        <v>1348</v>
      </c>
      <c r="U1330" s="59">
        <v>8010129314.0159998</v>
      </c>
      <c r="V1330" s="60">
        <v>8010129314.0159998</v>
      </c>
      <c r="W1330" s="60">
        <v>12144366105.639999</v>
      </c>
      <c r="X1330" s="59">
        <v>1.40126866301E-2</v>
      </c>
      <c r="Y1330" s="54">
        <v>0</v>
      </c>
      <c r="Z1330" s="54">
        <v>1</v>
      </c>
      <c r="AA1330" s="54">
        <v>0</v>
      </c>
      <c r="AB1330" s="54">
        <v>0</v>
      </c>
      <c r="AC1330" s="56">
        <v>0.5</v>
      </c>
      <c r="AD1330" s="56">
        <v>0.5</v>
      </c>
      <c r="AE1330" s="1" t="s">
        <v>1424</v>
      </c>
      <c r="AF1330" s="1" t="s">
        <v>1418</v>
      </c>
      <c r="AG1330" s="1" t="s">
        <v>611</v>
      </c>
    </row>
    <row r="1331" spans="1:33">
      <c r="A1331" s="53">
        <v>45169</v>
      </c>
      <c r="B1331" s="53">
        <v>45169</v>
      </c>
      <c r="N1331" s="1" t="s">
        <v>1348</v>
      </c>
      <c r="U1331" s="59">
        <v>24467468714.472</v>
      </c>
      <c r="V1331" s="60">
        <v>24467468714.472</v>
      </c>
      <c r="W1331" s="60">
        <v>25755230225.759998</v>
      </c>
      <c r="X1331" s="59">
        <v>4.2802676247499997E-2</v>
      </c>
      <c r="Y1331" s="54">
        <v>0</v>
      </c>
      <c r="Z1331" s="54">
        <v>1</v>
      </c>
      <c r="AA1331" s="54">
        <v>0</v>
      </c>
      <c r="AB1331" s="54">
        <v>0</v>
      </c>
      <c r="AC1331" s="56">
        <v>0</v>
      </c>
      <c r="AD1331" s="56">
        <v>1</v>
      </c>
      <c r="AE1331" s="1" t="s">
        <v>1424</v>
      </c>
      <c r="AF1331" s="1" t="s">
        <v>1418</v>
      </c>
      <c r="AG1331" s="1" t="s">
        <v>1419</v>
      </c>
    </row>
    <row r="1332" spans="1:33">
      <c r="A1332" s="53">
        <v>45169</v>
      </c>
      <c r="B1332" s="53">
        <v>45169</v>
      </c>
      <c r="N1332" s="1" t="s">
        <v>1348</v>
      </c>
      <c r="U1332" s="59">
        <v>24781808531.02</v>
      </c>
      <c r="V1332" s="60">
        <v>24781808531.02</v>
      </c>
      <c r="W1332" s="60">
        <v>24781808531.02</v>
      </c>
      <c r="X1332" s="59">
        <v>4.3352573155800003E-2</v>
      </c>
      <c r="Y1332" s="54">
        <v>0</v>
      </c>
      <c r="Z1332" s="54">
        <v>1</v>
      </c>
      <c r="AA1332" s="54">
        <v>0</v>
      </c>
      <c r="AB1332" s="54">
        <v>0</v>
      </c>
      <c r="AC1332" s="56">
        <v>1</v>
      </c>
      <c r="AD1332" s="56">
        <v>0</v>
      </c>
      <c r="AE1332" s="1" t="s">
        <v>1417</v>
      </c>
      <c r="AF1332" s="1" t="s">
        <v>1418</v>
      </c>
      <c r="AG1332" s="1" t="s">
        <v>1419</v>
      </c>
    </row>
    <row r="1333" spans="1:33">
      <c r="A1333" s="53">
        <v>45169</v>
      </c>
      <c r="B1333" s="53">
        <v>45169</v>
      </c>
      <c r="N1333" s="1" t="s">
        <v>1088</v>
      </c>
      <c r="U1333" s="59">
        <v>7931579904.0704803</v>
      </c>
      <c r="V1333" s="60">
        <v>7931579904.0704803</v>
      </c>
      <c r="W1333" s="60">
        <v>17625733120.156601</v>
      </c>
      <c r="X1333" s="59">
        <v>1.3875274583000001E-2</v>
      </c>
      <c r="Y1333" s="54">
        <v>1</v>
      </c>
      <c r="Z1333" s="54">
        <v>0</v>
      </c>
      <c r="AA1333" s="54">
        <v>0</v>
      </c>
      <c r="AB1333" s="54">
        <v>0</v>
      </c>
      <c r="AC1333" s="56">
        <v>0</v>
      </c>
      <c r="AD1333" s="56">
        <v>1</v>
      </c>
      <c r="AE1333" s="1" t="s">
        <v>1425</v>
      </c>
      <c r="AF1333" s="1" t="s">
        <v>1418</v>
      </c>
      <c r="AG1333" s="1" t="s">
        <v>1419</v>
      </c>
    </row>
    <row r="1334" spans="1:33">
      <c r="A1334" s="53">
        <v>45169</v>
      </c>
      <c r="B1334" s="53">
        <v>45169</v>
      </c>
      <c r="N1334" s="1" t="s">
        <v>1064</v>
      </c>
      <c r="U1334" s="59">
        <v>4040338311.7441902</v>
      </c>
      <c r="V1334" s="60">
        <v>4040338311.7441902</v>
      </c>
      <c r="W1334" s="60">
        <v>8080676623.4883804</v>
      </c>
      <c r="X1334" s="59">
        <v>7.0680500180000001E-3</v>
      </c>
      <c r="Y1334" s="54">
        <v>0</v>
      </c>
      <c r="Z1334" s="54">
        <v>1</v>
      </c>
      <c r="AA1334" s="54">
        <v>0</v>
      </c>
      <c r="AB1334" s="54">
        <v>0</v>
      </c>
      <c r="AC1334" s="56">
        <v>1</v>
      </c>
      <c r="AD1334" s="56">
        <v>0</v>
      </c>
      <c r="AE1334" s="1" t="s">
        <v>1431</v>
      </c>
      <c r="AF1334" s="1" t="s">
        <v>1445</v>
      </c>
      <c r="AG1334" s="1" t="s">
        <v>1419</v>
      </c>
    </row>
    <row r="1335" spans="1:33">
      <c r="A1335" s="53">
        <v>45169</v>
      </c>
      <c r="B1335" s="53">
        <v>45169</v>
      </c>
      <c r="N1335" s="1" t="s">
        <v>1064</v>
      </c>
      <c r="U1335" s="59">
        <v>2446902795.9320302</v>
      </c>
      <c r="V1335" s="60">
        <v>2446902795.9320302</v>
      </c>
      <c r="W1335" s="60">
        <v>12234513979.6602</v>
      </c>
      <c r="X1335" s="59">
        <v>4.2805403944999997E-3</v>
      </c>
      <c r="Y1335" s="54">
        <v>0</v>
      </c>
      <c r="Z1335" s="54">
        <v>1</v>
      </c>
      <c r="AA1335" s="54">
        <v>0</v>
      </c>
      <c r="AB1335" s="54">
        <v>0</v>
      </c>
      <c r="AC1335" s="56">
        <v>1</v>
      </c>
      <c r="AD1335" s="56">
        <v>0</v>
      </c>
      <c r="AE1335" s="1" t="s">
        <v>1431</v>
      </c>
      <c r="AF1335" s="1" t="s">
        <v>1418</v>
      </c>
      <c r="AG1335" s="1" t="s">
        <v>1419</v>
      </c>
    </row>
    <row r="1336" spans="1:33">
      <c r="A1336" s="53">
        <v>45169</v>
      </c>
      <c r="B1336" s="53">
        <v>45169</v>
      </c>
      <c r="N1336" s="1" t="s">
        <v>1348</v>
      </c>
      <c r="U1336" s="59">
        <v>27497711961.549999</v>
      </c>
      <c r="V1336" s="60">
        <v>27497711961.549999</v>
      </c>
      <c r="W1336" s="60">
        <v>27497711961.549999</v>
      </c>
      <c r="X1336" s="59">
        <v>4.8103695415899997E-2</v>
      </c>
      <c r="Y1336" s="54">
        <v>1</v>
      </c>
      <c r="Z1336" s="54">
        <v>0</v>
      </c>
      <c r="AA1336" s="54">
        <v>0</v>
      </c>
      <c r="AB1336" s="54">
        <v>0</v>
      </c>
      <c r="AC1336" s="56">
        <v>0</v>
      </c>
      <c r="AD1336" s="56">
        <v>1</v>
      </c>
      <c r="AE1336" s="1" t="s">
        <v>1417</v>
      </c>
      <c r="AF1336" s="1" t="s">
        <v>1418</v>
      </c>
      <c r="AG1336" s="1" t="s">
        <v>1419</v>
      </c>
    </row>
    <row r="1337" spans="1:33">
      <c r="A1337" s="53">
        <v>45169</v>
      </c>
      <c r="B1337" s="53">
        <v>45169</v>
      </c>
      <c r="N1337" s="1" t="s">
        <v>936</v>
      </c>
      <c r="U1337" s="59">
        <v>6023590529.76828</v>
      </c>
      <c r="V1337" s="60">
        <v>6023590529.76828</v>
      </c>
      <c r="W1337" s="60">
        <v>6023590529.76828</v>
      </c>
      <c r="X1337" s="59">
        <v>1.0537493612500001E-2</v>
      </c>
      <c r="Y1337" s="54">
        <v>0</v>
      </c>
      <c r="Z1337" s="54">
        <v>1</v>
      </c>
      <c r="AA1337" s="54">
        <v>0</v>
      </c>
      <c r="AB1337" s="54">
        <v>0</v>
      </c>
      <c r="AC1337" s="56">
        <v>0</v>
      </c>
      <c r="AD1337" s="56">
        <v>1</v>
      </c>
      <c r="AE1337" s="1" t="s">
        <v>1427</v>
      </c>
      <c r="AF1337" s="1" t="s">
        <v>1418</v>
      </c>
      <c r="AG1337" s="1" t="s">
        <v>1419</v>
      </c>
    </row>
    <row r="1338" spans="1:33">
      <c r="A1338" s="53">
        <v>45169</v>
      </c>
      <c r="B1338" s="53">
        <v>45169</v>
      </c>
      <c r="N1338" s="1" t="s">
        <v>881</v>
      </c>
      <c r="U1338" s="59">
        <v>4686292865.0500298</v>
      </c>
      <c r="V1338" s="60">
        <v>4686292865.0500298</v>
      </c>
      <c r="W1338" s="60">
        <v>5513285723.5882702</v>
      </c>
      <c r="X1338" s="59">
        <v>8.1980640761999991E-3</v>
      </c>
      <c r="Y1338" s="54">
        <v>0</v>
      </c>
      <c r="Z1338" s="54">
        <v>1</v>
      </c>
      <c r="AA1338" s="54">
        <v>0</v>
      </c>
      <c r="AB1338" s="54">
        <v>0</v>
      </c>
      <c r="AC1338" s="56">
        <v>1</v>
      </c>
      <c r="AD1338" s="56">
        <v>0</v>
      </c>
      <c r="AE1338" s="1" t="s">
        <v>1433</v>
      </c>
      <c r="AF1338" s="1" t="s">
        <v>1445</v>
      </c>
      <c r="AG1338" s="1" t="s">
        <v>1419</v>
      </c>
    </row>
    <row r="1339" spans="1:33">
      <c r="A1339" s="53">
        <v>45169</v>
      </c>
      <c r="B1339" s="53">
        <v>45169</v>
      </c>
      <c r="N1339" s="1" t="s">
        <v>1348</v>
      </c>
      <c r="U1339" s="59">
        <v>14938023148.08</v>
      </c>
      <c r="V1339" s="60">
        <v>14938023148.08</v>
      </c>
      <c r="W1339" s="60">
        <v>14938023148.08</v>
      </c>
      <c r="X1339" s="59">
        <v>2.61321420719E-2</v>
      </c>
      <c r="Y1339" s="54">
        <v>0</v>
      </c>
      <c r="Z1339" s="54">
        <v>1</v>
      </c>
      <c r="AA1339" s="54">
        <v>0</v>
      </c>
      <c r="AB1339" s="54">
        <v>0</v>
      </c>
      <c r="AC1339" s="56">
        <v>0</v>
      </c>
      <c r="AD1339" s="56">
        <v>1</v>
      </c>
      <c r="AE1339" s="1" t="s">
        <v>1417</v>
      </c>
      <c r="AF1339" s="1" t="s">
        <v>1418</v>
      </c>
      <c r="AG1339" s="1" t="s">
        <v>1419</v>
      </c>
    </row>
    <row r="1340" spans="1:33">
      <c r="A1340" s="53">
        <v>45169</v>
      </c>
      <c r="B1340" s="53">
        <v>45169</v>
      </c>
      <c r="N1340" s="1" t="s">
        <v>1348</v>
      </c>
      <c r="U1340" s="59">
        <v>52617803649.760002</v>
      </c>
      <c r="V1340" s="60">
        <v>52617803649.760002</v>
      </c>
      <c r="W1340" s="60">
        <v>52617803649.760002</v>
      </c>
      <c r="X1340" s="59">
        <v>9.2048051261800004E-2</v>
      </c>
      <c r="Y1340" s="54">
        <v>1</v>
      </c>
      <c r="Z1340" s="54">
        <v>0</v>
      </c>
      <c r="AA1340" s="54">
        <v>0</v>
      </c>
      <c r="AB1340" s="54">
        <v>0</v>
      </c>
      <c r="AC1340" s="56">
        <v>1</v>
      </c>
      <c r="AD1340" s="56">
        <v>0</v>
      </c>
      <c r="AE1340" s="1" t="s">
        <v>1417</v>
      </c>
      <c r="AF1340" s="1" t="s">
        <v>1418</v>
      </c>
      <c r="AG1340" s="1" t="s">
        <v>1419</v>
      </c>
    </row>
    <row r="1341" spans="1:33">
      <c r="A1341" s="53">
        <v>45169</v>
      </c>
      <c r="B1341" s="53">
        <v>45169</v>
      </c>
      <c r="N1341" s="1" t="s">
        <v>1348</v>
      </c>
      <c r="U1341" s="59">
        <v>17329742390.900002</v>
      </c>
      <c r="V1341" s="60">
        <v>17329742390.900002</v>
      </c>
      <c r="W1341" s="60">
        <v>17329742390.900002</v>
      </c>
      <c r="X1341" s="59">
        <v>3.0316145967799999E-2</v>
      </c>
      <c r="Y1341" s="54">
        <v>1</v>
      </c>
      <c r="Z1341" s="54">
        <v>0</v>
      </c>
      <c r="AA1341" s="54">
        <v>0</v>
      </c>
      <c r="AB1341" s="54">
        <v>0</v>
      </c>
      <c r="AC1341" s="56">
        <v>0</v>
      </c>
      <c r="AD1341" s="56">
        <v>1</v>
      </c>
      <c r="AE1341" s="1" t="s">
        <v>1507</v>
      </c>
      <c r="AF1341" s="1" t="s">
        <v>1418</v>
      </c>
      <c r="AG1341" s="1" t="s">
        <v>1419</v>
      </c>
    </row>
    <row r="1342" spans="1:33">
      <c r="A1342" s="53">
        <v>45169</v>
      </c>
      <c r="B1342" s="53">
        <v>45169</v>
      </c>
      <c r="N1342" s="1" t="s">
        <v>1348</v>
      </c>
      <c r="U1342" s="59">
        <v>655332331239.59998</v>
      </c>
      <c r="V1342" s="60">
        <v>655332331239.59998</v>
      </c>
      <c r="W1342" s="60">
        <v>759065101544.18994</v>
      </c>
      <c r="X1342" s="59">
        <v>1.146419269436</v>
      </c>
      <c r="Y1342" s="54">
        <v>1</v>
      </c>
      <c r="Z1342" s="54">
        <v>0</v>
      </c>
      <c r="AA1342" s="54">
        <v>0</v>
      </c>
      <c r="AB1342" s="54">
        <v>0</v>
      </c>
      <c r="AC1342" s="56">
        <v>0</v>
      </c>
      <c r="AD1342" s="56">
        <v>1</v>
      </c>
      <c r="AE1342" s="1" t="s">
        <v>1424</v>
      </c>
      <c r="AF1342" s="1" t="s">
        <v>1418</v>
      </c>
      <c r="AG1342" s="1" t="s">
        <v>1434</v>
      </c>
    </row>
    <row r="1343" spans="1:33">
      <c r="A1343" s="53">
        <v>45169</v>
      </c>
      <c r="B1343" s="53">
        <v>45169</v>
      </c>
      <c r="N1343" s="1" t="s">
        <v>1348</v>
      </c>
      <c r="U1343" s="59">
        <v>19065103500</v>
      </c>
      <c r="V1343" s="60">
        <v>19065103500</v>
      </c>
      <c r="W1343" s="60">
        <v>20068530000</v>
      </c>
      <c r="X1343" s="59">
        <v>3.3351936085399998E-2</v>
      </c>
      <c r="Y1343" s="54">
        <v>0</v>
      </c>
      <c r="Z1343" s="54">
        <v>1</v>
      </c>
      <c r="AA1343" s="54">
        <v>0</v>
      </c>
      <c r="AB1343" s="54">
        <v>0</v>
      </c>
      <c r="AC1343" s="56">
        <v>0</v>
      </c>
      <c r="AD1343" s="56">
        <v>1</v>
      </c>
      <c r="AE1343" s="1" t="s">
        <v>1424</v>
      </c>
      <c r="AF1343" s="1" t="s">
        <v>1418</v>
      </c>
      <c r="AG1343" s="1" t="s">
        <v>1419</v>
      </c>
    </row>
    <row r="1344" spans="1:33">
      <c r="A1344" s="53">
        <v>45169</v>
      </c>
      <c r="B1344" s="53">
        <v>45169</v>
      </c>
      <c r="N1344" s="1" t="s">
        <v>1348</v>
      </c>
      <c r="U1344" s="59">
        <v>6671263164.7200003</v>
      </c>
      <c r="V1344" s="60">
        <v>6671263164.7200003</v>
      </c>
      <c r="W1344" s="60">
        <v>6671263164.7200003</v>
      </c>
      <c r="X1344" s="59">
        <v>1.16705132326E-2</v>
      </c>
      <c r="Y1344" s="54">
        <v>0</v>
      </c>
      <c r="Z1344" s="54">
        <v>1</v>
      </c>
      <c r="AA1344" s="54">
        <v>0</v>
      </c>
      <c r="AB1344" s="54">
        <v>0</v>
      </c>
      <c r="AC1344" s="56">
        <v>1</v>
      </c>
      <c r="AD1344" s="56">
        <v>0</v>
      </c>
      <c r="AE1344" s="1" t="s">
        <v>1417</v>
      </c>
      <c r="AF1344" s="1" t="s">
        <v>1418</v>
      </c>
      <c r="AG1344" s="1" t="s">
        <v>1419</v>
      </c>
    </row>
    <row r="1345" spans="1:33">
      <c r="A1345" s="53">
        <v>45169</v>
      </c>
      <c r="B1345" s="53">
        <v>45169</v>
      </c>
      <c r="N1345" s="1" t="s">
        <v>1348</v>
      </c>
      <c r="U1345" s="59">
        <v>119968284849.49001</v>
      </c>
      <c r="V1345" s="60">
        <v>119968284849.49001</v>
      </c>
      <c r="W1345" s="60">
        <v>119968284849.49001</v>
      </c>
      <c r="X1345" s="59">
        <v>0.2098690189945</v>
      </c>
      <c r="Y1345" s="54">
        <v>1</v>
      </c>
      <c r="Z1345" s="54">
        <v>0</v>
      </c>
      <c r="AA1345" s="54">
        <v>0</v>
      </c>
      <c r="AB1345" s="54">
        <v>0</v>
      </c>
      <c r="AC1345" s="56">
        <v>0</v>
      </c>
      <c r="AD1345" s="56">
        <v>1</v>
      </c>
      <c r="AE1345" s="1" t="s">
        <v>1417</v>
      </c>
      <c r="AF1345" s="1" t="s">
        <v>1418</v>
      </c>
      <c r="AG1345" s="1" t="s">
        <v>1419</v>
      </c>
    </row>
    <row r="1346" spans="1:33">
      <c r="A1346" s="53">
        <v>45169</v>
      </c>
      <c r="B1346" s="53">
        <v>45169</v>
      </c>
      <c r="N1346" s="1" t="s">
        <v>1088</v>
      </c>
      <c r="U1346" s="59">
        <v>2973632739.3275399</v>
      </c>
      <c r="V1346" s="60">
        <v>2973632739.3275399</v>
      </c>
      <c r="W1346" s="60">
        <v>9011008300.9925499</v>
      </c>
      <c r="X1346" s="59">
        <v>5.2019863970000002E-3</v>
      </c>
      <c r="Y1346" s="54">
        <v>0</v>
      </c>
      <c r="Z1346" s="54">
        <v>1</v>
      </c>
      <c r="AA1346" s="54">
        <v>0</v>
      </c>
      <c r="AB1346" s="54">
        <v>0</v>
      </c>
      <c r="AC1346" s="56">
        <v>0.65</v>
      </c>
      <c r="AD1346" s="56">
        <v>0.35</v>
      </c>
      <c r="AE1346" s="1" t="s">
        <v>1425</v>
      </c>
      <c r="AF1346" s="1" t="s">
        <v>1418</v>
      </c>
      <c r="AG1346" s="1" t="s">
        <v>1419</v>
      </c>
    </row>
    <row r="1347" spans="1:33">
      <c r="A1347" s="53">
        <v>45169</v>
      </c>
      <c r="B1347" s="53">
        <v>45169</v>
      </c>
      <c r="N1347" s="1" t="s">
        <v>1348</v>
      </c>
      <c r="U1347" s="59">
        <v>73624512288.600006</v>
      </c>
      <c r="V1347" s="60">
        <v>73624512288.600006</v>
      </c>
      <c r="W1347" s="60">
        <v>73624512288.600006</v>
      </c>
      <c r="X1347" s="59">
        <v>0.12879657475590001</v>
      </c>
      <c r="Y1347" s="54">
        <v>1</v>
      </c>
      <c r="Z1347" s="54">
        <v>0</v>
      </c>
      <c r="AA1347" s="54">
        <v>0</v>
      </c>
      <c r="AB1347" s="54">
        <v>0</v>
      </c>
      <c r="AC1347" s="56">
        <v>0</v>
      </c>
      <c r="AD1347" s="56">
        <v>1</v>
      </c>
      <c r="AE1347" s="1" t="s">
        <v>1424</v>
      </c>
      <c r="AF1347" s="1" t="s">
        <v>1418</v>
      </c>
      <c r="AG1347" s="1" t="s">
        <v>1419</v>
      </c>
    </row>
    <row r="1348" spans="1:33">
      <c r="A1348" s="53">
        <v>45169</v>
      </c>
      <c r="B1348" s="53">
        <v>45169</v>
      </c>
      <c r="N1348" s="1" t="s">
        <v>1348</v>
      </c>
      <c r="U1348" s="59">
        <v>26390906399.870998</v>
      </c>
      <c r="V1348" s="60">
        <v>26390906399.870998</v>
      </c>
      <c r="W1348" s="60">
        <v>40601394461.339996</v>
      </c>
      <c r="X1348" s="59">
        <v>4.6167482043000002E-2</v>
      </c>
      <c r="Y1348" s="54">
        <v>1</v>
      </c>
      <c r="Z1348" s="54">
        <v>0</v>
      </c>
      <c r="AA1348" s="54">
        <v>0</v>
      </c>
      <c r="AB1348" s="54">
        <v>0</v>
      </c>
      <c r="AC1348" s="56">
        <v>1</v>
      </c>
      <c r="AD1348" s="56">
        <v>0</v>
      </c>
      <c r="AE1348" s="1" t="s">
        <v>1424</v>
      </c>
      <c r="AF1348" s="1" t="s">
        <v>1418</v>
      </c>
      <c r="AG1348" s="1" t="s">
        <v>1419</v>
      </c>
    </row>
    <row r="1349" spans="1:33">
      <c r="A1349" s="53">
        <v>45169</v>
      </c>
      <c r="B1349" s="53">
        <v>45169</v>
      </c>
      <c r="N1349" s="1" t="s">
        <v>1348</v>
      </c>
      <c r="U1349" s="59">
        <v>13913584831</v>
      </c>
      <c r="V1349" s="60">
        <v>13913584831</v>
      </c>
      <c r="W1349" s="60">
        <v>13913584831</v>
      </c>
      <c r="X1349" s="59">
        <v>2.4340019554699999E-2</v>
      </c>
      <c r="Y1349" s="54">
        <v>0</v>
      </c>
      <c r="Z1349" s="54">
        <v>1</v>
      </c>
      <c r="AA1349" s="54">
        <v>0</v>
      </c>
      <c r="AB1349" s="54">
        <v>0</v>
      </c>
      <c r="AC1349" s="56">
        <v>1</v>
      </c>
      <c r="AD1349" s="56">
        <v>0</v>
      </c>
      <c r="AE1349" s="1" t="s">
        <v>1417</v>
      </c>
      <c r="AF1349" s="1" t="s">
        <v>1418</v>
      </c>
      <c r="AG1349" s="1" t="s">
        <v>1419</v>
      </c>
    </row>
    <row r="1350" spans="1:33">
      <c r="A1350" s="53">
        <v>45169</v>
      </c>
      <c r="B1350" s="53">
        <v>45169</v>
      </c>
      <c r="N1350" s="1" t="s">
        <v>1031</v>
      </c>
      <c r="U1350" s="59">
        <v>1698801582.28157</v>
      </c>
      <c r="V1350" s="60">
        <v>1698801582.28157</v>
      </c>
      <c r="W1350" s="60">
        <v>5662671940.93857</v>
      </c>
      <c r="X1350" s="59">
        <v>2.9718339475E-3</v>
      </c>
      <c r="Y1350" s="54">
        <v>0</v>
      </c>
      <c r="Z1350" s="54">
        <v>1</v>
      </c>
      <c r="AA1350" s="54">
        <v>0</v>
      </c>
      <c r="AB1350" s="54">
        <v>0</v>
      </c>
      <c r="AC1350" s="56">
        <v>1</v>
      </c>
      <c r="AD1350" s="56">
        <v>0</v>
      </c>
      <c r="AE1350" s="1" t="s">
        <v>1428</v>
      </c>
      <c r="AF1350" s="1" t="s">
        <v>1423</v>
      </c>
      <c r="AG1350" s="1" t="s">
        <v>1419</v>
      </c>
    </row>
    <row r="1351" spans="1:33">
      <c r="A1351" s="53">
        <v>45169</v>
      </c>
      <c r="B1351" s="53">
        <v>45169</v>
      </c>
      <c r="N1351" s="1" t="s">
        <v>1348</v>
      </c>
      <c r="U1351" s="59">
        <v>259258277017.51999</v>
      </c>
      <c r="V1351" s="60">
        <v>259258277017.51999</v>
      </c>
      <c r="W1351" s="60">
        <v>259258277017.51999</v>
      </c>
      <c r="X1351" s="59">
        <v>0.4535388693115</v>
      </c>
      <c r="Y1351" s="54">
        <v>1</v>
      </c>
      <c r="Z1351" s="54">
        <v>0</v>
      </c>
      <c r="AA1351" s="54">
        <v>0</v>
      </c>
      <c r="AB1351" s="54">
        <v>0</v>
      </c>
      <c r="AC1351" s="56">
        <v>1</v>
      </c>
      <c r="AD1351" s="56">
        <v>0</v>
      </c>
      <c r="AE1351" s="1" t="s">
        <v>1417</v>
      </c>
      <c r="AF1351" s="1" t="s">
        <v>1418</v>
      </c>
      <c r="AG1351" s="1" t="s">
        <v>1419</v>
      </c>
    </row>
    <row r="1352" spans="1:33">
      <c r="A1352" s="53">
        <v>45169</v>
      </c>
      <c r="B1352" s="53">
        <v>45169</v>
      </c>
      <c r="N1352" s="1" t="s">
        <v>1031</v>
      </c>
      <c r="U1352" s="59">
        <v>4265541093.3430901</v>
      </c>
      <c r="V1352" s="60">
        <v>4265541093.3430901</v>
      </c>
      <c r="W1352" s="60">
        <v>17062164373.3724</v>
      </c>
      <c r="X1352" s="59">
        <v>7.4620131967999999E-3</v>
      </c>
      <c r="Y1352" s="54">
        <v>0</v>
      </c>
      <c r="Z1352" s="54">
        <v>1</v>
      </c>
      <c r="AA1352" s="54">
        <v>0</v>
      </c>
      <c r="AB1352" s="54">
        <v>0</v>
      </c>
      <c r="AC1352" s="56">
        <v>1</v>
      </c>
      <c r="AD1352" s="56">
        <v>0</v>
      </c>
      <c r="AE1352" s="1" t="s">
        <v>1428</v>
      </c>
      <c r="AF1352" s="1" t="s">
        <v>1429</v>
      </c>
      <c r="AG1352" s="1" t="s">
        <v>1419</v>
      </c>
    </row>
    <row r="1353" spans="1:33">
      <c r="A1353" s="53">
        <v>45169</v>
      </c>
      <c r="B1353" s="53">
        <v>45169</v>
      </c>
      <c r="N1353" s="1" t="s">
        <v>936</v>
      </c>
      <c r="U1353" s="59">
        <v>5409226460.5491695</v>
      </c>
      <c r="V1353" s="60">
        <v>5409226460.5491695</v>
      </c>
      <c r="W1353" s="60">
        <v>10818452921.098301</v>
      </c>
      <c r="X1353" s="59">
        <v>9.4627430259E-3</v>
      </c>
      <c r="Y1353" s="54">
        <v>0</v>
      </c>
      <c r="Z1353" s="54">
        <v>1</v>
      </c>
      <c r="AA1353" s="54">
        <v>0</v>
      </c>
      <c r="AB1353" s="54">
        <v>0</v>
      </c>
      <c r="AC1353" s="56">
        <v>0</v>
      </c>
      <c r="AD1353" s="56">
        <v>1</v>
      </c>
      <c r="AE1353" s="1" t="s">
        <v>1427</v>
      </c>
      <c r="AF1353" s="1" t="s">
        <v>1418</v>
      </c>
      <c r="AG1353" s="1" t="s">
        <v>1419</v>
      </c>
    </row>
    <row r="1354" spans="1:33">
      <c r="A1354" s="53">
        <v>45169</v>
      </c>
      <c r="B1354" s="53">
        <v>45169</v>
      </c>
      <c r="N1354" s="1" t="s">
        <v>1348</v>
      </c>
      <c r="U1354" s="59">
        <v>49878000000</v>
      </c>
      <c r="V1354" s="60">
        <v>49878000000</v>
      </c>
      <c r="W1354" s="60">
        <v>63325500000</v>
      </c>
      <c r="X1354" s="59">
        <v>8.7255118655199998E-2</v>
      </c>
      <c r="Y1354" s="54">
        <v>1</v>
      </c>
      <c r="Z1354" s="54">
        <v>0</v>
      </c>
      <c r="AA1354" s="54">
        <v>0</v>
      </c>
      <c r="AB1354" s="54">
        <v>0</v>
      </c>
      <c r="AC1354" s="56">
        <v>0</v>
      </c>
      <c r="AD1354" s="56">
        <v>1</v>
      </c>
      <c r="AE1354" s="1" t="s">
        <v>1424</v>
      </c>
      <c r="AF1354" s="1" t="s">
        <v>1418</v>
      </c>
      <c r="AG1354" s="1" t="s">
        <v>1434</v>
      </c>
    </row>
    <row r="1355" spans="1:33">
      <c r="A1355" s="53">
        <v>45169</v>
      </c>
      <c r="B1355" s="53">
        <v>45169</v>
      </c>
      <c r="N1355" s="1" t="s">
        <v>1348</v>
      </c>
      <c r="U1355" s="59">
        <v>26159633148.870998</v>
      </c>
      <c r="V1355" s="60">
        <v>26159633148.870998</v>
      </c>
      <c r="W1355" s="60">
        <v>27536455946.18</v>
      </c>
      <c r="X1355" s="59">
        <v>4.5762899362099999E-2</v>
      </c>
      <c r="Y1355" s="54">
        <v>0</v>
      </c>
      <c r="Z1355" s="54">
        <v>1</v>
      </c>
      <c r="AA1355" s="54">
        <v>0</v>
      </c>
      <c r="AB1355" s="54">
        <v>0</v>
      </c>
      <c r="AC1355" s="56">
        <v>1</v>
      </c>
      <c r="AD1355" s="56">
        <v>0</v>
      </c>
      <c r="AE1355" s="1" t="s">
        <v>1424</v>
      </c>
      <c r="AF1355" s="1" t="s">
        <v>1418</v>
      </c>
      <c r="AG1355" s="1" t="s">
        <v>1419</v>
      </c>
    </row>
    <row r="1356" spans="1:33">
      <c r="A1356" s="53">
        <v>45169</v>
      </c>
      <c r="B1356" s="53">
        <v>45169</v>
      </c>
      <c r="N1356" s="1" t="s">
        <v>1088</v>
      </c>
      <c r="U1356" s="59">
        <v>4221780958.8899999</v>
      </c>
      <c r="V1356" s="60">
        <v>4221780958.8899999</v>
      </c>
      <c r="W1356" s="60">
        <v>4443979956.7263098</v>
      </c>
      <c r="X1356" s="59">
        <v>7.3854604937000001E-3</v>
      </c>
      <c r="Y1356" s="54">
        <v>0</v>
      </c>
      <c r="Z1356" s="54">
        <v>1</v>
      </c>
      <c r="AA1356" s="54">
        <v>0</v>
      </c>
      <c r="AB1356" s="54">
        <v>0</v>
      </c>
      <c r="AC1356" s="56">
        <v>0</v>
      </c>
      <c r="AD1356" s="56">
        <v>1</v>
      </c>
      <c r="AE1356" s="1" t="s">
        <v>1425</v>
      </c>
      <c r="AF1356" s="1" t="s">
        <v>1418</v>
      </c>
      <c r="AG1356" s="1" t="s">
        <v>1419</v>
      </c>
    </row>
    <row r="1357" spans="1:33">
      <c r="A1357" s="53">
        <v>45169</v>
      </c>
      <c r="B1357" s="53">
        <v>45169</v>
      </c>
      <c r="N1357" s="1" t="s">
        <v>1348</v>
      </c>
      <c r="U1357" s="59">
        <v>88122095086.449997</v>
      </c>
      <c r="V1357" s="60">
        <v>88122095086.449997</v>
      </c>
      <c r="W1357" s="60">
        <v>88122095086.449997</v>
      </c>
      <c r="X1357" s="59">
        <v>0.15415822332320001</v>
      </c>
      <c r="Y1357" s="54">
        <v>1</v>
      </c>
      <c r="Z1357" s="54">
        <v>0</v>
      </c>
      <c r="AA1357" s="54">
        <v>0</v>
      </c>
      <c r="AB1357" s="54">
        <v>0</v>
      </c>
      <c r="AC1357" s="56">
        <v>0</v>
      </c>
      <c r="AD1357" s="56">
        <v>1</v>
      </c>
      <c r="AE1357" s="1" t="s">
        <v>1417</v>
      </c>
      <c r="AF1357" s="1" t="s">
        <v>1418</v>
      </c>
      <c r="AG1357" s="1" t="s">
        <v>1434</v>
      </c>
    </row>
    <row r="1358" spans="1:33">
      <c r="A1358" s="53">
        <v>45169</v>
      </c>
      <c r="B1358" s="53">
        <v>45169</v>
      </c>
      <c r="N1358" s="1" t="s">
        <v>1031</v>
      </c>
      <c r="U1358" s="59">
        <v>5356937880.2595596</v>
      </c>
      <c r="V1358" s="60">
        <v>5356937880.2595596</v>
      </c>
      <c r="W1358" s="60">
        <v>5356937880.2595596</v>
      </c>
      <c r="X1358" s="59">
        <v>9.3712709084000003E-3</v>
      </c>
      <c r="Y1358" s="54">
        <v>0</v>
      </c>
      <c r="Z1358" s="54">
        <v>1</v>
      </c>
      <c r="AA1358" s="54">
        <v>0</v>
      </c>
      <c r="AB1358" s="54">
        <v>0</v>
      </c>
      <c r="AC1358" s="56">
        <v>1</v>
      </c>
      <c r="AD1358" s="56">
        <v>0</v>
      </c>
      <c r="AE1358" s="1" t="s">
        <v>1428</v>
      </c>
      <c r="AF1358" s="1" t="s">
        <v>1429</v>
      </c>
      <c r="AG1358" s="1" t="s">
        <v>1419</v>
      </c>
    </row>
    <row r="1359" spans="1:33">
      <c r="A1359" s="53">
        <v>45169</v>
      </c>
      <c r="B1359" s="53">
        <v>45169</v>
      </c>
      <c r="N1359" s="1" t="s">
        <v>1342</v>
      </c>
      <c r="U1359" s="59">
        <v>6357879282.7822504</v>
      </c>
      <c r="V1359" s="60">
        <v>6357879282.7822504</v>
      </c>
      <c r="W1359" s="60">
        <v>10596465471.303699</v>
      </c>
      <c r="X1359" s="59">
        <v>1.11222886085E-2</v>
      </c>
      <c r="Y1359" s="54">
        <v>0</v>
      </c>
      <c r="Z1359" s="54">
        <v>1</v>
      </c>
      <c r="AA1359" s="54">
        <v>0</v>
      </c>
      <c r="AB1359" s="54">
        <v>0</v>
      </c>
      <c r="AC1359" s="56">
        <v>0.5</v>
      </c>
      <c r="AD1359" s="56">
        <v>0.5</v>
      </c>
      <c r="AE1359" s="1" t="s">
        <v>1441</v>
      </c>
      <c r="AF1359" s="1" t="s">
        <v>1447</v>
      </c>
      <c r="AG1359" s="1" t="s">
        <v>1419</v>
      </c>
    </row>
    <row r="1360" spans="1:33">
      <c r="A1360" s="53">
        <v>45169</v>
      </c>
      <c r="B1360" s="53">
        <v>45169</v>
      </c>
      <c r="N1360" s="1" t="s">
        <v>1088</v>
      </c>
      <c r="U1360" s="59">
        <v>4425336440.4299898</v>
      </c>
      <c r="V1360" s="60">
        <v>4425336440.4299898</v>
      </c>
      <c r="W1360" s="60">
        <v>5531670550.5374899</v>
      </c>
      <c r="X1360" s="59">
        <v>7.7415545170000004E-3</v>
      </c>
      <c r="Y1360" s="54">
        <v>0</v>
      </c>
      <c r="Z1360" s="54">
        <v>1</v>
      </c>
      <c r="AA1360" s="54">
        <v>0</v>
      </c>
      <c r="AB1360" s="54">
        <v>0</v>
      </c>
      <c r="AC1360" s="56">
        <v>0.5</v>
      </c>
      <c r="AD1360" s="56">
        <v>0.5</v>
      </c>
      <c r="AE1360" s="1" t="s">
        <v>1425</v>
      </c>
      <c r="AF1360" s="1" t="s">
        <v>1418</v>
      </c>
      <c r="AG1360" s="1" t="s">
        <v>1419</v>
      </c>
    </row>
    <row r="1361" spans="1:33">
      <c r="A1361" s="53">
        <v>45169</v>
      </c>
      <c r="B1361" s="53">
        <v>45169</v>
      </c>
      <c r="N1361" s="1" t="s">
        <v>1348</v>
      </c>
      <c r="U1361" s="59">
        <v>41440617137.040001</v>
      </c>
      <c r="V1361" s="60">
        <v>41440617137.040001</v>
      </c>
      <c r="W1361" s="60">
        <v>41440617137.040001</v>
      </c>
      <c r="X1361" s="59">
        <v>7.2495007126199995E-2</v>
      </c>
      <c r="Y1361" s="54">
        <v>1</v>
      </c>
      <c r="Z1361" s="54">
        <v>0</v>
      </c>
      <c r="AA1361" s="54">
        <v>0</v>
      </c>
      <c r="AB1361" s="54">
        <v>0</v>
      </c>
      <c r="AC1361" s="56">
        <v>0</v>
      </c>
      <c r="AD1361" s="56">
        <v>1</v>
      </c>
      <c r="AE1361" s="1" t="s">
        <v>1417</v>
      </c>
      <c r="AF1361" s="1" t="s">
        <v>1418</v>
      </c>
      <c r="AG1361" s="1" t="s">
        <v>1419</v>
      </c>
    </row>
    <row r="1362" spans="1:33">
      <c r="A1362" s="53">
        <v>45169</v>
      </c>
      <c r="B1362" s="53">
        <v>45169</v>
      </c>
      <c r="N1362" s="1" t="s">
        <v>1031</v>
      </c>
      <c r="U1362" s="59">
        <v>4029620730.9749999</v>
      </c>
      <c r="V1362" s="60">
        <v>4029620730.9749999</v>
      </c>
      <c r="W1362" s="60">
        <v>8954712735.5</v>
      </c>
      <c r="X1362" s="59">
        <v>7.0493009947999999E-3</v>
      </c>
      <c r="Y1362" s="54">
        <v>0</v>
      </c>
      <c r="Z1362" s="54">
        <v>1</v>
      </c>
      <c r="AA1362" s="54">
        <v>0</v>
      </c>
      <c r="AB1362" s="54">
        <v>0</v>
      </c>
      <c r="AC1362" s="56">
        <v>1</v>
      </c>
      <c r="AD1362" s="56">
        <v>0</v>
      </c>
      <c r="AE1362" s="1" t="s">
        <v>1428</v>
      </c>
      <c r="AF1362" s="1" t="s">
        <v>1429</v>
      </c>
      <c r="AG1362" s="1" t="s">
        <v>1419</v>
      </c>
    </row>
    <row r="1363" spans="1:33">
      <c r="A1363" s="53">
        <v>45169</v>
      </c>
      <c r="B1363" s="53">
        <v>45169</v>
      </c>
      <c r="N1363" s="1" t="s">
        <v>1176</v>
      </c>
      <c r="U1363" s="59">
        <v>2561938457.7785902</v>
      </c>
      <c r="V1363" s="60">
        <v>2561938457.7785902</v>
      </c>
      <c r="W1363" s="60">
        <v>5123876915.5571804</v>
      </c>
      <c r="X1363" s="59">
        <v>4.4817804267000003E-3</v>
      </c>
      <c r="Y1363" s="54">
        <v>0</v>
      </c>
      <c r="Z1363" s="54">
        <v>1</v>
      </c>
      <c r="AA1363" s="54">
        <v>0</v>
      </c>
      <c r="AB1363" s="54">
        <v>0</v>
      </c>
      <c r="AC1363" s="56">
        <v>1</v>
      </c>
      <c r="AD1363" s="56">
        <v>0</v>
      </c>
      <c r="AE1363" s="1" t="s">
        <v>1455</v>
      </c>
      <c r="AF1363" s="1" t="s">
        <v>1418</v>
      </c>
      <c r="AG1363" s="1" t="s">
        <v>1419</v>
      </c>
    </row>
    <row r="1364" spans="1:33">
      <c r="A1364" s="53">
        <v>45169</v>
      </c>
      <c r="B1364" s="53">
        <v>45169</v>
      </c>
      <c r="N1364" s="1" t="s">
        <v>1342</v>
      </c>
      <c r="U1364" s="59">
        <v>5414267880.5270796</v>
      </c>
      <c r="V1364" s="60">
        <v>5414267880.5270796</v>
      </c>
      <c r="W1364" s="60">
        <v>5414267880.5270796</v>
      </c>
      <c r="X1364" s="59">
        <v>9.4715623389999993E-3</v>
      </c>
      <c r="Y1364" s="54">
        <v>0</v>
      </c>
      <c r="Z1364" s="54">
        <v>1</v>
      </c>
      <c r="AA1364" s="54">
        <v>0</v>
      </c>
      <c r="AB1364" s="54">
        <v>0</v>
      </c>
      <c r="AC1364" s="56">
        <v>1</v>
      </c>
      <c r="AD1364" s="56">
        <v>0</v>
      </c>
      <c r="AE1364" s="1" t="s">
        <v>1441</v>
      </c>
      <c r="AF1364" s="1" t="s">
        <v>1418</v>
      </c>
      <c r="AG1364" s="1" t="s">
        <v>1419</v>
      </c>
    </row>
    <row r="1365" spans="1:33">
      <c r="A1365" s="53">
        <v>45169</v>
      </c>
      <c r="B1365" s="53">
        <v>45169</v>
      </c>
      <c r="N1365" s="1" t="s">
        <v>1088</v>
      </c>
      <c r="U1365" s="59">
        <v>4502398598.7567396</v>
      </c>
      <c r="V1365" s="60">
        <v>4502398598.7567396</v>
      </c>
      <c r="W1365" s="60">
        <v>10005330219.4594</v>
      </c>
      <c r="X1365" s="59">
        <v>7.8763648095000003E-3</v>
      </c>
      <c r="Y1365" s="54">
        <v>0</v>
      </c>
      <c r="Z1365" s="54">
        <v>1</v>
      </c>
      <c r="AA1365" s="54">
        <v>0</v>
      </c>
      <c r="AB1365" s="54">
        <v>0</v>
      </c>
      <c r="AC1365" s="56">
        <v>0.35</v>
      </c>
      <c r="AD1365" s="56">
        <v>0.65</v>
      </c>
      <c r="AE1365" s="1" t="s">
        <v>1425</v>
      </c>
      <c r="AF1365" s="1" t="s">
        <v>1418</v>
      </c>
      <c r="AG1365" s="1" t="s">
        <v>1419</v>
      </c>
    </row>
    <row r="1366" spans="1:33">
      <c r="A1366" s="53">
        <v>45169</v>
      </c>
      <c r="B1366" s="53">
        <v>45169</v>
      </c>
      <c r="N1366" s="1" t="s">
        <v>1348</v>
      </c>
      <c r="U1366" s="59">
        <v>8216976829.8800001</v>
      </c>
      <c r="V1366" s="60">
        <v>8216976829.8800001</v>
      </c>
      <c r="W1366" s="60">
        <v>12468311961.879999</v>
      </c>
      <c r="X1366" s="59">
        <v>1.43745396423E-2</v>
      </c>
      <c r="Y1366" s="54">
        <v>0</v>
      </c>
      <c r="Z1366" s="54">
        <v>1</v>
      </c>
      <c r="AA1366" s="54">
        <v>0</v>
      </c>
      <c r="AB1366" s="54">
        <v>0</v>
      </c>
      <c r="AC1366" s="56">
        <v>1</v>
      </c>
      <c r="AD1366" s="56">
        <v>0</v>
      </c>
      <c r="AE1366" s="1" t="s">
        <v>1424</v>
      </c>
      <c r="AF1366" s="1" t="s">
        <v>1418</v>
      </c>
      <c r="AG1366" s="1" t="s">
        <v>1434</v>
      </c>
    </row>
    <row r="1367" spans="1:33">
      <c r="A1367" s="53">
        <v>45169</v>
      </c>
      <c r="B1367" s="53">
        <v>45169</v>
      </c>
      <c r="N1367" s="1" t="s">
        <v>936</v>
      </c>
      <c r="U1367" s="59">
        <v>2777049942.0599399</v>
      </c>
      <c r="V1367" s="60">
        <v>2777049942.0599399</v>
      </c>
      <c r="W1367" s="60">
        <v>6014094464.0304499</v>
      </c>
      <c r="X1367" s="59">
        <v>4.8580901841999997E-3</v>
      </c>
      <c r="Y1367" s="54">
        <v>0</v>
      </c>
      <c r="Z1367" s="54">
        <v>1</v>
      </c>
      <c r="AA1367" s="54">
        <v>0</v>
      </c>
      <c r="AB1367" s="54">
        <v>0</v>
      </c>
      <c r="AC1367" s="56">
        <v>0</v>
      </c>
      <c r="AD1367" s="56">
        <v>1</v>
      </c>
      <c r="AE1367" s="1" t="s">
        <v>1427</v>
      </c>
      <c r="AF1367" s="1" t="s">
        <v>1418</v>
      </c>
      <c r="AG1367" s="1" t="s">
        <v>993</v>
      </c>
    </row>
    <row r="1368" spans="1:33">
      <c r="A1368" s="53">
        <v>45169</v>
      </c>
      <c r="B1368" s="53">
        <v>45169</v>
      </c>
      <c r="N1368" s="1" t="s">
        <v>1172</v>
      </c>
      <c r="U1368" s="59">
        <v>2674793539.2825398</v>
      </c>
      <c r="V1368" s="60">
        <v>2674793539.2825398</v>
      </c>
      <c r="W1368" s="60">
        <v>5349587078.5650702</v>
      </c>
      <c r="X1368" s="59">
        <v>4.6792058152E-3</v>
      </c>
      <c r="Y1368" s="54">
        <v>0</v>
      </c>
      <c r="Z1368" s="54">
        <v>1</v>
      </c>
      <c r="AA1368" s="54">
        <v>0</v>
      </c>
      <c r="AB1368" s="54">
        <v>0</v>
      </c>
      <c r="AC1368" s="56">
        <v>0.65</v>
      </c>
      <c r="AD1368" s="56">
        <v>0.35</v>
      </c>
      <c r="AE1368" s="1" t="s">
        <v>1426</v>
      </c>
      <c r="AF1368" s="1" t="s">
        <v>1418</v>
      </c>
      <c r="AG1368" s="1" t="s">
        <v>1419</v>
      </c>
    </row>
    <row r="1369" spans="1:33">
      <c r="A1369" s="53">
        <v>45169</v>
      </c>
      <c r="B1369" s="53">
        <v>45169</v>
      </c>
      <c r="N1369" s="1" t="s">
        <v>1348</v>
      </c>
      <c r="U1369" s="59">
        <v>28534029111.549999</v>
      </c>
      <c r="V1369" s="60">
        <v>28534029111.549999</v>
      </c>
      <c r="W1369" s="60">
        <v>28534029111.549999</v>
      </c>
      <c r="X1369" s="59">
        <v>4.99165984169E-2</v>
      </c>
      <c r="Y1369" s="54">
        <v>0</v>
      </c>
      <c r="Z1369" s="54">
        <v>1</v>
      </c>
      <c r="AA1369" s="54">
        <v>0</v>
      </c>
      <c r="AB1369" s="54">
        <v>0</v>
      </c>
      <c r="AC1369" s="56">
        <v>0</v>
      </c>
      <c r="AD1369" s="56">
        <v>1</v>
      </c>
      <c r="AE1369" s="1" t="s">
        <v>1424</v>
      </c>
      <c r="AF1369" s="1" t="s">
        <v>1418</v>
      </c>
      <c r="AG1369" s="1" t="s">
        <v>1419</v>
      </c>
    </row>
    <row r="1370" spans="1:33">
      <c r="A1370" s="53">
        <v>45169</v>
      </c>
      <c r="B1370" s="53">
        <v>45169</v>
      </c>
      <c r="N1370" s="1" t="s">
        <v>1031</v>
      </c>
      <c r="U1370" s="59">
        <v>17188274529.6604</v>
      </c>
      <c r="V1370" s="60">
        <v>17188274529.6604</v>
      </c>
      <c r="W1370" s="60">
        <v>19098082810.7337</v>
      </c>
      <c r="X1370" s="59">
        <v>3.0068666216899999E-2</v>
      </c>
      <c r="Y1370" s="54">
        <v>1</v>
      </c>
      <c r="Z1370" s="54">
        <v>0</v>
      </c>
      <c r="AA1370" s="54">
        <v>0</v>
      </c>
      <c r="AB1370" s="54">
        <v>0</v>
      </c>
      <c r="AC1370" s="56">
        <v>1</v>
      </c>
      <c r="AD1370" s="56">
        <v>0</v>
      </c>
      <c r="AE1370" s="1" t="s">
        <v>1428</v>
      </c>
      <c r="AF1370" s="1" t="s">
        <v>1423</v>
      </c>
      <c r="AG1370" s="1" t="s">
        <v>1419</v>
      </c>
    </row>
    <row r="1371" spans="1:33">
      <c r="A1371" s="53">
        <v>45169</v>
      </c>
      <c r="B1371" s="53">
        <v>45169</v>
      </c>
      <c r="N1371" s="1" t="s">
        <v>1348</v>
      </c>
      <c r="U1371" s="59">
        <v>11713873789.799999</v>
      </c>
      <c r="V1371" s="60">
        <v>11713873789.799999</v>
      </c>
      <c r="W1371" s="60">
        <v>13038303425</v>
      </c>
      <c r="X1371" s="59">
        <v>2.0491909207299999E-2</v>
      </c>
      <c r="Y1371" s="54">
        <v>0</v>
      </c>
      <c r="Z1371" s="54">
        <v>1</v>
      </c>
      <c r="AA1371" s="54">
        <v>0</v>
      </c>
      <c r="AB1371" s="54">
        <v>0</v>
      </c>
      <c r="AC1371" s="56">
        <v>1</v>
      </c>
      <c r="AD1371" s="56">
        <v>0</v>
      </c>
      <c r="AE1371" s="1" t="s">
        <v>1417</v>
      </c>
      <c r="AF1371" s="1" t="s">
        <v>1418</v>
      </c>
      <c r="AG1371" s="1" t="s">
        <v>1434</v>
      </c>
    </row>
    <row r="1372" spans="1:33">
      <c r="A1372" s="53">
        <v>45169</v>
      </c>
      <c r="B1372" s="53">
        <v>45169</v>
      </c>
      <c r="N1372" s="1" t="s">
        <v>1348</v>
      </c>
      <c r="U1372" s="59">
        <v>12435602209.799999</v>
      </c>
      <c r="V1372" s="60">
        <v>12435602209.799999</v>
      </c>
      <c r="W1372" s="60">
        <v>12435602209.799999</v>
      </c>
      <c r="X1372" s="59">
        <v>2.1754479858200001E-2</v>
      </c>
      <c r="Y1372" s="54">
        <v>0</v>
      </c>
      <c r="Z1372" s="54">
        <v>1</v>
      </c>
      <c r="AA1372" s="54">
        <v>0</v>
      </c>
      <c r="AB1372" s="54">
        <v>0</v>
      </c>
      <c r="AC1372" s="56">
        <v>1</v>
      </c>
      <c r="AD1372" s="56">
        <v>0</v>
      </c>
      <c r="AE1372" s="1" t="s">
        <v>1424</v>
      </c>
      <c r="AF1372" s="1" t="s">
        <v>1418</v>
      </c>
      <c r="AG1372" s="1" t="s">
        <v>1419</v>
      </c>
    </row>
    <row r="1373" spans="1:33">
      <c r="A1373" s="53">
        <v>45169</v>
      </c>
      <c r="B1373" s="53">
        <v>45169</v>
      </c>
      <c r="N1373" s="1" t="s">
        <v>1088</v>
      </c>
      <c r="U1373" s="59">
        <v>2601076685.2568998</v>
      </c>
      <c r="V1373" s="60">
        <v>2601076685.2568998</v>
      </c>
      <c r="W1373" s="60">
        <v>4729230336.8307199</v>
      </c>
      <c r="X1373" s="59">
        <v>4.5502477005000003E-3</v>
      </c>
      <c r="Y1373" s="54">
        <v>0</v>
      </c>
      <c r="Z1373" s="54">
        <v>1</v>
      </c>
      <c r="AA1373" s="54">
        <v>0</v>
      </c>
      <c r="AB1373" s="54">
        <v>0</v>
      </c>
      <c r="AC1373" s="56">
        <v>1</v>
      </c>
      <c r="AD1373" s="56">
        <v>0</v>
      </c>
      <c r="AE1373" s="1" t="s">
        <v>1425</v>
      </c>
      <c r="AF1373" s="1" t="s">
        <v>1418</v>
      </c>
      <c r="AG1373" s="1" t="s">
        <v>1419</v>
      </c>
    </row>
    <row r="1374" spans="1:33">
      <c r="A1374" s="53">
        <v>45169</v>
      </c>
      <c r="B1374" s="53">
        <v>45169</v>
      </c>
      <c r="N1374" s="1" t="s">
        <v>1176</v>
      </c>
      <c r="U1374" s="59">
        <v>4126082141.2582102</v>
      </c>
      <c r="V1374" s="60">
        <v>4126082141.2582102</v>
      </c>
      <c r="W1374" s="60">
        <v>8252164282.5164204</v>
      </c>
      <c r="X1374" s="59">
        <v>7.2180477729000001E-3</v>
      </c>
      <c r="Y1374" s="54">
        <v>0</v>
      </c>
      <c r="Z1374" s="54">
        <v>1</v>
      </c>
      <c r="AA1374" s="54">
        <v>0</v>
      </c>
      <c r="AB1374" s="54">
        <v>0</v>
      </c>
      <c r="AC1374" s="56">
        <v>0.5</v>
      </c>
      <c r="AD1374" s="56">
        <v>0.5</v>
      </c>
      <c r="AE1374" s="1" t="s">
        <v>1455</v>
      </c>
      <c r="AF1374" s="1" t="s">
        <v>1418</v>
      </c>
      <c r="AG1374" s="1" t="s">
        <v>1419</v>
      </c>
    </row>
    <row r="1375" spans="1:33">
      <c r="A1375" s="53">
        <v>45169</v>
      </c>
      <c r="B1375" s="53">
        <v>45169</v>
      </c>
      <c r="N1375" s="1" t="s">
        <v>1088</v>
      </c>
      <c r="U1375" s="59">
        <v>2649931016.3134899</v>
      </c>
      <c r="V1375" s="60">
        <v>2649931016.3134899</v>
      </c>
      <c r="W1375" s="60">
        <v>4076816948.1746101</v>
      </c>
      <c r="X1375" s="59">
        <v>4.6357120425000002E-3</v>
      </c>
      <c r="Y1375" s="54">
        <v>0</v>
      </c>
      <c r="Z1375" s="54">
        <v>1</v>
      </c>
      <c r="AA1375" s="54">
        <v>0</v>
      </c>
      <c r="AB1375" s="54">
        <v>0</v>
      </c>
      <c r="AC1375" s="56">
        <v>0</v>
      </c>
      <c r="AD1375" s="56">
        <v>1</v>
      </c>
      <c r="AE1375" s="1" t="s">
        <v>1425</v>
      </c>
      <c r="AF1375" s="1" t="s">
        <v>1418</v>
      </c>
      <c r="AG1375" s="1" t="s">
        <v>1419</v>
      </c>
    </row>
    <row r="1376" spans="1:33">
      <c r="A1376" s="53">
        <v>45169</v>
      </c>
      <c r="B1376" s="53">
        <v>45169</v>
      </c>
      <c r="N1376" s="1" t="s">
        <v>1348</v>
      </c>
      <c r="U1376" s="59">
        <v>10535846686.540001</v>
      </c>
      <c r="V1376" s="60">
        <v>10535846686.540001</v>
      </c>
      <c r="W1376" s="60">
        <v>10535846686.540001</v>
      </c>
      <c r="X1376" s="59">
        <v>1.8431102946500001E-2</v>
      </c>
      <c r="Y1376" s="54">
        <v>0</v>
      </c>
      <c r="Z1376" s="54">
        <v>1</v>
      </c>
      <c r="AA1376" s="54">
        <v>0</v>
      </c>
      <c r="AB1376" s="54">
        <v>0</v>
      </c>
      <c r="AC1376" s="56">
        <v>0</v>
      </c>
      <c r="AD1376" s="56">
        <v>1</v>
      </c>
      <c r="AE1376" s="1" t="s">
        <v>1417</v>
      </c>
      <c r="AF1376" s="1" t="s">
        <v>1418</v>
      </c>
      <c r="AG1376" s="1" t="s">
        <v>1419</v>
      </c>
    </row>
    <row r="1377" spans="1:33">
      <c r="A1377" s="53">
        <v>45169</v>
      </c>
      <c r="B1377" s="53">
        <v>45169</v>
      </c>
      <c r="N1377" s="1" t="s">
        <v>1348</v>
      </c>
      <c r="U1377" s="59">
        <v>30314687403.700001</v>
      </c>
      <c r="V1377" s="60">
        <v>30314687403.700001</v>
      </c>
      <c r="W1377" s="60">
        <v>33396088641.700001</v>
      </c>
      <c r="X1377" s="59">
        <v>5.3031630105599997E-2</v>
      </c>
      <c r="Y1377" s="54">
        <v>1</v>
      </c>
      <c r="Z1377" s="54">
        <v>0</v>
      </c>
      <c r="AA1377" s="54">
        <v>0</v>
      </c>
      <c r="AB1377" s="54">
        <v>0</v>
      </c>
      <c r="AC1377" s="56">
        <v>0</v>
      </c>
      <c r="AD1377" s="56">
        <v>1</v>
      </c>
      <c r="AE1377" s="1" t="s">
        <v>1417</v>
      </c>
      <c r="AF1377" s="1" t="s">
        <v>1418</v>
      </c>
      <c r="AG1377" s="1" t="s">
        <v>1434</v>
      </c>
    </row>
    <row r="1378" spans="1:33">
      <c r="A1378" s="53">
        <v>45169</v>
      </c>
      <c r="B1378" s="53">
        <v>45169</v>
      </c>
      <c r="N1378" s="1" t="s">
        <v>1348</v>
      </c>
      <c r="U1378" s="59">
        <v>10000192322.110001</v>
      </c>
      <c r="V1378" s="60">
        <v>10000192322.110001</v>
      </c>
      <c r="W1378" s="60">
        <v>10000192322.110001</v>
      </c>
      <c r="X1378" s="59">
        <v>1.7494044822199999E-2</v>
      </c>
      <c r="Y1378" s="54">
        <v>0</v>
      </c>
      <c r="Z1378" s="54">
        <v>1</v>
      </c>
      <c r="AA1378" s="54">
        <v>0</v>
      </c>
      <c r="AB1378" s="54">
        <v>0</v>
      </c>
      <c r="AC1378" s="56">
        <v>1</v>
      </c>
      <c r="AD1378" s="56">
        <v>0</v>
      </c>
      <c r="AE1378" s="1" t="s">
        <v>1417</v>
      </c>
      <c r="AF1378" s="1" t="s">
        <v>1418</v>
      </c>
      <c r="AG1378" s="1" t="s">
        <v>1419</v>
      </c>
    </row>
    <row r="1379" spans="1:33">
      <c r="A1379" s="53">
        <v>45169</v>
      </c>
      <c r="B1379" s="53">
        <v>45169</v>
      </c>
      <c r="N1379" s="1" t="s">
        <v>1348</v>
      </c>
      <c r="U1379" s="59">
        <v>9201571690.4540005</v>
      </c>
      <c r="V1379" s="60">
        <v>9201571690.4540005</v>
      </c>
      <c r="W1379" s="60">
        <v>9685864937.3199997</v>
      </c>
      <c r="X1379" s="59">
        <v>1.6096961178599999E-2</v>
      </c>
      <c r="Y1379" s="54">
        <v>0</v>
      </c>
      <c r="Z1379" s="54">
        <v>1</v>
      </c>
      <c r="AA1379" s="54">
        <v>0</v>
      </c>
      <c r="AB1379" s="54">
        <v>0</v>
      </c>
      <c r="AC1379" s="56">
        <v>1</v>
      </c>
      <c r="AD1379" s="56">
        <v>0</v>
      </c>
      <c r="AE1379" s="1" t="s">
        <v>1417</v>
      </c>
      <c r="AF1379" s="1" t="s">
        <v>1418</v>
      </c>
      <c r="AG1379" s="1" t="s">
        <v>1419</v>
      </c>
    </row>
    <row r="1380" spans="1:33">
      <c r="A1380" s="53">
        <v>45169</v>
      </c>
      <c r="B1380" s="53">
        <v>45169</v>
      </c>
      <c r="N1380" s="1" t="s">
        <v>1348</v>
      </c>
      <c r="U1380" s="59">
        <v>39510572872.949997</v>
      </c>
      <c r="V1380" s="60">
        <v>39510572872.949997</v>
      </c>
      <c r="W1380" s="60">
        <v>39510572872.949997</v>
      </c>
      <c r="X1380" s="59">
        <v>6.9118643974600005E-2</v>
      </c>
      <c r="Y1380" s="54">
        <v>1</v>
      </c>
      <c r="Z1380" s="54">
        <v>0</v>
      </c>
      <c r="AA1380" s="54">
        <v>0</v>
      </c>
      <c r="AB1380" s="54">
        <v>0</v>
      </c>
      <c r="AC1380" s="56">
        <v>0</v>
      </c>
      <c r="AD1380" s="56">
        <v>1</v>
      </c>
      <c r="AE1380" s="1" t="s">
        <v>1417</v>
      </c>
      <c r="AF1380" s="1" t="s">
        <v>1418</v>
      </c>
      <c r="AG1380" s="1" t="s">
        <v>1419</v>
      </c>
    </row>
    <row r="1381" spans="1:33">
      <c r="A1381" s="53">
        <v>45169</v>
      </c>
      <c r="B1381" s="53">
        <v>45169</v>
      </c>
      <c r="N1381" s="1" t="s">
        <v>1082</v>
      </c>
      <c r="U1381" s="59">
        <v>5331568321.7790003</v>
      </c>
      <c r="V1381" s="60">
        <v>5331568321.7790003</v>
      </c>
      <c r="W1381" s="60">
        <v>5612177180.8199997</v>
      </c>
      <c r="X1381" s="59">
        <v>9.3268901427000003E-3</v>
      </c>
      <c r="Y1381" s="54">
        <v>0</v>
      </c>
      <c r="Z1381" s="54">
        <v>1</v>
      </c>
      <c r="AA1381" s="54">
        <v>0</v>
      </c>
      <c r="AB1381" s="54">
        <v>0</v>
      </c>
      <c r="AC1381" s="56">
        <v>0</v>
      </c>
      <c r="AD1381" s="56">
        <v>1</v>
      </c>
      <c r="AE1381" s="1" t="s">
        <v>1424</v>
      </c>
      <c r="AF1381" s="1" t="s">
        <v>1418</v>
      </c>
      <c r="AG1381" s="1" t="s">
        <v>1419</v>
      </c>
    </row>
    <row r="1382" spans="1:33">
      <c r="A1382" s="53">
        <v>45169</v>
      </c>
      <c r="B1382" s="53">
        <v>45169</v>
      </c>
      <c r="N1382" s="1" t="s">
        <v>1084</v>
      </c>
      <c r="U1382" s="59">
        <v>14003194466.958</v>
      </c>
      <c r="V1382" s="60">
        <v>14003194466.958</v>
      </c>
      <c r="W1382" s="60">
        <v>18670925955.944099</v>
      </c>
      <c r="X1382" s="59">
        <v>2.4496780038600001E-2</v>
      </c>
      <c r="Y1382" s="54">
        <v>0</v>
      </c>
      <c r="Z1382" s="54">
        <v>1</v>
      </c>
      <c r="AA1382" s="54">
        <v>0</v>
      </c>
      <c r="AB1382" s="54">
        <v>0</v>
      </c>
      <c r="AC1382" s="56">
        <v>0</v>
      </c>
      <c r="AD1382" s="56">
        <v>1</v>
      </c>
      <c r="AE1382" s="1" t="s">
        <v>1435</v>
      </c>
      <c r="AF1382" s="1" t="s">
        <v>1436</v>
      </c>
      <c r="AG1382" s="1" t="s">
        <v>1419</v>
      </c>
    </row>
    <row r="1383" spans="1:33">
      <c r="A1383" s="53">
        <v>45169</v>
      </c>
      <c r="B1383" s="53">
        <v>45169</v>
      </c>
      <c r="N1383" s="1" t="s">
        <v>1172</v>
      </c>
      <c r="U1383" s="59">
        <v>10210071536.280001</v>
      </c>
      <c r="V1383" s="60">
        <v>10210071536.280001</v>
      </c>
      <c r="W1383" s="60">
        <v>14585816480.4</v>
      </c>
      <c r="X1383" s="59">
        <v>1.78612013989E-2</v>
      </c>
      <c r="Y1383" s="54">
        <v>0</v>
      </c>
      <c r="Z1383" s="54">
        <v>1</v>
      </c>
      <c r="AA1383" s="54">
        <v>0</v>
      </c>
      <c r="AB1383" s="54">
        <v>0</v>
      </c>
      <c r="AC1383" s="56">
        <v>1</v>
      </c>
      <c r="AD1383" s="56">
        <v>0</v>
      </c>
      <c r="AE1383" s="1" t="s">
        <v>1417</v>
      </c>
      <c r="AF1383" s="1" t="s">
        <v>1418</v>
      </c>
      <c r="AG1383" s="1" t="s">
        <v>1419</v>
      </c>
    </row>
    <row r="1384" spans="1:33">
      <c r="A1384" s="53">
        <v>45169</v>
      </c>
      <c r="B1384" s="53">
        <v>45169</v>
      </c>
      <c r="N1384" s="1" t="s">
        <v>1348</v>
      </c>
      <c r="U1384" s="59">
        <v>7496506544.9040003</v>
      </c>
      <c r="V1384" s="60">
        <v>7496506544.9040003</v>
      </c>
      <c r="W1384" s="60">
        <v>8329451716.5600004</v>
      </c>
      <c r="X1384" s="59">
        <v>1.31141699362E-2</v>
      </c>
      <c r="Y1384" s="54">
        <v>0</v>
      </c>
      <c r="Z1384" s="54">
        <v>1</v>
      </c>
      <c r="AA1384" s="54">
        <v>0</v>
      </c>
      <c r="AB1384" s="54">
        <v>0</v>
      </c>
      <c r="AC1384" s="56">
        <v>1</v>
      </c>
      <c r="AD1384" s="56">
        <v>0</v>
      </c>
      <c r="AE1384" s="1" t="s">
        <v>1417</v>
      </c>
      <c r="AF1384" s="1" t="s">
        <v>1418</v>
      </c>
      <c r="AG1384" s="1" t="s">
        <v>1419</v>
      </c>
    </row>
    <row r="1385" spans="1:33">
      <c r="A1385" s="53">
        <v>45169</v>
      </c>
      <c r="B1385" s="53">
        <v>45169</v>
      </c>
      <c r="N1385" s="1" t="s">
        <v>1348</v>
      </c>
      <c r="U1385" s="59">
        <v>8386371344.25</v>
      </c>
      <c r="V1385" s="60">
        <v>8386371344.25</v>
      </c>
      <c r="W1385" s="60">
        <v>11181828459</v>
      </c>
      <c r="X1385" s="59">
        <v>1.46708734658E-2</v>
      </c>
      <c r="Y1385" s="54">
        <v>0</v>
      </c>
      <c r="Z1385" s="54">
        <v>1</v>
      </c>
      <c r="AA1385" s="54">
        <v>0</v>
      </c>
      <c r="AB1385" s="54">
        <v>0</v>
      </c>
      <c r="AC1385" s="56">
        <v>0</v>
      </c>
      <c r="AD1385" s="56">
        <v>1</v>
      </c>
      <c r="AE1385" s="1" t="s">
        <v>1424</v>
      </c>
      <c r="AF1385" s="1" t="s">
        <v>1418</v>
      </c>
      <c r="AG1385" s="1" t="s">
        <v>1419</v>
      </c>
    </row>
    <row r="1386" spans="1:33">
      <c r="A1386" s="53">
        <v>45169</v>
      </c>
      <c r="B1386" s="53">
        <v>45169</v>
      </c>
      <c r="N1386" s="1" t="s">
        <v>1348</v>
      </c>
      <c r="U1386" s="59">
        <v>16002526827.924</v>
      </c>
      <c r="V1386" s="60">
        <v>16002526827.924</v>
      </c>
      <c r="W1386" s="60">
        <v>17780585364.360001</v>
      </c>
      <c r="X1386" s="59">
        <v>2.7994353766299999E-2</v>
      </c>
      <c r="Y1386" s="54">
        <v>0</v>
      </c>
      <c r="Z1386" s="54">
        <v>1</v>
      </c>
      <c r="AA1386" s="54">
        <v>0</v>
      </c>
      <c r="AB1386" s="54">
        <v>0</v>
      </c>
      <c r="AC1386" s="56">
        <v>0</v>
      </c>
      <c r="AD1386" s="56">
        <v>1</v>
      </c>
      <c r="AE1386" s="1" t="s">
        <v>1417</v>
      </c>
      <c r="AF1386" s="1" t="s">
        <v>1418</v>
      </c>
      <c r="AG1386" s="1" t="s">
        <v>1419</v>
      </c>
    </row>
    <row r="1387" spans="1:33">
      <c r="A1387" s="53">
        <v>45169</v>
      </c>
      <c r="B1387" s="53">
        <v>45169</v>
      </c>
      <c r="N1387" s="1" t="s">
        <v>1172</v>
      </c>
      <c r="U1387" s="59">
        <v>9677707784.5</v>
      </c>
      <c r="V1387" s="60">
        <v>9677707784.5</v>
      </c>
      <c r="W1387" s="60">
        <v>11385538570</v>
      </c>
      <c r="X1387" s="59">
        <v>1.6929899776400002E-2</v>
      </c>
      <c r="Y1387" s="54">
        <v>0</v>
      </c>
      <c r="Z1387" s="54">
        <v>1</v>
      </c>
      <c r="AA1387" s="54">
        <v>0</v>
      </c>
      <c r="AB1387" s="54">
        <v>0</v>
      </c>
      <c r="AC1387" s="56">
        <v>1</v>
      </c>
      <c r="AD1387" s="56">
        <v>0</v>
      </c>
      <c r="AE1387" s="1" t="s">
        <v>1426</v>
      </c>
      <c r="AF1387" s="1" t="s">
        <v>1418</v>
      </c>
      <c r="AG1387" s="1" t="s">
        <v>1419</v>
      </c>
    </row>
    <row r="1388" spans="1:33">
      <c r="A1388" s="53">
        <v>45169</v>
      </c>
      <c r="B1388" s="53">
        <v>45169</v>
      </c>
      <c r="N1388" s="1" t="s">
        <v>1015</v>
      </c>
      <c r="U1388" s="59">
        <v>6198333559.4054298</v>
      </c>
      <c r="V1388" s="60">
        <v>6198333559.4054298</v>
      </c>
      <c r="W1388" s="60">
        <v>7747916949.2567902</v>
      </c>
      <c r="X1388" s="59">
        <v>1.08431839727E-2</v>
      </c>
      <c r="Y1388" s="54">
        <v>0</v>
      </c>
      <c r="Z1388" s="54">
        <v>1</v>
      </c>
      <c r="AA1388" s="54">
        <v>0</v>
      </c>
      <c r="AB1388" s="54">
        <v>0</v>
      </c>
      <c r="AC1388" s="56">
        <v>1</v>
      </c>
      <c r="AD1388" s="56">
        <v>0</v>
      </c>
      <c r="AE1388" s="1" t="s">
        <v>1420</v>
      </c>
      <c r="AF1388" s="1" t="s">
        <v>1418</v>
      </c>
      <c r="AG1388" s="1" t="s">
        <v>1419</v>
      </c>
    </row>
    <row r="1389" spans="1:33">
      <c r="A1389" s="53">
        <v>45169</v>
      </c>
      <c r="B1389" s="53">
        <v>45169</v>
      </c>
      <c r="N1389" s="1" t="s">
        <v>1348</v>
      </c>
      <c r="U1389" s="59">
        <v>50844935195.571999</v>
      </c>
      <c r="V1389" s="60">
        <v>50844935195.571999</v>
      </c>
      <c r="W1389" s="60">
        <v>59817570818.32</v>
      </c>
      <c r="X1389" s="59">
        <v>8.8946646888600003E-2</v>
      </c>
      <c r="Y1389" s="54">
        <v>1</v>
      </c>
      <c r="Z1389" s="54">
        <v>0</v>
      </c>
      <c r="AA1389" s="54">
        <v>0</v>
      </c>
      <c r="AB1389" s="54">
        <v>0</v>
      </c>
      <c r="AC1389" s="56">
        <v>0</v>
      </c>
      <c r="AD1389" s="56">
        <v>1</v>
      </c>
      <c r="AE1389" s="1" t="s">
        <v>1417</v>
      </c>
      <c r="AF1389" s="1" t="s">
        <v>1418</v>
      </c>
      <c r="AG1389" s="1" t="s">
        <v>1419</v>
      </c>
    </row>
    <row r="1390" spans="1:33">
      <c r="A1390" s="53">
        <v>45169</v>
      </c>
      <c r="B1390" s="53">
        <v>45169</v>
      </c>
      <c r="N1390" s="1" t="s">
        <v>1348</v>
      </c>
      <c r="U1390" s="59">
        <v>13830280683.959999</v>
      </c>
      <c r="V1390" s="60">
        <v>13830280683.959999</v>
      </c>
      <c r="W1390" s="60">
        <v>13830280683.959999</v>
      </c>
      <c r="X1390" s="59">
        <v>2.4194289709200002E-2</v>
      </c>
      <c r="Y1390" s="54">
        <v>0</v>
      </c>
      <c r="Z1390" s="54">
        <v>1</v>
      </c>
      <c r="AA1390" s="54">
        <v>0</v>
      </c>
      <c r="AB1390" s="54">
        <v>0</v>
      </c>
      <c r="AC1390" s="56">
        <v>1</v>
      </c>
      <c r="AD1390" s="56">
        <v>0</v>
      </c>
      <c r="AE1390" s="1" t="s">
        <v>1417</v>
      </c>
      <c r="AF1390" s="1" t="s">
        <v>1418</v>
      </c>
      <c r="AG1390" s="1" t="s">
        <v>1419</v>
      </c>
    </row>
    <row r="1391" spans="1:33">
      <c r="A1391" s="53">
        <v>45169</v>
      </c>
      <c r="B1391" s="53">
        <v>45169</v>
      </c>
      <c r="N1391" s="1" t="s">
        <v>1295</v>
      </c>
      <c r="U1391" s="59">
        <v>4422040351.9885998</v>
      </c>
      <c r="V1391" s="60">
        <v>4422040351.9885998</v>
      </c>
      <c r="W1391" s="60">
        <v>5848730078.88657</v>
      </c>
      <c r="X1391" s="59">
        <v>7.7357884360000004E-3</v>
      </c>
      <c r="Y1391" s="54">
        <v>0</v>
      </c>
      <c r="Z1391" s="54">
        <v>1</v>
      </c>
      <c r="AA1391" s="54">
        <v>0</v>
      </c>
      <c r="AB1391" s="54">
        <v>0</v>
      </c>
      <c r="AC1391" s="56">
        <v>0</v>
      </c>
      <c r="AD1391" s="56">
        <v>1</v>
      </c>
      <c r="AE1391" s="1" t="s">
        <v>1437</v>
      </c>
      <c r="AF1391" s="1" t="s">
        <v>1418</v>
      </c>
      <c r="AG1391" s="1" t="s">
        <v>1438</v>
      </c>
    </row>
    <row r="1392" spans="1:33">
      <c r="A1392" s="53">
        <v>45169</v>
      </c>
      <c r="B1392" s="53">
        <v>45169</v>
      </c>
      <c r="N1392" s="1" t="s">
        <v>1015</v>
      </c>
      <c r="U1392" s="59">
        <v>7809531493.9080496</v>
      </c>
      <c r="V1392" s="60">
        <v>7809531493.9080496</v>
      </c>
      <c r="W1392" s="60">
        <v>9187684110.4800606</v>
      </c>
      <c r="X1392" s="59">
        <v>1.3661766653499999E-2</v>
      </c>
      <c r="Y1392" s="54">
        <v>0</v>
      </c>
      <c r="Z1392" s="54">
        <v>1</v>
      </c>
      <c r="AA1392" s="54">
        <v>0</v>
      </c>
      <c r="AB1392" s="54">
        <v>0</v>
      </c>
      <c r="AC1392" s="56">
        <v>0</v>
      </c>
      <c r="AD1392" s="56">
        <v>1</v>
      </c>
      <c r="AE1392" s="1" t="s">
        <v>1420</v>
      </c>
      <c r="AF1392" s="1" t="s">
        <v>1418</v>
      </c>
      <c r="AG1392" s="1" t="s">
        <v>1419</v>
      </c>
    </row>
    <row r="1393" spans="1:33">
      <c r="A1393" s="53">
        <v>45169</v>
      </c>
      <c r="B1393" s="53">
        <v>45169</v>
      </c>
      <c r="N1393" s="1" t="s">
        <v>1172</v>
      </c>
      <c r="U1393" s="59">
        <v>7870637946.3181801</v>
      </c>
      <c r="V1393" s="60">
        <v>7870637946.3181801</v>
      </c>
      <c r="W1393" s="60">
        <v>7870637946.3181801</v>
      </c>
      <c r="X1393" s="59">
        <v>1.3768664499300001E-2</v>
      </c>
      <c r="Y1393" s="54">
        <v>0</v>
      </c>
      <c r="Z1393" s="54">
        <v>1</v>
      </c>
      <c r="AA1393" s="54">
        <v>0</v>
      </c>
      <c r="AB1393" s="54">
        <v>0</v>
      </c>
      <c r="AC1393" s="56">
        <v>0</v>
      </c>
      <c r="AD1393" s="56">
        <v>1</v>
      </c>
      <c r="AE1393" s="1" t="s">
        <v>1426</v>
      </c>
      <c r="AF1393" s="1" t="s">
        <v>1418</v>
      </c>
      <c r="AG1393" s="1" t="s">
        <v>1419</v>
      </c>
    </row>
    <row r="1394" spans="1:33">
      <c r="A1394" s="53">
        <v>45169</v>
      </c>
      <c r="B1394" s="53">
        <v>45169</v>
      </c>
      <c r="N1394" s="1" t="s">
        <v>1348</v>
      </c>
      <c r="U1394" s="59">
        <v>13623603505.959999</v>
      </c>
      <c r="V1394" s="60">
        <v>13623603505.959999</v>
      </c>
      <c r="W1394" s="60">
        <v>13623603505.959999</v>
      </c>
      <c r="X1394" s="59">
        <v>2.3832734681100001E-2</v>
      </c>
      <c r="Y1394" s="54">
        <v>0</v>
      </c>
      <c r="Z1394" s="54">
        <v>1</v>
      </c>
      <c r="AA1394" s="54">
        <v>0</v>
      </c>
      <c r="AB1394" s="54">
        <v>0</v>
      </c>
      <c r="AC1394" s="56">
        <v>1</v>
      </c>
      <c r="AD1394" s="56">
        <v>0</v>
      </c>
      <c r="AE1394" s="1" t="s">
        <v>1417</v>
      </c>
      <c r="AF1394" s="1" t="s">
        <v>1418</v>
      </c>
      <c r="AG1394" s="1" t="s">
        <v>1419</v>
      </c>
    </row>
    <row r="1395" spans="1:33">
      <c r="A1395" s="53">
        <v>45169</v>
      </c>
      <c r="B1395" s="53">
        <v>45169</v>
      </c>
      <c r="N1395" s="1" t="s">
        <v>1078</v>
      </c>
      <c r="U1395" s="59">
        <v>6096208423.6899996</v>
      </c>
      <c r="V1395" s="60">
        <v>6096208423.6899996</v>
      </c>
      <c r="W1395" s="60">
        <v>12192416847.379999</v>
      </c>
      <c r="X1395" s="59">
        <v>1.06645292385E-2</v>
      </c>
      <c r="Y1395" s="54">
        <v>0</v>
      </c>
      <c r="Z1395" s="54">
        <v>1</v>
      </c>
      <c r="AA1395" s="54">
        <v>0</v>
      </c>
      <c r="AB1395" s="54">
        <v>0</v>
      </c>
      <c r="AC1395" s="56">
        <v>1</v>
      </c>
      <c r="AD1395" s="56">
        <v>0</v>
      </c>
      <c r="AE1395" s="1" t="s">
        <v>1440</v>
      </c>
      <c r="AF1395" s="1" t="s">
        <v>1418</v>
      </c>
      <c r="AG1395" s="1" t="s">
        <v>1419</v>
      </c>
    </row>
    <row r="1396" spans="1:33">
      <c r="A1396" s="53">
        <v>45169</v>
      </c>
      <c r="B1396" s="53">
        <v>45169</v>
      </c>
      <c r="N1396" s="1" t="s">
        <v>898</v>
      </c>
      <c r="U1396" s="59">
        <v>28087973003.873402</v>
      </c>
      <c r="V1396" s="60">
        <v>28087973003.873402</v>
      </c>
      <c r="W1396" s="60">
        <v>28087973003.873402</v>
      </c>
      <c r="X1396" s="59">
        <v>4.9136280870100003E-2</v>
      </c>
      <c r="Y1396" s="54">
        <v>1</v>
      </c>
      <c r="Z1396" s="54">
        <v>0</v>
      </c>
      <c r="AA1396" s="54">
        <v>0</v>
      </c>
      <c r="AB1396" s="54">
        <v>0</v>
      </c>
      <c r="AC1396" s="56">
        <v>0</v>
      </c>
      <c r="AD1396" s="56">
        <v>1</v>
      </c>
      <c r="AE1396" s="1" t="s">
        <v>1421</v>
      </c>
      <c r="AF1396" s="1" t="s">
        <v>1418</v>
      </c>
      <c r="AG1396" s="1" t="s">
        <v>1419</v>
      </c>
    </row>
    <row r="1397" spans="1:33">
      <c r="A1397" s="53">
        <v>45169</v>
      </c>
      <c r="B1397" s="53">
        <v>45169</v>
      </c>
      <c r="N1397" s="1" t="s">
        <v>1084</v>
      </c>
      <c r="U1397" s="59">
        <v>8390402910.2981901</v>
      </c>
      <c r="V1397" s="60">
        <v>8390402910.2981901</v>
      </c>
      <c r="W1397" s="60">
        <v>8390402910.2981901</v>
      </c>
      <c r="X1397" s="59">
        <v>1.4677926169899999E-2</v>
      </c>
      <c r="Y1397" s="54">
        <v>0</v>
      </c>
      <c r="Z1397" s="54">
        <v>1</v>
      </c>
      <c r="AA1397" s="54">
        <v>0</v>
      </c>
      <c r="AB1397" s="54">
        <v>0</v>
      </c>
      <c r="AC1397" s="56">
        <v>0</v>
      </c>
      <c r="AD1397" s="56">
        <v>1</v>
      </c>
      <c r="AE1397" s="1" t="s">
        <v>1435</v>
      </c>
      <c r="AF1397" s="1" t="s">
        <v>1436</v>
      </c>
      <c r="AG1397" s="1" t="s">
        <v>1419</v>
      </c>
    </row>
    <row r="1398" spans="1:33">
      <c r="A1398" s="53">
        <v>45169</v>
      </c>
      <c r="B1398" s="53">
        <v>45169</v>
      </c>
      <c r="N1398" s="1" t="s">
        <v>1348</v>
      </c>
      <c r="U1398" s="59">
        <v>8999121435.5100002</v>
      </c>
      <c r="V1398" s="60">
        <v>8999121435.5100002</v>
      </c>
      <c r="W1398" s="60">
        <v>8999121435.5100002</v>
      </c>
      <c r="X1398" s="59">
        <v>1.5742800606400001E-2</v>
      </c>
      <c r="Y1398" s="54">
        <v>0</v>
      </c>
      <c r="Z1398" s="54">
        <v>1</v>
      </c>
      <c r="AA1398" s="54">
        <v>0</v>
      </c>
      <c r="AB1398" s="54">
        <v>0</v>
      </c>
      <c r="AC1398" s="56">
        <v>1</v>
      </c>
      <c r="AD1398" s="56">
        <v>0</v>
      </c>
      <c r="AE1398" s="1" t="s">
        <v>1417</v>
      </c>
      <c r="AF1398" s="1" t="s">
        <v>1418</v>
      </c>
      <c r="AG1398" s="1" t="s">
        <v>1419</v>
      </c>
    </row>
    <row r="1399" spans="1:33">
      <c r="A1399" s="53">
        <v>45169</v>
      </c>
      <c r="B1399" s="53">
        <v>45169</v>
      </c>
      <c r="N1399" s="1" t="s">
        <v>1348</v>
      </c>
      <c r="U1399" s="59">
        <v>11890883492.639999</v>
      </c>
      <c r="V1399" s="60">
        <v>11890883492.639999</v>
      </c>
      <c r="W1399" s="60">
        <v>11890883492.639999</v>
      </c>
      <c r="X1399" s="59">
        <v>2.0801564819500001E-2</v>
      </c>
      <c r="Y1399" s="54">
        <v>0</v>
      </c>
      <c r="Z1399" s="54">
        <v>1</v>
      </c>
      <c r="AA1399" s="54">
        <v>0</v>
      </c>
      <c r="AB1399" s="54">
        <v>0</v>
      </c>
      <c r="AC1399" s="56">
        <v>0</v>
      </c>
      <c r="AD1399" s="56">
        <v>1</v>
      </c>
      <c r="AE1399" s="1" t="s">
        <v>1424</v>
      </c>
      <c r="AF1399" s="1" t="s">
        <v>1418</v>
      </c>
      <c r="AG1399" s="1" t="s">
        <v>1419</v>
      </c>
    </row>
    <row r="1400" spans="1:33">
      <c r="A1400" s="53">
        <v>45169</v>
      </c>
      <c r="B1400" s="53">
        <v>45169</v>
      </c>
      <c r="N1400" s="1" t="s">
        <v>1031</v>
      </c>
      <c r="U1400" s="59">
        <v>6985573900.5988903</v>
      </c>
      <c r="V1400" s="60">
        <v>6985573900.5988903</v>
      </c>
      <c r="W1400" s="60">
        <v>8218322235.9986897</v>
      </c>
      <c r="X1400" s="59">
        <v>1.2220359268000001E-2</v>
      </c>
      <c r="Y1400" s="54">
        <v>0</v>
      </c>
      <c r="Z1400" s="54">
        <v>1</v>
      </c>
      <c r="AA1400" s="54">
        <v>0</v>
      </c>
      <c r="AB1400" s="54">
        <v>0</v>
      </c>
      <c r="AC1400" s="56">
        <v>0</v>
      </c>
      <c r="AD1400" s="56">
        <v>1</v>
      </c>
      <c r="AE1400" s="1" t="s">
        <v>1428</v>
      </c>
      <c r="AF1400" s="1" t="s">
        <v>1429</v>
      </c>
      <c r="AG1400" s="1" t="s">
        <v>1419</v>
      </c>
    </row>
    <row r="1401" spans="1:33">
      <c r="A1401" s="53">
        <v>45169</v>
      </c>
      <c r="B1401" s="53">
        <v>45169</v>
      </c>
      <c r="N1401" s="1" t="s">
        <v>1064</v>
      </c>
      <c r="U1401" s="59">
        <v>4296509903.8224897</v>
      </c>
      <c r="V1401" s="60">
        <v>4296509903.8224897</v>
      </c>
      <c r="W1401" s="60">
        <v>6610015236.6499796</v>
      </c>
      <c r="X1401" s="59">
        <v>7.5161891306999998E-3</v>
      </c>
      <c r="Y1401" s="54">
        <v>0</v>
      </c>
      <c r="Z1401" s="54">
        <v>1</v>
      </c>
      <c r="AA1401" s="54">
        <v>0</v>
      </c>
      <c r="AB1401" s="54">
        <v>0</v>
      </c>
      <c r="AC1401" s="56">
        <v>0.5</v>
      </c>
      <c r="AD1401" s="56">
        <v>0.5</v>
      </c>
      <c r="AE1401" s="1" t="s">
        <v>1431</v>
      </c>
      <c r="AF1401" s="1" t="s">
        <v>1418</v>
      </c>
      <c r="AG1401" s="1" t="s">
        <v>1419</v>
      </c>
    </row>
    <row r="1402" spans="1:33">
      <c r="A1402" s="53">
        <v>45169</v>
      </c>
      <c r="B1402" s="53">
        <v>45169</v>
      </c>
      <c r="N1402" s="1" t="s">
        <v>1088</v>
      </c>
      <c r="U1402" s="59">
        <v>51687843205.756104</v>
      </c>
      <c r="V1402" s="60">
        <v>51687843205.756104</v>
      </c>
      <c r="W1402" s="60">
        <v>60809227300.889503</v>
      </c>
      <c r="X1402" s="59">
        <v>9.0421205580700006E-2</v>
      </c>
      <c r="Y1402" s="54">
        <v>1</v>
      </c>
      <c r="Z1402" s="54">
        <v>0</v>
      </c>
      <c r="AA1402" s="54">
        <v>0</v>
      </c>
      <c r="AB1402" s="54">
        <v>0</v>
      </c>
      <c r="AC1402" s="56">
        <v>0</v>
      </c>
      <c r="AD1402" s="56">
        <v>1</v>
      </c>
      <c r="AE1402" s="1" t="s">
        <v>1425</v>
      </c>
      <c r="AF1402" s="1" t="s">
        <v>1418</v>
      </c>
      <c r="AG1402" s="1" t="s">
        <v>1419</v>
      </c>
    </row>
    <row r="1403" spans="1:33">
      <c r="A1403" s="53">
        <v>45169</v>
      </c>
      <c r="B1403" s="53">
        <v>45169</v>
      </c>
      <c r="N1403" s="1" t="s">
        <v>1348</v>
      </c>
      <c r="U1403" s="59">
        <v>23745892309.099998</v>
      </c>
      <c r="V1403" s="60">
        <v>23745892309.099998</v>
      </c>
      <c r="W1403" s="60">
        <v>23745892309.099998</v>
      </c>
      <c r="X1403" s="59">
        <v>4.1540371526599999E-2</v>
      </c>
      <c r="Y1403" s="54">
        <v>0</v>
      </c>
      <c r="Z1403" s="54">
        <v>1</v>
      </c>
      <c r="AA1403" s="54">
        <v>0</v>
      </c>
      <c r="AB1403" s="54">
        <v>0</v>
      </c>
      <c r="AC1403" s="56">
        <v>0</v>
      </c>
      <c r="AD1403" s="56">
        <v>1</v>
      </c>
      <c r="AE1403" s="1" t="s">
        <v>1417</v>
      </c>
      <c r="AF1403" s="1" t="s">
        <v>1418</v>
      </c>
      <c r="AG1403" s="1" t="s">
        <v>1419</v>
      </c>
    </row>
    <row r="1404" spans="1:33">
      <c r="A1404" s="53">
        <v>45169</v>
      </c>
      <c r="B1404" s="53">
        <v>45169</v>
      </c>
      <c r="N1404" s="1" t="s">
        <v>1348</v>
      </c>
      <c r="U1404" s="59">
        <v>11199324607.294001</v>
      </c>
      <c r="V1404" s="60">
        <v>11199324607.294001</v>
      </c>
      <c r="W1404" s="60">
        <v>13689412029.639999</v>
      </c>
      <c r="X1404" s="59">
        <v>1.95917718727E-2</v>
      </c>
      <c r="Y1404" s="54">
        <v>0</v>
      </c>
      <c r="Z1404" s="54">
        <v>1</v>
      </c>
      <c r="AA1404" s="54">
        <v>0</v>
      </c>
      <c r="AB1404" s="54">
        <v>0</v>
      </c>
      <c r="AC1404" s="56">
        <v>1</v>
      </c>
      <c r="AD1404" s="56">
        <v>0</v>
      </c>
      <c r="AE1404" s="1" t="s">
        <v>1424</v>
      </c>
      <c r="AF1404" s="1" t="s">
        <v>1418</v>
      </c>
      <c r="AG1404" s="1" t="s">
        <v>611</v>
      </c>
    </row>
    <row r="1405" spans="1:33">
      <c r="A1405" s="53">
        <v>45169</v>
      </c>
      <c r="B1405" s="53">
        <v>45169</v>
      </c>
      <c r="N1405" s="1" t="s">
        <v>881</v>
      </c>
      <c r="U1405" s="59">
        <v>6528086526.0927601</v>
      </c>
      <c r="V1405" s="60">
        <v>6528086526.0927601</v>
      </c>
      <c r="W1405" s="60">
        <v>6528086526.0927601</v>
      </c>
      <c r="X1405" s="59">
        <v>1.1420044196399999E-2</v>
      </c>
      <c r="Y1405" s="54">
        <v>0</v>
      </c>
      <c r="Z1405" s="54">
        <v>1</v>
      </c>
      <c r="AA1405" s="54">
        <v>0</v>
      </c>
      <c r="AB1405" s="54">
        <v>0</v>
      </c>
      <c r="AC1405" s="56">
        <v>0</v>
      </c>
      <c r="AD1405" s="56">
        <v>1</v>
      </c>
      <c r="AE1405" s="1" t="s">
        <v>1433</v>
      </c>
      <c r="AF1405" s="1" t="s">
        <v>1418</v>
      </c>
      <c r="AG1405" s="1" t="s">
        <v>1419</v>
      </c>
    </row>
    <row r="1406" spans="1:33">
      <c r="A1406" s="53">
        <v>45169</v>
      </c>
      <c r="B1406" s="53">
        <v>45169</v>
      </c>
      <c r="N1406" s="1" t="s">
        <v>1348</v>
      </c>
      <c r="U1406" s="59">
        <v>25644155173.754002</v>
      </c>
      <c r="V1406" s="60">
        <v>25644155173.754002</v>
      </c>
      <c r="W1406" s="60">
        <v>26993847551.32</v>
      </c>
      <c r="X1406" s="59">
        <v>4.48611372248E-2</v>
      </c>
      <c r="Y1406" s="54">
        <v>0</v>
      </c>
      <c r="Z1406" s="54">
        <v>1</v>
      </c>
      <c r="AA1406" s="54">
        <v>0</v>
      </c>
      <c r="AB1406" s="54">
        <v>0</v>
      </c>
      <c r="AC1406" s="56">
        <v>0</v>
      </c>
      <c r="AD1406" s="56">
        <v>1</v>
      </c>
      <c r="AE1406" s="1" t="s">
        <v>1417</v>
      </c>
      <c r="AF1406" s="1" t="s">
        <v>1418</v>
      </c>
      <c r="AG1406" s="1" t="s">
        <v>1419</v>
      </c>
    </row>
    <row r="1407" spans="1:33">
      <c r="A1407" s="53">
        <v>45169</v>
      </c>
      <c r="B1407" s="53">
        <v>45169</v>
      </c>
      <c r="N1407" s="1" t="s">
        <v>1348</v>
      </c>
      <c r="U1407" s="59">
        <v>10727102261.9</v>
      </c>
      <c r="V1407" s="60">
        <v>10727102261.9</v>
      </c>
      <c r="W1407" s="60">
        <v>10727102261.9</v>
      </c>
      <c r="X1407" s="59">
        <v>1.8765679872699999E-2</v>
      </c>
      <c r="Y1407" s="54">
        <v>0</v>
      </c>
      <c r="Z1407" s="54">
        <v>1</v>
      </c>
      <c r="AA1407" s="54">
        <v>0</v>
      </c>
      <c r="AB1407" s="54">
        <v>0</v>
      </c>
      <c r="AC1407" s="56">
        <v>1</v>
      </c>
      <c r="AD1407" s="56">
        <v>0</v>
      </c>
      <c r="AE1407" s="1" t="s">
        <v>1424</v>
      </c>
      <c r="AF1407" s="1" t="s">
        <v>1418</v>
      </c>
      <c r="AG1407" s="1" t="s">
        <v>1419</v>
      </c>
    </row>
    <row r="1408" spans="1:33">
      <c r="A1408" s="53">
        <v>45169</v>
      </c>
      <c r="B1408" s="53">
        <v>45169</v>
      </c>
      <c r="N1408" s="1" t="s">
        <v>1295</v>
      </c>
      <c r="U1408" s="59">
        <v>4274787672.7641401</v>
      </c>
      <c r="V1408" s="60">
        <v>4274787672.7641401</v>
      </c>
      <c r="W1408" s="60">
        <v>8329448948.3922195</v>
      </c>
      <c r="X1408" s="59">
        <v>7.4781888932000003E-3</v>
      </c>
      <c r="Y1408" s="54">
        <v>0</v>
      </c>
      <c r="Z1408" s="54">
        <v>1</v>
      </c>
      <c r="AA1408" s="54">
        <v>0</v>
      </c>
      <c r="AB1408" s="54">
        <v>0</v>
      </c>
      <c r="AC1408" s="56">
        <v>0</v>
      </c>
      <c r="AD1408" s="56">
        <v>1</v>
      </c>
      <c r="AE1408" s="1" t="s">
        <v>1437</v>
      </c>
      <c r="AF1408" s="1" t="s">
        <v>1418</v>
      </c>
      <c r="AG1408" s="1" t="s">
        <v>1438</v>
      </c>
    </row>
    <row r="1409" spans="1:33">
      <c r="A1409" s="53">
        <v>45169</v>
      </c>
      <c r="B1409" s="53">
        <v>45169</v>
      </c>
      <c r="N1409" s="1" t="s">
        <v>1082</v>
      </c>
      <c r="U1409" s="59">
        <v>6812383928.8400002</v>
      </c>
      <c r="V1409" s="60">
        <v>6812383928.8400002</v>
      </c>
      <c r="W1409" s="60">
        <v>6812383928.8400002</v>
      </c>
      <c r="X1409" s="59">
        <v>1.1917385782E-2</v>
      </c>
      <c r="Y1409" s="54">
        <v>0</v>
      </c>
      <c r="Z1409" s="54">
        <v>1</v>
      </c>
      <c r="AA1409" s="54">
        <v>0</v>
      </c>
      <c r="AB1409" s="54">
        <v>0</v>
      </c>
      <c r="AC1409" s="56">
        <v>0.5</v>
      </c>
      <c r="AD1409" s="56">
        <v>0.5</v>
      </c>
      <c r="AE1409" s="1" t="s">
        <v>1424</v>
      </c>
      <c r="AF1409" s="1" t="s">
        <v>1418</v>
      </c>
      <c r="AG1409" s="1" t="s">
        <v>1419</v>
      </c>
    </row>
    <row r="1410" spans="1:33">
      <c r="A1410" s="53">
        <v>45169</v>
      </c>
      <c r="B1410" s="53">
        <v>45169</v>
      </c>
      <c r="N1410" s="1" t="s">
        <v>1284</v>
      </c>
      <c r="U1410" s="59">
        <v>11803181250</v>
      </c>
      <c r="V1410" s="60">
        <v>11803181250</v>
      </c>
      <c r="W1410" s="60">
        <v>23606362500</v>
      </c>
      <c r="X1410" s="59">
        <v>2.0648141073799999E-2</v>
      </c>
      <c r="Y1410" s="54">
        <v>1</v>
      </c>
      <c r="Z1410" s="54">
        <v>0</v>
      </c>
      <c r="AA1410" s="54">
        <v>0</v>
      </c>
      <c r="AB1410" s="54">
        <v>0</v>
      </c>
      <c r="AC1410" s="56">
        <v>0.5</v>
      </c>
      <c r="AD1410" s="56">
        <v>0.5</v>
      </c>
      <c r="AE1410" s="1" t="s">
        <v>1439</v>
      </c>
      <c r="AF1410" s="1" t="s">
        <v>1418</v>
      </c>
      <c r="AG1410" s="1" t="s">
        <v>1419</v>
      </c>
    </row>
    <row r="1411" spans="1:33">
      <c r="A1411" s="53">
        <v>45169</v>
      </c>
      <c r="B1411" s="53">
        <v>45169</v>
      </c>
      <c r="N1411" s="1" t="s">
        <v>881</v>
      </c>
      <c r="U1411" s="59">
        <v>10044140017.8557</v>
      </c>
      <c r="V1411" s="60">
        <v>10044140017.8557</v>
      </c>
      <c r="W1411" s="60">
        <v>10044140017.8557</v>
      </c>
      <c r="X1411" s="59">
        <v>1.7570925639499999E-2</v>
      </c>
      <c r="Y1411" s="54">
        <v>0</v>
      </c>
      <c r="Z1411" s="54">
        <v>1</v>
      </c>
      <c r="AA1411" s="54">
        <v>0</v>
      </c>
      <c r="AB1411" s="54">
        <v>0</v>
      </c>
      <c r="AC1411" s="56">
        <v>1</v>
      </c>
      <c r="AD1411" s="56">
        <v>0</v>
      </c>
      <c r="AE1411" s="1" t="s">
        <v>1433</v>
      </c>
      <c r="AF1411" s="1" t="s">
        <v>1418</v>
      </c>
      <c r="AG1411" s="1" t="s">
        <v>1419</v>
      </c>
    </row>
    <row r="1412" spans="1:33">
      <c r="A1412" s="53">
        <v>45169</v>
      </c>
      <c r="B1412" s="53">
        <v>45169</v>
      </c>
      <c r="N1412" s="1" t="s">
        <v>1348</v>
      </c>
      <c r="U1412" s="59">
        <v>10575559473.811501</v>
      </c>
      <c r="V1412" s="60">
        <v>10575559473.811501</v>
      </c>
      <c r="W1412" s="60">
        <v>11132167867.17</v>
      </c>
      <c r="X1412" s="59">
        <v>1.8500575338500001E-2</v>
      </c>
      <c r="Y1412" s="54">
        <v>0</v>
      </c>
      <c r="Z1412" s="54">
        <v>1</v>
      </c>
      <c r="AA1412" s="54">
        <v>0</v>
      </c>
      <c r="AB1412" s="54">
        <v>0</v>
      </c>
      <c r="AC1412" s="56">
        <v>0</v>
      </c>
      <c r="AD1412" s="56">
        <v>1</v>
      </c>
      <c r="AE1412" s="1" t="s">
        <v>1417</v>
      </c>
      <c r="AF1412" s="1" t="s">
        <v>1418</v>
      </c>
      <c r="AG1412" s="1" t="s">
        <v>1434</v>
      </c>
    </row>
    <row r="1413" spans="1:33">
      <c r="A1413" s="53">
        <v>45169</v>
      </c>
      <c r="B1413" s="53">
        <v>45169</v>
      </c>
      <c r="N1413" s="1" t="s">
        <v>1348</v>
      </c>
      <c r="U1413" s="59">
        <v>9127754062.5599995</v>
      </c>
      <c r="V1413" s="60">
        <v>9127754062.5599995</v>
      </c>
      <c r="W1413" s="60">
        <v>9127754062.5599995</v>
      </c>
      <c r="X1413" s="59">
        <v>1.5967826772999998E-2</v>
      </c>
      <c r="Y1413" s="54">
        <v>0</v>
      </c>
      <c r="Z1413" s="54">
        <v>1</v>
      </c>
      <c r="AA1413" s="54">
        <v>0</v>
      </c>
      <c r="AB1413" s="54">
        <v>0</v>
      </c>
      <c r="AC1413" s="56">
        <v>0</v>
      </c>
      <c r="AD1413" s="56">
        <v>1</v>
      </c>
      <c r="AE1413" s="1" t="s">
        <v>1424</v>
      </c>
      <c r="AF1413" s="1" t="s">
        <v>1418</v>
      </c>
      <c r="AG1413" s="1" t="s">
        <v>1419</v>
      </c>
    </row>
    <row r="1414" spans="1:33">
      <c r="A1414" s="53">
        <v>45169</v>
      </c>
      <c r="B1414" s="53">
        <v>45169</v>
      </c>
      <c r="N1414" s="1" t="s">
        <v>1064</v>
      </c>
      <c r="U1414" s="59">
        <v>10910761984.9389</v>
      </c>
      <c r="V1414" s="60">
        <v>10910761984.9389</v>
      </c>
      <c r="W1414" s="60">
        <v>19837749063.525398</v>
      </c>
      <c r="X1414" s="59">
        <v>1.9086968836300001E-2</v>
      </c>
      <c r="Y1414" s="54">
        <v>1</v>
      </c>
      <c r="Z1414" s="54">
        <v>0</v>
      </c>
      <c r="AA1414" s="54">
        <v>0</v>
      </c>
      <c r="AB1414" s="54">
        <v>0</v>
      </c>
      <c r="AC1414" s="56">
        <v>1</v>
      </c>
      <c r="AD1414" s="56">
        <v>0</v>
      </c>
      <c r="AE1414" s="1" t="s">
        <v>1431</v>
      </c>
      <c r="AF1414" s="1" t="s">
        <v>1418</v>
      </c>
      <c r="AG1414" s="1" t="s">
        <v>1419</v>
      </c>
    </row>
    <row r="1415" spans="1:33">
      <c r="A1415" s="53">
        <v>45169</v>
      </c>
      <c r="B1415" s="53">
        <v>45169</v>
      </c>
      <c r="N1415" s="1" t="s">
        <v>1295</v>
      </c>
      <c r="U1415" s="59">
        <v>19852951032.044998</v>
      </c>
      <c r="V1415" s="60">
        <v>19852951032.044998</v>
      </c>
      <c r="W1415" s="60">
        <v>23356412978.876499</v>
      </c>
      <c r="X1415" s="59">
        <v>3.4730173582700002E-2</v>
      </c>
      <c r="Y1415" s="54">
        <v>1</v>
      </c>
      <c r="Z1415" s="54">
        <v>0</v>
      </c>
      <c r="AA1415" s="54">
        <v>0</v>
      </c>
      <c r="AB1415" s="54">
        <v>0</v>
      </c>
      <c r="AC1415" s="56">
        <v>0</v>
      </c>
      <c r="AD1415" s="56">
        <v>1</v>
      </c>
      <c r="AE1415" s="1" t="s">
        <v>1437</v>
      </c>
      <c r="AF1415" s="1" t="s">
        <v>1418</v>
      </c>
      <c r="AG1415" s="1" t="s">
        <v>1419</v>
      </c>
    </row>
    <row r="1416" spans="1:33">
      <c r="A1416" s="53">
        <v>45169</v>
      </c>
      <c r="B1416" s="53">
        <v>45169</v>
      </c>
      <c r="N1416" s="1" t="s">
        <v>1342</v>
      </c>
      <c r="U1416" s="59">
        <v>7058608061.8725595</v>
      </c>
      <c r="V1416" s="60">
        <v>7058608061.8725595</v>
      </c>
      <c r="W1416" s="60">
        <v>7058608061.8725595</v>
      </c>
      <c r="X1416" s="59">
        <v>1.23481231E-2</v>
      </c>
      <c r="Y1416" s="54">
        <v>0</v>
      </c>
      <c r="Z1416" s="54">
        <v>1</v>
      </c>
      <c r="AA1416" s="54">
        <v>0</v>
      </c>
      <c r="AB1416" s="54">
        <v>0</v>
      </c>
      <c r="AC1416" s="56">
        <v>0</v>
      </c>
      <c r="AD1416" s="56">
        <v>1</v>
      </c>
      <c r="AE1416" s="1" t="s">
        <v>1441</v>
      </c>
      <c r="AF1416" s="1" t="s">
        <v>1418</v>
      </c>
      <c r="AG1416" s="1" t="s">
        <v>1419</v>
      </c>
    </row>
    <row r="1417" spans="1:33">
      <c r="A1417" s="53">
        <v>45169</v>
      </c>
      <c r="B1417" s="53">
        <v>45169</v>
      </c>
      <c r="N1417" s="1" t="s">
        <v>1348</v>
      </c>
      <c r="U1417" s="59">
        <v>9170431491.3400002</v>
      </c>
      <c r="V1417" s="60">
        <v>9170431491.3400002</v>
      </c>
      <c r="W1417" s="60">
        <v>9170431491.3400002</v>
      </c>
      <c r="X1417" s="59">
        <v>1.6042485422399999E-2</v>
      </c>
      <c r="Y1417" s="54">
        <v>0</v>
      </c>
      <c r="Z1417" s="54">
        <v>1</v>
      </c>
      <c r="AA1417" s="54">
        <v>0</v>
      </c>
      <c r="AB1417" s="54">
        <v>0</v>
      </c>
      <c r="AC1417" s="56">
        <v>0</v>
      </c>
      <c r="AD1417" s="56">
        <v>1</v>
      </c>
      <c r="AE1417" s="1" t="s">
        <v>1424</v>
      </c>
      <c r="AF1417" s="1" t="s">
        <v>1418</v>
      </c>
      <c r="AG1417" s="1" t="s">
        <v>1419</v>
      </c>
    </row>
    <row r="1418" spans="1:33">
      <c r="A1418" s="53">
        <v>45169</v>
      </c>
      <c r="B1418" s="53">
        <v>45169</v>
      </c>
      <c r="N1418" s="1" t="s">
        <v>936</v>
      </c>
      <c r="U1418" s="59">
        <v>6054847904.79988</v>
      </c>
      <c r="V1418" s="60">
        <v>6054847904.79988</v>
      </c>
      <c r="W1418" s="60">
        <v>6727608783.11098</v>
      </c>
      <c r="X1418" s="59">
        <v>1.05921743529E-2</v>
      </c>
      <c r="Y1418" s="54">
        <v>0</v>
      </c>
      <c r="Z1418" s="54">
        <v>1</v>
      </c>
      <c r="AA1418" s="54">
        <v>0</v>
      </c>
      <c r="AB1418" s="54">
        <v>0</v>
      </c>
      <c r="AC1418" s="56">
        <v>0</v>
      </c>
      <c r="AD1418" s="56">
        <v>1</v>
      </c>
      <c r="AE1418" s="1" t="s">
        <v>1427</v>
      </c>
      <c r="AF1418" s="1" t="s">
        <v>1418</v>
      </c>
      <c r="AG1418" s="1" t="s">
        <v>1419</v>
      </c>
    </row>
    <row r="1419" spans="1:33">
      <c r="A1419" s="53">
        <v>45169</v>
      </c>
      <c r="B1419" s="53">
        <v>45169</v>
      </c>
      <c r="N1419" s="1" t="s">
        <v>1348</v>
      </c>
      <c r="U1419" s="59">
        <v>11051415419.639999</v>
      </c>
      <c r="V1419" s="60">
        <v>11051415419.639999</v>
      </c>
      <c r="W1419" s="60">
        <v>11051415419.639999</v>
      </c>
      <c r="X1419" s="59">
        <v>1.9333023853200001E-2</v>
      </c>
      <c r="Y1419" s="54">
        <v>0</v>
      </c>
      <c r="Z1419" s="54">
        <v>1</v>
      </c>
      <c r="AA1419" s="54">
        <v>0</v>
      </c>
      <c r="AB1419" s="54">
        <v>0</v>
      </c>
      <c r="AC1419" s="56">
        <v>1</v>
      </c>
      <c r="AD1419" s="56">
        <v>0</v>
      </c>
      <c r="AE1419" s="1" t="s">
        <v>1417</v>
      </c>
      <c r="AF1419" s="1" t="s">
        <v>1418</v>
      </c>
      <c r="AG1419" s="1" t="s">
        <v>1419</v>
      </c>
    </row>
    <row r="1420" spans="1:33">
      <c r="A1420" s="53">
        <v>45169</v>
      </c>
      <c r="B1420" s="53">
        <v>45169</v>
      </c>
      <c r="N1420" s="1" t="s">
        <v>1284</v>
      </c>
      <c r="U1420" s="59">
        <v>21653670882.7565</v>
      </c>
      <c r="V1420" s="60">
        <v>21653670882.7565</v>
      </c>
      <c r="W1420" s="60">
        <v>27067088603.445599</v>
      </c>
      <c r="X1420" s="59">
        <v>3.78803003768E-2</v>
      </c>
      <c r="Y1420" s="54">
        <v>1</v>
      </c>
      <c r="Z1420" s="54">
        <v>0</v>
      </c>
      <c r="AA1420" s="54">
        <v>0</v>
      </c>
      <c r="AB1420" s="54">
        <v>0</v>
      </c>
      <c r="AC1420" s="56">
        <v>0</v>
      </c>
      <c r="AD1420" s="56">
        <v>1</v>
      </c>
      <c r="AE1420" s="1" t="s">
        <v>1439</v>
      </c>
      <c r="AF1420" s="1" t="s">
        <v>1418</v>
      </c>
      <c r="AG1420" s="1" t="s">
        <v>1419</v>
      </c>
    </row>
    <row r="1421" spans="1:33">
      <c r="A1421" s="53">
        <v>45169</v>
      </c>
      <c r="B1421" s="53">
        <v>45169</v>
      </c>
      <c r="N1421" s="1" t="s">
        <v>936</v>
      </c>
      <c r="U1421" s="59">
        <v>79540096161.720703</v>
      </c>
      <c r="V1421" s="60">
        <v>79540096161.720703</v>
      </c>
      <c r="W1421" s="60">
        <v>84985917256.447006</v>
      </c>
      <c r="X1421" s="59">
        <v>0.139145124673</v>
      </c>
      <c r="Y1421" s="54">
        <v>1</v>
      </c>
      <c r="Z1421" s="54">
        <v>0</v>
      </c>
      <c r="AA1421" s="54">
        <v>0</v>
      </c>
      <c r="AB1421" s="54">
        <v>0</v>
      </c>
      <c r="AC1421" s="56">
        <v>0</v>
      </c>
      <c r="AD1421" s="56">
        <v>1</v>
      </c>
      <c r="AE1421" s="1" t="s">
        <v>1427</v>
      </c>
      <c r="AF1421" s="1" t="s">
        <v>1418</v>
      </c>
      <c r="AG1421" s="1" t="s">
        <v>1434</v>
      </c>
    </row>
    <row r="1422" spans="1:33">
      <c r="A1422" s="53">
        <v>45169</v>
      </c>
      <c r="B1422" s="53">
        <v>45169</v>
      </c>
      <c r="N1422" s="1" t="s">
        <v>1348</v>
      </c>
      <c r="U1422" s="59">
        <v>11878570556.639999</v>
      </c>
      <c r="V1422" s="60">
        <v>11878570556.639999</v>
      </c>
      <c r="W1422" s="60">
        <v>11878570556.639999</v>
      </c>
      <c r="X1422" s="59">
        <v>2.07800249283E-2</v>
      </c>
      <c r="Y1422" s="54">
        <v>0</v>
      </c>
      <c r="Z1422" s="54">
        <v>1</v>
      </c>
      <c r="AA1422" s="54">
        <v>0</v>
      </c>
      <c r="AB1422" s="54">
        <v>0</v>
      </c>
      <c r="AC1422" s="56">
        <v>0.35</v>
      </c>
      <c r="AD1422" s="56">
        <v>0.65</v>
      </c>
      <c r="AE1422" s="1" t="s">
        <v>1417</v>
      </c>
      <c r="AF1422" s="1" t="s">
        <v>1418</v>
      </c>
      <c r="AG1422" s="1" t="s">
        <v>1419</v>
      </c>
    </row>
    <row r="1423" spans="1:33">
      <c r="A1423" s="53">
        <v>45169</v>
      </c>
      <c r="B1423" s="53">
        <v>45169</v>
      </c>
      <c r="N1423" s="1" t="s">
        <v>1348</v>
      </c>
      <c r="U1423" s="59">
        <v>8329659821.9300003</v>
      </c>
      <c r="V1423" s="60">
        <v>8329659821.9300003</v>
      </c>
      <c r="W1423" s="60">
        <v>8329659821.9300003</v>
      </c>
      <c r="X1423" s="59">
        <v>1.45716639825E-2</v>
      </c>
      <c r="Y1423" s="54">
        <v>0</v>
      </c>
      <c r="Z1423" s="54">
        <v>1</v>
      </c>
      <c r="AA1423" s="54">
        <v>0</v>
      </c>
      <c r="AB1423" s="54">
        <v>0</v>
      </c>
      <c r="AC1423" s="56">
        <v>1</v>
      </c>
      <c r="AD1423" s="56">
        <v>0</v>
      </c>
      <c r="AE1423" s="1" t="s">
        <v>1417</v>
      </c>
      <c r="AF1423" s="1" t="s">
        <v>1418</v>
      </c>
      <c r="AG1423" s="1" t="s">
        <v>1434</v>
      </c>
    </row>
    <row r="1424" spans="1:33">
      <c r="A1424" s="53">
        <v>45169</v>
      </c>
      <c r="B1424" s="53">
        <v>45169</v>
      </c>
      <c r="N1424" s="1" t="s">
        <v>1348</v>
      </c>
      <c r="U1424" s="59">
        <v>66677273382.075996</v>
      </c>
      <c r="V1424" s="60">
        <v>66677273382.075996</v>
      </c>
      <c r="W1424" s="60">
        <v>70186603560.080002</v>
      </c>
      <c r="X1424" s="59">
        <v>0.11664327760859999</v>
      </c>
      <c r="Y1424" s="54">
        <v>1</v>
      </c>
      <c r="Z1424" s="54">
        <v>0</v>
      </c>
      <c r="AA1424" s="54">
        <v>0</v>
      </c>
      <c r="AB1424" s="54">
        <v>0</v>
      </c>
      <c r="AC1424" s="56">
        <v>0</v>
      </c>
      <c r="AD1424" s="56">
        <v>1</v>
      </c>
      <c r="AE1424" s="1" t="s">
        <v>1424</v>
      </c>
      <c r="AF1424" s="1" t="s">
        <v>1418</v>
      </c>
      <c r="AG1424" s="1" t="s">
        <v>1419</v>
      </c>
    </row>
    <row r="1425" spans="1:33">
      <c r="A1425" s="53">
        <v>45169</v>
      </c>
      <c r="B1425" s="53">
        <v>45169</v>
      </c>
      <c r="N1425" s="1" t="s">
        <v>1348</v>
      </c>
      <c r="U1425" s="59">
        <v>15688913199.58</v>
      </c>
      <c r="V1425" s="60">
        <v>15688913199.58</v>
      </c>
      <c r="W1425" s="60">
        <v>15688913199.58</v>
      </c>
      <c r="X1425" s="59">
        <v>2.7445727230500001E-2</v>
      </c>
      <c r="Y1425" s="54">
        <v>0</v>
      </c>
      <c r="Z1425" s="54">
        <v>1</v>
      </c>
      <c r="AA1425" s="54">
        <v>0</v>
      </c>
      <c r="AB1425" s="54">
        <v>0</v>
      </c>
      <c r="AC1425" s="56">
        <v>0.35</v>
      </c>
      <c r="AD1425" s="56">
        <v>0.65</v>
      </c>
      <c r="AE1425" s="1" t="s">
        <v>1417</v>
      </c>
      <c r="AF1425" s="1" t="s">
        <v>1418</v>
      </c>
      <c r="AG1425" s="1" t="s">
        <v>1419</v>
      </c>
    </row>
    <row r="1426" spans="1:33">
      <c r="A1426" s="53">
        <v>45169</v>
      </c>
      <c r="B1426" s="53">
        <v>45169</v>
      </c>
      <c r="N1426" s="1" t="s">
        <v>881</v>
      </c>
      <c r="U1426" s="59">
        <v>8160811503.8042097</v>
      </c>
      <c r="V1426" s="60">
        <v>8160811503.8042097</v>
      </c>
      <c r="W1426" s="60">
        <v>9067568337.5602398</v>
      </c>
      <c r="X1426" s="59">
        <v>1.42762856588E-2</v>
      </c>
      <c r="Y1426" s="54">
        <v>0</v>
      </c>
      <c r="Z1426" s="54">
        <v>1</v>
      </c>
      <c r="AA1426" s="54">
        <v>0</v>
      </c>
      <c r="AB1426" s="54">
        <v>0</v>
      </c>
      <c r="AC1426" s="56">
        <v>0</v>
      </c>
      <c r="AD1426" s="56">
        <v>1</v>
      </c>
      <c r="AE1426" s="1" t="s">
        <v>1433</v>
      </c>
      <c r="AF1426" s="1" t="s">
        <v>1418</v>
      </c>
      <c r="AG1426" s="1" t="s">
        <v>1419</v>
      </c>
    </row>
    <row r="1427" spans="1:33">
      <c r="A1427" s="53">
        <v>45169</v>
      </c>
      <c r="B1427" s="53">
        <v>45169</v>
      </c>
      <c r="N1427" s="1" t="s">
        <v>1088</v>
      </c>
      <c r="U1427" s="59">
        <v>4987420737.0264797</v>
      </c>
      <c r="V1427" s="60">
        <v>4987420737.0264797</v>
      </c>
      <c r="W1427" s="60">
        <v>5541578596.6960897</v>
      </c>
      <c r="X1427" s="59">
        <v>8.7248483938999997E-3</v>
      </c>
      <c r="Y1427" s="54">
        <v>0</v>
      </c>
      <c r="Z1427" s="54">
        <v>1</v>
      </c>
      <c r="AA1427" s="54">
        <v>0</v>
      </c>
      <c r="AB1427" s="54">
        <v>0</v>
      </c>
      <c r="AC1427" s="56">
        <v>1</v>
      </c>
      <c r="AD1427" s="56">
        <v>0</v>
      </c>
      <c r="AE1427" s="1" t="s">
        <v>1425</v>
      </c>
      <c r="AF1427" s="1" t="s">
        <v>1418</v>
      </c>
      <c r="AG1427" s="1" t="s">
        <v>1419</v>
      </c>
    </row>
    <row r="1428" spans="1:33">
      <c r="A1428" s="53">
        <v>45169</v>
      </c>
      <c r="B1428" s="53">
        <v>45169</v>
      </c>
      <c r="N1428" s="1" t="s">
        <v>1084</v>
      </c>
      <c r="U1428" s="59">
        <v>4163662052.9175</v>
      </c>
      <c r="V1428" s="60">
        <v>4163662052.9175</v>
      </c>
      <c r="W1428" s="60">
        <v>11896177294.049999</v>
      </c>
      <c r="X1428" s="59">
        <v>7.2837889745E-3</v>
      </c>
      <c r="Y1428" s="54">
        <v>0</v>
      </c>
      <c r="Z1428" s="54">
        <v>1</v>
      </c>
      <c r="AA1428" s="54">
        <v>0</v>
      </c>
      <c r="AB1428" s="54">
        <v>0</v>
      </c>
      <c r="AC1428" s="56">
        <v>0</v>
      </c>
      <c r="AD1428" s="56">
        <v>1</v>
      </c>
      <c r="AE1428" s="1" t="s">
        <v>1435</v>
      </c>
      <c r="AF1428" s="1" t="s">
        <v>1436</v>
      </c>
      <c r="AG1428" s="1" t="s">
        <v>1419</v>
      </c>
    </row>
    <row r="1429" spans="1:33">
      <c r="A1429" s="53">
        <v>45169</v>
      </c>
      <c r="B1429" s="53">
        <v>45169</v>
      </c>
      <c r="N1429" s="1" t="s">
        <v>1031</v>
      </c>
      <c r="U1429" s="59">
        <v>10289469653.4</v>
      </c>
      <c r="V1429" s="60">
        <v>10289469653.4</v>
      </c>
      <c r="W1429" s="60">
        <v>10289469653.4</v>
      </c>
      <c r="X1429" s="59">
        <v>1.8000098149600002E-2</v>
      </c>
      <c r="Y1429" s="54">
        <v>0</v>
      </c>
      <c r="Z1429" s="54">
        <v>1</v>
      </c>
      <c r="AA1429" s="54">
        <v>0</v>
      </c>
      <c r="AB1429" s="54">
        <v>0</v>
      </c>
      <c r="AC1429" s="56">
        <v>1</v>
      </c>
      <c r="AD1429" s="56">
        <v>0</v>
      </c>
      <c r="AE1429" s="1" t="s">
        <v>1428</v>
      </c>
      <c r="AF1429" s="1" t="s">
        <v>1429</v>
      </c>
      <c r="AG1429" s="1" t="s">
        <v>1419</v>
      </c>
    </row>
    <row r="1430" spans="1:33">
      <c r="A1430" s="53">
        <v>45169</v>
      </c>
      <c r="B1430" s="53">
        <v>45169</v>
      </c>
      <c r="N1430" s="1" t="s">
        <v>1348</v>
      </c>
      <c r="U1430" s="59">
        <v>22016814445.919998</v>
      </c>
      <c r="V1430" s="60">
        <v>22016814445.919998</v>
      </c>
      <c r="W1430" s="60">
        <v>22016814445.919998</v>
      </c>
      <c r="X1430" s="59">
        <v>3.85155731362E-2</v>
      </c>
      <c r="Y1430" s="54">
        <v>0</v>
      </c>
      <c r="Z1430" s="54">
        <v>1</v>
      </c>
      <c r="AA1430" s="54">
        <v>0</v>
      </c>
      <c r="AB1430" s="54">
        <v>0</v>
      </c>
      <c r="AC1430" s="56">
        <v>1</v>
      </c>
      <c r="AD1430" s="56">
        <v>0</v>
      </c>
      <c r="AE1430" s="1" t="s">
        <v>1417</v>
      </c>
      <c r="AF1430" s="1" t="s">
        <v>1418</v>
      </c>
      <c r="AG1430" s="1" t="s">
        <v>1419</v>
      </c>
    </row>
    <row r="1431" spans="1:33">
      <c r="A1431" s="53">
        <v>45169</v>
      </c>
      <c r="B1431" s="53">
        <v>45169</v>
      </c>
      <c r="N1431" s="1" t="s">
        <v>1348</v>
      </c>
      <c r="U1431" s="59">
        <v>11603268868.799999</v>
      </c>
      <c r="V1431" s="60">
        <v>11603268868.799999</v>
      </c>
      <c r="W1431" s="60">
        <v>14504086086</v>
      </c>
      <c r="X1431" s="59">
        <v>2.0298420184E-2</v>
      </c>
      <c r="Y1431" s="54">
        <v>0</v>
      </c>
      <c r="Z1431" s="54">
        <v>1</v>
      </c>
      <c r="AA1431" s="54">
        <v>0</v>
      </c>
      <c r="AB1431" s="54">
        <v>0</v>
      </c>
      <c r="AC1431" s="56">
        <v>0</v>
      </c>
      <c r="AD1431" s="56">
        <v>1</v>
      </c>
      <c r="AE1431" s="1" t="s">
        <v>1417</v>
      </c>
      <c r="AF1431" s="1" t="s">
        <v>1418</v>
      </c>
      <c r="AG1431" s="1" t="s">
        <v>1419</v>
      </c>
    </row>
    <row r="1432" spans="1:33">
      <c r="A1432" s="53">
        <v>45169</v>
      </c>
      <c r="B1432" s="53">
        <v>45169</v>
      </c>
      <c r="N1432" s="1" t="s">
        <v>1088</v>
      </c>
      <c r="U1432" s="59">
        <v>16838657956.108101</v>
      </c>
      <c r="V1432" s="60">
        <v>16838657956.108101</v>
      </c>
      <c r="W1432" s="60">
        <v>28064429926.846901</v>
      </c>
      <c r="X1432" s="59">
        <v>2.9457057178600001E-2</v>
      </c>
      <c r="Y1432" s="54">
        <v>1</v>
      </c>
      <c r="Z1432" s="54">
        <v>0</v>
      </c>
      <c r="AA1432" s="54">
        <v>0</v>
      </c>
      <c r="AB1432" s="54">
        <v>0</v>
      </c>
      <c r="AC1432" s="56">
        <v>1</v>
      </c>
      <c r="AD1432" s="56">
        <v>0</v>
      </c>
      <c r="AE1432" s="1" t="s">
        <v>1425</v>
      </c>
      <c r="AF1432" s="1" t="s">
        <v>1418</v>
      </c>
      <c r="AG1432" s="1" t="s">
        <v>1419</v>
      </c>
    </row>
    <row r="1433" spans="1:33">
      <c r="A1433" s="53">
        <v>45169</v>
      </c>
      <c r="B1433" s="53">
        <v>45169</v>
      </c>
      <c r="N1433" s="1" t="s">
        <v>1088</v>
      </c>
      <c r="U1433" s="59">
        <v>11846796841.8999</v>
      </c>
      <c r="V1433" s="60">
        <v>11846796841.8999</v>
      </c>
      <c r="W1433" s="60">
        <v>29616992104.749802</v>
      </c>
      <c r="X1433" s="59">
        <v>2.0724440918299999E-2</v>
      </c>
      <c r="Y1433" s="54">
        <v>1</v>
      </c>
      <c r="Z1433" s="54">
        <v>0</v>
      </c>
      <c r="AA1433" s="54">
        <v>0</v>
      </c>
      <c r="AB1433" s="54">
        <v>0</v>
      </c>
      <c r="AC1433" s="56">
        <v>1</v>
      </c>
      <c r="AD1433" s="56">
        <v>0</v>
      </c>
      <c r="AE1433" s="1" t="s">
        <v>1425</v>
      </c>
      <c r="AF1433" s="1" t="s">
        <v>1418</v>
      </c>
      <c r="AG1433" s="1" t="s">
        <v>1419</v>
      </c>
    </row>
    <row r="1434" spans="1:33">
      <c r="A1434" s="53">
        <v>45169</v>
      </c>
      <c r="B1434" s="53">
        <v>45169</v>
      </c>
      <c r="N1434" s="1" t="s">
        <v>1088</v>
      </c>
      <c r="U1434" s="59">
        <v>3222450667.1360402</v>
      </c>
      <c r="V1434" s="60">
        <v>3222450667.1360402</v>
      </c>
      <c r="W1434" s="60">
        <v>6444901334.2720699</v>
      </c>
      <c r="X1434" s="59">
        <v>5.6372612238000004E-3</v>
      </c>
      <c r="Y1434" s="54">
        <v>0</v>
      </c>
      <c r="Z1434" s="54">
        <v>1</v>
      </c>
      <c r="AA1434" s="54">
        <v>0</v>
      </c>
      <c r="AB1434" s="54">
        <v>0</v>
      </c>
      <c r="AC1434" s="56">
        <v>1</v>
      </c>
      <c r="AD1434" s="56">
        <v>0</v>
      </c>
      <c r="AE1434" s="1" t="s">
        <v>1425</v>
      </c>
      <c r="AF1434" s="1" t="s">
        <v>1418</v>
      </c>
      <c r="AG1434" s="1" t="s">
        <v>1419</v>
      </c>
    </row>
    <row r="1435" spans="1:33">
      <c r="A1435" s="53">
        <v>45169</v>
      </c>
      <c r="B1435" s="53">
        <v>45169</v>
      </c>
      <c r="N1435" s="1" t="s">
        <v>1084</v>
      </c>
      <c r="U1435" s="59">
        <v>40084938922.8713</v>
      </c>
      <c r="V1435" s="60">
        <v>40084938922.8713</v>
      </c>
      <c r="W1435" s="60">
        <v>61669136804.417503</v>
      </c>
      <c r="X1435" s="59">
        <v>7.0123423192699999E-2</v>
      </c>
      <c r="Y1435" s="54">
        <v>1</v>
      </c>
      <c r="Z1435" s="54">
        <v>0</v>
      </c>
      <c r="AA1435" s="54">
        <v>0</v>
      </c>
      <c r="AB1435" s="54">
        <v>0</v>
      </c>
      <c r="AC1435" s="56">
        <v>0</v>
      </c>
      <c r="AD1435" s="56">
        <v>1</v>
      </c>
      <c r="AE1435" s="1" t="s">
        <v>1435</v>
      </c>
      <c r="AF1435" s="1" t="s">
        <v>1436</v>
      </c>
      <c r="AG1435" s="1" t="s">
        <v>1419</v>
      </c>
    </row>
    <row r="1436" spans="1:33">
      <c r="A1436" s="53">
        <v>45169</v>
      </c>
      <c r="B1436" s="53">
        <v>45169</v>
      </c>
      <c r="N1436" s="1" t="s">
        <v>1084</v>
      </c>
      <c r="U1436" s="59">
        <v>5814939775.8269997</v>
      </c>
      <c r="V1436" s="60">
        <v>5814939775.8269997</v>
      </c>
      <c r="W1436" s="60">
        <v>14537349439.567499</v>
      </c>
      <c r="X1436" s="59">
        <v>1.0172486068300001E-2</v>
      </c>
      <c r="Y1436" s="54">
        <v>0</v>
      </c>
      <c r="Z1436" s="54">
        <v>1</v>
      </c>
      <c r="AA1436" s="54">
        <v>0</v>
      </c>
      <c r="AB1436" s="54">
        <v>0</v>
      </c>
      <c r="AC1436" s="56">
        <v>1</v>
      </c>
      <c r="AD1436" s="56">
        <v>0</v>
      </c>
      <c r="AE1436" s="1" t="s">
        <v>1435</v>
      </c>
      <c r="AF1436" s="1" t="s">
        <v>1436</v>
      </c>
      <c r="AG1436" s="1" t="s">
        <v>1419</v>
      </c>
    </row>
    <row r="1437" spans="1:33">
      <c r="A1437" s="53">
        <v>45169</v>
      </c>
      <c r="B1437" s="53">
        <v>45169</v>
      </c>
      <c r="N1437" s="1" t="s">
        <v>1015</v>
      </c>
      <c r="U1437" s="59">
        <v>3654102181.3817401</v>
      </c>
      <c r="V1437" s="60">
        <v>3654102181.3817401</v>
      </c>
      <c r="W1437" s="60">
        <v>12180340604.605801</v>
      </c>
      <c r="X1437" s="59">
        <v>6.392379795E-3</v>
      </c>
      <c r="Y1437" s="54">
        <v>0</v>
      </c>
      <c r="Z1437" s="54">
        <v>1</v>
      </c>
      <c r="AA1437" s="54">
        <v>0</v>
      </c>
      <c r="AB1437" s="54">
        <v>0</v>
      </c>
      <c r="AC1437" s="56">
        <v>1</v>
      </c>
      <c r="AD1437" s="56">
        <v>0</v>
      </c>
      <c r="AE1437" s="1" t="s">
        <v>1420</v>
      </c>
      <c r="AF1437" s="1" t="s">
        <v>1418</v>
      </c>
      <c r="AG1437" s="1" t="s">
        <v>1419</v>
      </c>
    </row>
    <row r="1438" spans="1:33">
      <c r="A1438" s="53">
        <v>45169</v>
      </c>
      <c r="B1438" s="53">
        <v>45169</v>
      </c>
      <c r="N1438" s="1" t="s">
        <v>1172</v>
      </c>
      <c r="U1438" s="59">
        <v>5959455736.3913298</v>
      </c>
      <c r="V1438" s="60">
        <v>5959455736.3913298</v>
      </c>
      <c r="W1438" s="60">
        <v>13243234969.758499</v>
      </c>
      <c r="X1438" s="59">
        <v>1.04252980753E-2</v>
      </c>
      <c r="Y1438" s="54">
        <v>0</v>
      </c>
      <c r="Z1438" s="54">
        <v>1</v>
      </c>
      <c r="AA1438" s="54">
        <v>0</v>
      </c>
      <c r="AB1438" s="54">
        <v>0</v>
      </c>
      <c r="AC1438" s="56">
        <v>1</v>
      </c>
      <c r="AD1438" s="56">
        <v>0</v>
      </c>
      <c r="AE1438" s="1" t="s">
        <v>1426</v>
      </c>
      <c r="AF1438" s="1" t="s">
        <v>1418</v>
      </c>
      <c r="AG1438" s="1" t="s">
        <v>1419</v>
      </c>
    </row>
    <row r="1439" spans="1:33">
      <c r="A1439" s="53">
        <v>45169</v>
      </c>
      <c r="B1439" s="53">
        <v>45169</v>
      </c>
      <c r="N1439" s="1" t="s">
        <v>881</v>
      </c>
      <c r="U1439" s="59">
        <v>3995921997.84934</v>
      </c>
      <c r="V1439" s="60">
        <v>3995921997.84934</v>
      </c>
      <c r="W1439" s="60">
        <v>4439913330.9437199</v>
      </c>
      <c r="X1439" s="59">
        <v>6.9903494138000002E-3</v>
      </c>
      <c r="Y1439" s="54">
        <v>0</v>
      </c>
      <c r="Z1439" s="54">
        <v>1</v>
      </c>
      <c r="AA1439" s="54">
        <v>0</v>
      </c>
      <c r="AB1439" s="54">
        <v>0</v>
      </c>
      <c r="AC1439" s="56">
        <v>0</v>
      </c>
      <c r="AD1439" s="56">
        <v>1</v>
      </c>
      <c r="AE1439" s="1" t="s">
        <v>1433</v>
      </c>
      <c r="AF1439" s="1" t="s">
        <v>1418</v>
      </c>
      <c r="AG1439" s="1" t="s">
        <v>1419</v>
      </c>
    </row>
    <row r="1440" spans="1:33">
      <c r="A1440" s="53">
        <v>45169</v>
      </c>
      <c r="B1440" s="53">
        <v>45169</v>
      </c>
      <c r="N1440" s="1" t="s">
        <v>1031</v>
      </c>
      <c r="U1440" s="59">
        <v>5178747525</v>
      </c>
      <c r="V1440" s="60">
        <v>5178747525</v>
      </c>
      <c r="W1440" s="60">
        <v>5178747525</v>
      </c>
      <c r="X1440" s="59">
        <v>9.0595498973E-3</v>
      </c>
      <c r="Y1440" s="54">
        <v>0</v>
      </c>
      <c r="Z1440" s="54">
        <v>1</v>
      </c>
      <c r="AA1440" s="54">
        <v>0</v>
      </c>
      <c r="AB1440" s="54">
        <v>0</v>
      </c>
      <c r="AC1440" s="56">
        <v>0</v>
      </c>
      <c r="AD1440" s="56">
        <v>1</v>
      </c>
      <c r="AE1440" s="1" t="s">
        <v>1428</v>
      </c>
      <c r="AF1440" s="1" t="s">
        <v>1423</v>
      </c>
      <c r="AG1440" s="1" t="s">
        <v>1419</v>
      </c>
    </row>
    <row r="1441" spans="1:33">
      <c r="A1441" s="53">
        <v>45169</v>
      </c>
      <c r="B1441" s="53">
        <v>45169</v>
      </c>
      <c r="N1441" s="1" t="s">
        <v>936</v>
      </c>
      <c r="U1441" s="59">
        <v>8547815601.9128599</v>
      </c>
      <c r="V1441" s="60">
        <v>8547815601.9128599</v>
      </c>
      <c r="W1441" s="60">
        <v>15541482912.5688</v>
      </c>
      <c r="X1441" s="59">
        <v>1.4953299342200001E-2</v>
      </c>
      <c r="Y1441" s="54">
        <v>1</v>
      </c>
      <c r="Z1441" s="54">
        <v>0</v>
      </c>
      <c r="AA1441" s="54">
        <v>0</v>
      </c>
      <c r="AB1441" s="54">
        <v>0</v>
      </c>
      <c r="AC1441" s="56">
        <v>0.35</v>
      </c>
      <c r="AD1441" s="56">
        <v>0.65</v>
      </c>
      <c r="AE1441" s="1" t="s">
        <v>1427</v>
      </c>
      <c r="AF1441" s="1" t="s">
        <v>1418</v>
      </c>
      <c r="AG1441" s="1" t="s">
        <v>1419</v>
      </c>
    </row>
    <row r="1442" spans="1:33">
      <c r="A1442" s="53">
        <v>45169</v>
      </c>
      <c r="B1442" s="53">
        <v>45169</v>
      </c>
      <c r="N1442" s="1" t="s">
        <v>1348</v>
      </c>
      <c r="U1442" s="59">
        <v>2093707004.7420001</v>
      </c>
      <c r="V1442" s="60">
        <v>2093707004.7420001</v>
      </c>
      <c r="W1442" s="60">
        <v>2326341116.3800001</v>
      </c>
      <c r="X1442" s="59">
        <v>3.6626699772999999E-3</v>
      </c>
      <c r="Y1442" s="54">
        <v>0</v>
      </c>
      <c r="Z1442" s="54">
        <v>1</v>
      </c>
      <c r="AA1442" s="54">
        <v>0</v>
      </c>
      <c r="AB1442" s="54">
        <v>0</v>
      </c>
      <c r="AC1442" s="56">
        <v>0.65</v>
      </c>
      <c r="AD1442" s="56">
        <v>0.35</v>
      </c>
      <c r="AE1442" s="1" t="s">
        <v>1424</v>
      </c>
      <c r="AF1442" s="1" t="s">
        <v>1418</v>
      </c>
      <c r="AG1442" s="1" t="s">
        <v>1419</v>
      </c>
    </row>
    <row r="1443" spans="1:33">
      <c r="A1443" s="53">
        <v>45169</v>
      </c>
      <c r="B1443" s="53">
        <v>45169</v>
      </c>
      <c r="N1443" s="1" t="s">
        <v>1348</v>
      </c>
      <c r="U1443" s="59">
        <v>31211142262.799999</v>
      </c>
      <c r="V1443" s="60">
        <v>31211142262.799999</v>
      </c>
      <c r="W1443" s="60">
        <v>34707703140.25</v>
      </c>
      <c r="X1443" s="59">
        <v>5.4599862093600002E-2</v>
      </c>
      <c r="Y1443" s="54">
        <v>1</v>
      </c>
      <c r="Z1443" s="54">
        <v>0</v>
      </c>
      <c r="AA1443" s="54">
        <v>0</v>
      </c>
      <c r="AB1443" s="54">
        <v>0</v>
      </c>
      <c r="AC1443" s="56">
        <v>0</v>
      </c>
      <c r="AD1443" s="56">
        <v>1</v>
      </c>
      <c r="AE1443" s="1" t="s">
        <v>1417</v>
      </c>
      <c r="AF1443" s="1" t="s">
        <v>1418</v>
      </c>
      <c r="AG1443" s="1" t="s">
        <v>1434</v>
      </c>
    </row>
    <row r="1444" spans="1:33">
      <c r="A1444" s="53">
        <v>45169</v>
      </c>
      <c r="B1444" s="53">
        <v>45169</v>
      </c>
      <c r="N1444" s="1" t="s">
        <v>1348</v>
      </c>
      <c r="U1444" s="59">
        <v>13091910724.299999</v>
      </c>
      <c r="V1444" s="60">
        <v>13091910724.299999</v>
      </c>
      <c r="W1444" s="60">
        <v>13091910724.299999</v>
      </c>
      <c r="X1444" s="59">
        <v>2.29026068341E-2</v>
      </c>
      <c r="Y1444" s="54">
        <v>0</v>
      </c>
      <c r="Z1444" s="54">
        <v>1</v>
      </c>
      <c r="AA1444" s="54">
        <v>0</v>
      </c>
      <c r="AB1444" s="54">
        <v>0</v>
      </c>
      <c r="AC1444" s="56">
        <v>0</v>
      </c>
      <c r="AD1444" s="56">
        <v>1</v>
      </c>
      <c r="AE1444" s="1" t="s">
        <v>1424</v>
      </c>
      <c r="AF1444" s="1" t="s">
        <v>1418</v>
      </c>
      <c r="AG1444" s="1" t="s">
        <v>1419</v>
      </c>
    </row>
    <row r="1445" spans="1:33">
      <c r="A1445" s="53">
        <v>45169</v>
      </c>
      <c r="B1445" s="53">
        <v>45169</v>
      </c>
      <c r="N1445" s="1" t="s">
        <v>1348</v>
      </c>
      <c r="U1445" s="59">
        <v>43043282271.288002</v>
      </c>
      <c r="V1445" s="60">
        <v>43043282271.288002</v>
      </c>
      <c r="W1445" s="60">
        <v>66220434263.519997</v>
      </c>
      <c r="X1445" s="59">
        <v>7.5298662774999997E-2</v>
      </c>
      <c r="Y1445" s="54">
        <v>1</v>
      </c>
      <c r="Z1445" s="54">
        <v>0</v>
      </c>
      <c r="AA1445" s="54">
        <v>0</v>
      </c>
      <c r="AB1445" s="54">
        <v>0</v>
      </c>
      <c r="AC1445" s="56">
        <v>0</v>
      </c>
      <c r="AD1445" s="56">
        <v>1</v>
      </c>
      <c r="AE1445" s="1" t="s">
        <v>1424</v>
      </c>
      <c r="AF1445" s="1" t="s">
        <v>1418</v>
      </c>
      <c r="AG1445" s="1" t="s">
        <v>1434</v>
      </c>
    </row>
    <row r="1446" spans="1:33">
      <c r="A1446" s="53">
        <v>45169</v>
      </c>
      <c r="B1446" s="53">
        <v>45169</v>
      </c>
      <c r="N1446" s="1" t="s">
        <v>1088</v>
      </c>
      <c r="U1446" s="59">
        <v>4705772723.6624699</v>
      </c>
      <c r="V1446" s="60">
        <v>4705772723.6624699</v>
      </c>
      <c r="W1446" s="60">
        <v>5228636359.6249599</v>
      </c>
      <c r="X1446" s="59">
        <v>8.2321415728000003E-3</v>
      </c>
      <c r="Y1446" s="54">
        <v>0</v>
      </c>
      <c r="Z1446" s="54">
        <v>1</v>
      </c>
      <c r="AA1446" s="54">
        <v>0</v>
      </c>
      <c r="AB1446" s="54">
        <v>0</v>
      </c>
      <c r="AC1446" s="56">
        <v>1</v>
      </c>
      <c r="AD1446" s="56">
        <v>0</v>
      </c>
      <c r="AE1446" s="1" t="s">
        <v>1425</v>
      </c>
      <c r="AF1446" s="1" t="s">
        <v>1418</v>
      </c>
      <c r="AG1446" s="1" t="s">
        <v>1419</v>
      </c>
    </row>
    <row r="1447" spans="1:33">
      <c r="A1447" s="53">
        <v>45169</v>
      </c>
      <c r="B1447" s="53">
        <v>45169</v>
      </c>
      <c r="N1447" s="1" t="s">
        <v>1348</v>
      </c>
      <c r="U1447" s="59">
        <v>13553846097.365999</v>
      </c>
      <c r="V1447" s="60">
        <v>13553846097.365999</v>
      </c>
      <c r="W1447" s="60">
        <v>15869577780.73</v>
      </c>
      <c r="X1447" s="59">
        <v>2.3710703104800002E-2</v>
      </c>
      <c r="Y1447" s="54">
        <v>0</v>
      </c>
      <c r="Z1447" s="54">
        <v>1</v>
      </c>
      <c r="AA1447" s="54">
        <v>0</v>
      </c>
      <c r="AB1447" s="54">
        <v>0</v>
      </c>
      <c r="AC1447" s="56">
        <v>0.35</v>
      </c>
      <c r="AD1447" s="56">
        <v>0.65</v>
      </c>
      <c r="AE1447" s="1" t="s">
        <v>1424</v>
      </c>
      <c r="AF1447" s="1" t="s">
        <v>1502</v>
      </c>
      <c r="AG1447" s="1" t="s">
        <v>611</v>
      </c>
    </row>
    <row r="1448" spans="1:33">
      <c r="A1448" s="53">
        <v>45169</v>
      </c>
      <c r="B1448" s="53">
        <v>45169</v>
      </c>
      <c r="N1448" s="1" t="s">
        <v>881</v>
      </c>
      <c r="U1448" s="59">
        <v>7468711050.4900599</v>
      </c>
      <c r="V1448" s="60">
        <v>7468711050.4900599</v>
      </c>
      <c r="W1448" s="60">
        <v>14937422100.980101</v>
      </c>
      <c r="X1448" s="59">
        <v>1.3065545308800001E-2</v>
      </c>
      <c r="Y1448" s="54">
        <v>0</v>
      </c>
      <c r="Z1448" s="54">
        <v>1</v>
      </c>
      <c r="AA1448" s="54">
        <v>0</v>
      </c>
      <c r="AB1448" s="54">
        <v>0</v>
      </c>
      <c r="AC1448" s="56">
        <v>0</v>
      </c>
      <c r="AD1448" s="56">
        <v>1</v>
      </c>
      <c r="AE1448" s="1" t="s">
        <v>1433</v>
      </c>
      <c r="AF1448" s="1" t="s">
        <v>1418</v>
      </c>
      <c r="AG1448" s="1" t="s">
        <v>1419</v>
      </c>
    </row>
    <row r="1449" spans="1:33">
      <c r="A1449" s="53">
        <v>45169</v>
      </c>
      <c r="B1449" s="53">
        <v>45169</v>
      </c>
      <c r="N1449" s="1" t="s">
        <v>1297</v>
      </c>
      <c r="U1449" s="59">
        <v>10833625813.756001</v>
      </c>
      <c r="V1449" s="60">
        <v>10833625813.756001</v>
      </c>
      <c r="W1449" s="60">
        <v>12037362015.2845</v>
      </c>
      <c r="X1449" s="59">
        <v>1.89520290678E-2</v>
      </c>
      <c r="Y1449" s="54">
        <v>0</v>
      </c>
      <c r="Z1449" s="54">
        <v>1</v>
      </c>
      <c r="AA1449" s="54">
        <v>0</v>
      </c>
      <c r="AB1449" s="54">
        <v>0</v>
      </c>
      <c r="AC1449" s="56">
        <v>0</v>
      </c>
      <c r="AD1449" s="56">
        <v>1</v>
      </c>
      <c r="AE1449" s="1" t="s">
        <v>1422</v>
      </c>
      <c r="AF1449" s="1" t="s">
        <v>1423</v>
      </c>
      <c r="AG1449" s="1" t="s">
        <v>1419</v>
      </c>
    </row>
    <row r="1450" spans="1:33">
      <c r="A1450" s="53">
        <v>45169</v>
      </c>
      <c r="B1450" s="53">
        <v>45169</v>
      </c>
      <c r="N1450" s="1" t="s">
        <v>982</v>
      </c>
      <c r="U1450" s="59">
        <v>12190038161.7749</v>
      </c>
      <c r="V1450" s="60">
        <v>12190038161.7749</v>
      </c>
      <c r="W1450" s="60">
        <v>27088973692.833099</v>
      </c>
      <c r="X1450" s="59">
        <v>2.1324897273699999E-2</v>
      </c>
      <c r="Y1450" s="54">
        <v>1</v>
      </c>
      <c r="Z1450" s="54">
        <v>0</v>
      </c>
      <c r="AA1450" s="54">
        <v>0</v>
      </c>
      <c r="AB1450" s="54">
        <v>0</v>
      </c>
      <c r="AC1450" s="56">
        <v>0.65</v>
      </c>
      <c r="AD1450" s="56">
        <v>0.35</v>
      </c>
      <c r="AE1450" s="1" t="s">
        <v>1443</v>
      </c>
      <c r="AF1450" s="1" t="s">
        <v>1418</v>
      </c>
      <c r="AG1450" s="1" t="s">
        <v>1419</v>
      </c>
    </row>
    <row r="1451" spans="1:33">
      <c r="A1451" s="53">
        <v>45169</v>
      </c>
      <c r="B1451" s="53">
        <v>45169</v>
      </c>
      <c r="N1451" s="1" t="s">
        <v>1348</v>
      </c>
      <c r="U1451" s="59">
        <v>27849724039.549999</v>
      </c>
      <c r="V1451" s="60">
        <v>27849724039.549999</v>
      </c>
      <c r="W1451" s="60">
        <v>27849724039.549999</v>
      </c>
      <c r="X1451" s="59">
        <v>4.8719495079699998E-2</v>
      </c>
      <c r="Y1451" s="54">
        <v>1</v>
      </c>
      <c r="Z1451" s="54">
        <v>0</v>
      </c>
      <c r="AA1451" s="54">
        <v>0</v>
      </c>
      <c r="AB1451" s="54">
        <v>0</v>
      </c>
      <c r="AC1451" s="56">
        <v>1</v>
      </c>
      <c r="AD1451" s="56">
        <v>0</v>
      </c>
      <c r="AE1451" s="1" t="s">
        <v>1417</v>
      </c>
      <c r="AF1451" s="1" t="s">
        <v>1418</v>
      </c>
      <c r="AG1451" s="1" t="s">
        <v>1419</v>
      </c>
    </row>
    <row r="1452" spans="1:33">
      <c r="A1452" s="53">
        <v>45169</v>
      </c>
      <c r="B1452" s="53">
        <v>45169</v>
      </c>
      <c r="N1452" s="1" t="s">
        <v>1348</v>
      </c>
      <c r="U1452" s="59">
        <v>14474719552.719999</v>
      </c>
      <c r="V1452" s="60">
        <v>14474719552.719999</v>
      </c>
      <c r="W1452" s="60">
        <v>41122960932.720001</v>
      </c>
      <c r="X1452" s="59">
        <v>2.5321652273000001E-2</v>
      </c>
      <c r="Y1452" s="54">
        <v>1</v>
      </c>
      <c r="Z1452" s="54">
        <v>0</v>
      </c>
      <c r="AA1452" s="54">
        <v>0</v>
      </c>
      <c r="AB1452" s="54">
        <v>0</v>
      </c>
      <c r="AC1452" s="56">
        <v>1</v>
      </c>
      <c r="AD1452" s="56">
        <v>0</v>
      </c>
      <c r="AE1452" s="1" t="s">
        <v>1417</v>
      </c>
      <c r="AF1452" s="1" t="s">
        <v>1418</v>
      </c>
      <c r="AG1452" s="1" t="s">
        <v>611</v>
      </c>
    </row>
    <row r="1453" spans="1:33">
      <c r="A1453" s="53">
        <v>45169</v>
      </c>
      <c r="B1453" s="53">
        <v>45169</v>
      </c>
      <c r="N1453" s="1" t="s">
        <v>1348</v>
      </c>
      <c r="U1453" s="59">
        <v>40586875908.339996</v>
      </c>
      <c r="V1453" s="60">
        <v>40586875908.339996</v>
      </c>
      <c r="W1453" s="60">
        <v>40586875908.339996</v>
      </c>
      <c r="X1453" s="59">
        <v>7.1001497117500006E-2</v>
      </c>
      <c r="Y1453" s="54">
        <v>1</v>
      </c>
      <c r="Z1453" s="54">
        <v>0</v>
      </c>
      <c r="AA1453" s="54">
        <v>0</v>
      </c>
      <c r="AB1453" s="54">
        <v>0</v>
      </c>
      <c r="AC1453" s="56">
        <v>1</v>
      </c>
      <c r="AD1453" s="56">
        <v>0</v>
      </c>
      <c r="AE1453" s="1" t="s">
        <v>1417</v>
      </c>
      <c r="AF1453" s="1" t="s">
        <v>1418</v>
      </c>
      <c r="AG1453" s="1" t="s">
        <v>1419</v>
      </c>
    </row>
    <row r="1454" spans="1:33">
      <c r="A1454" s="53">
        <v>45169</v>
      </c>
      <c r="B1454" s="53">
        <v>45169</v>
      </c>
      <c r="N1454" s="1" t="s">
        <v>1348</v>
      </c>
      <c r="U1454" s="59">
        <v>11318537408.76</v>
      </c>
      <c r="V1454" s="60">
        <v>11318537408.76</v>
      </c>
      <c r="W1454" s="60">
        <v>11931275023.309999</v>
      </c>
      <c r="X1454" s="59">
        <v>1.98003192711E-2</v>
      </c>
      <c r="Y1454" s="54">
        <v>0</v>
      </c>
      <c r="Z1454" s="54">
        <v>1</v>
      </c>
      <c r="AA1454" s="54">
        <v>0</v>
      </c>
      <c r="AB1454" s="54">
        <v>0</v>
      </c>
      <c r="AC1454" s="56">
        <v>0.5</v>
      </c>
      <c r="AD1454" s="56">
        <v>0.5</v>
      </c>
      <c r="AE1454" s="1" t="s">
        <v>1417</v>
      </c>
      <c r="AF1454" s="1" t="s">
        <v>1418</v>
      </c>
      <c r="AG1454" s="1" t="s">
        <v>1434</v>
      </c>
    </row>
    <row r="1455" spans="1:33">
      <c r="A1455" s="53">
        <v>45169</v>
      </c>
      <c r="B1455" s="53">
        <v>45169</v>
      </c>
      <c r="N1455" s="1" t="s">
        <v>1348</v>
      </c>
      <c r="U1455" s="59">
        <v>14193042907.469999</v>
      </c>
      <c r="V1455" s="60">
        <v>14193042907.469999</v>
      </c>
      <c r="W1455" s="60">
        <v>14193042907.469999</v>
      </c>
      <c r="X1455" s="59">
        <v>2.48288953641E-2</v>
      </c>
      <c r="Y1455" s="54">
        <v>0</v>
      </c>
      <c r="Z1455" s="54">
        <v>1</v>
      </c>
      <c r="AA1455" s="54">
        <v>0</v>
      </c>
      <c r="AB1455" s="54">
        <v>0</v>
      </c>
      <c r="AC1455" s="56">
        <v>0</v>
      </c>
      <c r="AD1455" s="56">
        <v>1</v>
      </c>
      <c r="AE1455" s="1" t="s">
        <v>1417</v>
      </c>
      <c r="AF1455" s="1" t="s">
        <v>1418</v>
      </c>
      <c r="AG1455" s="1" t="s">
        <v>1419</v>
      </c>
    </row>
    <row r="1456" spans="1:33">
      <c r="A1456" s="53">
        <v>45169</v>
      </c>
      <c r="B1456" s="53">
        <v>45169</v>
      </c>
      <c r="N1456" s="1" t="s">
        <v>1348</v>
      </c>
      <c r="U1456" s="59">
        <v>5364903841.2799997</v>
      </c>
      <c r="V1456" s="60">
        <v>5364903841.2799997</v>
      </c>
      <c r="W1456" s="60">
        <v>5364903841.2799997</v>
      </c>
      <c r="X1456" s="59">
        <v>9.3852063283000001E-3</v>
      </c>
      <c r="Y1456" s="54">
        <v>0</v>
      </c>
      <c r="Z1456" s="54">
        <v>1</v>
      </c>
      <c r="AA1456" s="54">
        <v>0</v>
      </c>
      <c r="AB1456" s="54">
        <v>0</v>
      </c>
      <c r="AC1456" s="56">
        <v>1</v>
      </c>
      <c r="AD1456" s="56">
        <v>0</v>
      </c>
      <c r="AE1456" s="1" t="s">
        <v>1417</v>
      </c>
      <c r="AF1456" s="1" t="s">
        <v>1418</v>
      </c>
      <c r="AG1456" s="1" t="s">
        <v>1419</v>
      </c>
    </row>
    <row r="1457" spans="1:33">
      <c r="A1457" s="53">
        <v>45169</v>
      </c>
      <c r="B1457" s="53">
        <v>45169</v>
      </c>
      <c r="N1457" s="1" t="s">
        <v>1088</v>
      </c>
      <c r="U1457" s="59">
        <v>4548653972.4593897</v>
      </c>
      <c r="V1457" s="60">
        <v>4548653972.4593897</v>
      </c>
      <c r="W1457" s="60">
        <v>5351357614.6581001</v>
      </c>
      <c r="X1457" s="59">
        <v>7.9572826112999998E-3</v>
      </c>
      <c r="Y1457" s="54">
        <v>0</v>
      </c>
      <c r="Z1457" s="54">
        <v>1</v>
      </c>
      <c r="AA1457" s="54">
        <v>0</v>
      </c>
      <c r="AB1457" s="54">
        <v>0</v>
      </c>
      <c r="AC1457" s="56">
        <v>0</v>
      </c>
      <c r="AD1457" s="56">
        <v>1</v>
      </c>
      <c r="AE1457" s="1" t="s">
        <v>1425</v>
      </c>
      <c r="AF1457" s="1" t="s">
        <v>1418</v>
      </c>
      <c r="AG1457" s="1" t="s">
        <v>1419</v>
      </c>
    </row>
    <row r="1458" spans="1:33">
      <c r="A1458" s="53">
        <v>45169</v>
      </c>
      <c r="B1458" s="53">
        <v>45169</v>
      </c>
      <c r="N1458" s="1" t="s">
        <v>1172</v>
      </c>
      <c r="U1458" s="59">
        <v>2948894608.6833401</v>
      </c>
      <c r="V1458" s="60">
        <v>2948894608.6833401</v>
      </c>
      <c r="W1458" s="60">
        <v>3104099588.0877199</v>
      </c>
      <c r="X1458" s="59">
        <v>5.1587102326000004E-3</v>
      </c>
      <c r="Y1458" s="54">
        <v>0</v>
      </c>
      <c r="Z1458" s="54">
        <v>1</v>
      </c>
      <c r="AA1458" s="54">
        <v>0</v>
      </c>
      <c r="AB1458" s="54">
        <v>0</v>
      </c>
      <c r="AC1458" s="56">
        <v>0</v>
      </c>
      <c r="AD1458" s="56">
        <v>1</v>
      </c>
      <c r="AE1458" s="1" t="s">
        <v>1426</v>
      </c>
      <c r="AF1458" s="1" t="s">
        <v>1418</v>
      </c>
      <c r="AG1458" s="1" t="s">
        <v>1419</v>
      </c>
    </row>
    <row r="1459" spans="1:33">
      <c r="A1459" s="53">
        <v>45169</v>
      </c>
      <c r="B1459" s="53">
        <v>45169</v>
      </c>
      <c r="N1459" s="1" t="s">
        <v>1348</v>
      </c>
      <c r="U1459" s="59">
        <v>35536548090.080002</v>
      </c>
      <c r="V1459" s="60">
        <v>35536548090.080002</v>
      </c>
      <c r="W1459" s="60">
        <v>39075726784.580002</v>
      </c>
      <c r="X1459" s="59">
        <v>6.2166600910200001E-2</v>
      </c>
      <c r="Y1459" s="54">
        <v>0</v>
      </c>
      <c r="Z1459" s="54">
        <v>1</v>
      </c>
      <c r="AA1459" s="54">
        <v>0</v>
      </c>
      <c r="AB1459" s="54">
        <v>0</v>
      </c>
      <c r="AC1459" s="56">
        <v>0</v>
      </c>
      <c r="AD1459" s="56">
        <v>1</v>
      </c>
      <c r="AE1459" s="1" t="s">
        <v>1507</v>
      </c>
      <c r="AF1459" s="1" t="s">
        <v>1418</v>
      </c>
      <c r="AG1459" s="1" t="s">
        <v>1434</v>
      </c>
    </row>
    <row r="1460" spans="1:33">
      <c r="A1460" s="53">
        <v>45169</v>
      </c>
      <c r="B1460" s="53">
        <v>45169</v>
      </c>
      <c r="N1460" s="1" t="s">
        <v>1295</v>
      </c>
      <c r="U1460" s="59">
        <v>1851161308.8238201</v>
      </c>
      <c r="V1460" s="60">
        <v>1851161308.8238201</v>
      </c>
      <c r="W1460" s="60">
        <v>3247233265.4955802</v>
      </c>
      <c r="X1460" s="59">
        <v>3.23836761E-3</v>
      </c>
      <c r="Y1460" s="54">
        <v>0</v>
      </c>
      <c r="Z1460" s="54">
        <v>1</v>
      </c>
      <c r="AA1460" s="54">
        <v>0</v>
      </c>
      <c r="AB1460" s="54">
        <v>0</v>
      </c>
      <c r="AC1460" s="56">
        <v>1</v>
      </c>
      <c r="AD1460" s="56">
        <v>0</v>
      </c>
      <c r="AE1460" s="1" t="s">
        <v>1437</v>
      </c>
      <c r="AF1460" s="1" t="s">
        <v>1418</v>
      </c>
      <c r="AG1460" s="1" t="s">
        <v>1438</v>
      </c>
    </row>
    <row r="1461" spans="1:33">
      <c r="A1461" s="53">
        <v>45169</v>
      </c>
      <c r="B1461" s="53">
        <v>45169</v>
      </c>
      <c r="N1461" s="1" t="s">
        <v>1348</v>
      </c>
      <c r="U1461" s="59">
        <v>20858326592.669998</v>
      </c>
      <c r="V1461" s="60">
        <v>20858326592.669998</v>
      </c>
      <c r="W1461" s="60">
        <v>20858326592.669998</v>
      </c>
      <c r="X1461" s="59">
        <v>3.6488948269600002E-2</v>
      </c>
      <c r="Y1461" s="54">
        <v>0</v>
      </c>
      <c r="Z1461" s="54">
        <v>1</v>
      </c>
      <c r="AA1461" s="54">
        <v>0</v>
      </c>
      <c r="AB1461" s="54">
        <v>0</v>
      </c>
      <c r="AC1461" s="56">
        <v>1</v>
      </c>
      <c r="AD1461" s="56">
        <v>0</v>
      </c>
      <c r="AE1461" s="1" t="s">
        <v>1417</v>
      </c>
      <c r="AF1461" s="1" t="s">
        <v>1418</v>
      </c>
      <c r="AG1461" s="1" t="s">
        <v>1419</v>
      </c>
    </row>
    <row r="1462" spans="1:33">
      <c r="A1462" s="53">
        <v>45169</v>
      </c>
      <c r="B1462" s="53">
        <v>45169</v>
      </c>
      <c r="N1462" s="1" t="s">
        <v>1348</v>
      </c>
      <c r="U1462" s="59">
        <v>10302283816.762501</v>
      </c>
      <c r="V1462" s="60">
        <v>10302283816.762501</v>
      </c>
      <c r="W1462" s="60">
        <v>16368025457.25</v>
      </c>
      <c r="X1462" s="59">
        <v>1.8022514873300002E-2</v>
      </c>
      <c r="Y1462" s="54">
        <v>0</v>
      </c>
      <c r="Z1462" s="54">
        <v>1</v>
      </c>
      <c r="AA1462" s="54">
        <v>0</v>
      </c>
      <c r="AB1462" s="54">
        <v>0</v>
      </c>
      <c r="AC1462" s="56">
        <v>0</v>
      </c>
      <c r="AD1462" s="56">
        <v>1</v>
      </c>
      <c r="AE1462" s="1" t="s">
        <v>1417</v>
      </c>
      <c r="AF1462" s="1" t="s">
        <v>1418</v>
      </c>
      <c r="AG1462" s="1" t="s">
        <v>1434</v>
      </c>
    </row>
    <row r="1463" spans="1:33">
      <c r="A1463" s="53">
        <v>45169</v>
      </c>
      <c r="B1463" s="53">
        <v>45169</v>
      </c>
      <c r="N1463" s="1" t="s">
        <v>936</v>
      </c>
      <c r="U1463" s="59">
        <v>31619028450.659698</v>
      </c>
      <c r="V1463" s="60">
        <v>31619028450.659698</v>
      </c>
      <c r="W1463" s="60">
        <v>31619028450.659698</v>
      </c>
      <c r="X1463" s="59">
        <v>5.5313406295900001E-2</v>
      </c>
      <c r="Y1463" s="54">
        <v>1</v>
      </c>
      <c r="Z1463" s="54">
        <v>0</v>
      </c>
      <c r="AA1463" s="54">
        <v>0</v>
      </c>
      <c r="AB1463" s="54">
        <v>0</v>
      </c>
      <c r="AC1463" s="56">
        <v>1</v>
      </c>
      <c r="AD1463" s="56">
        <v>0</v>
      </c>
      <c r="AE1463" s="1" t="s">
        <v>1427</v>
      </c>
      <c r="AF1463" s="1" t="s">
        <v>1418</v>
      </c>
      <c r="AG1463" s="1" t="s">
        <v>1419</v>
      </c>
    </row>
    <row r="1464" spans="1:33">
      <c r="A1464" s="53">
        <v>45169</v>
      </c>
      <c r="B1464" s="53">
        <v>45169</v>
      </c>
      <c r="N1464" s="1" t="s">
        <v>1348</v>
      </c>
      <c r="U1464" s="59">
        <v>28189035538.950001</v>
      </c>
      <c r="V1464" s="60">
        <v>28189035538.950001</v>
      </c>
      <c r="W1464" s="60">
        <v>28189035538.950001</v>
      </c>
      <c r="X1464" s="59">
        <v>4.9313076721799999E-2</v>
      </c>
      <c r="Y1464" s="54">
        <v>0</v>
      </c>
      <c r="Z1464" s="54">
        <v>1</v>
      </c>
      <c r="AA1464" s="54">
        <v>0</v>
      </c>
      <c r="AB1464" s="54">
        <v>0</v>
      </c>
      <c r="AC1464" s="56">
        <v>1</v>
      </c>
      <c r="AD1464" s="56">
        <v>0</v>
      </c>
      <c r="AE1464" s="1" t="s">
        <v>1417</v>
      </c>
      <c r="AF1464" s="1" t="s">
        <v>1418</v>
      </c>
      <c r="AG1464" s="1" t="s">
        <v>1419</v>
      </c>
    </row>
    <row r="1465" spans="1:33">
      <c r="A1465" s="53">
        <v>45169</v>
      </c>
      <c r="B1465" s="53">
        <v>45169</v>
      </c>
      <c r="N1465" s="1" t="s">
        <v>1348</v>
      </c>
      <c r="U1465" s="59">
        <v>12859531366.219999</v>
      </c>
      <c r="V1465" s="60">
        <v>12859531366.219999</v>
      </c>
      <c r="W1465" s="60">
        <v>13469145263.629999</v>
      </c>
      <c r="X1465" s="59">
        <v>2.2496089161800001E-2</v>
      </c>
      <c r="Y1465" s="54">
        <v>0</v>
      </c>
      <c r="Z1465" s="54">
        <v>1</v>
      </c>
      <c r="AA1465" s="54">
        <v>0</v>
      </c>
      <c r="AB1465" s="54">
        <v>0</v>
      </c>
      <c r="AC1465" s="56">
        <v>0</v>
      </c>
      <c r="AD1465" s="56">
        <v>1</v>
      </c>
      <c r="AE1465" s="1" t="s">
        <v>1424</v>
      </c>
      <c r="AF1465" s="1" t="s">
        <v>1418</v>
      </c>
      <c r="AG1465" s="1" t="s">
        <v>1434</v>
      </c>
    </row>
    <row r="1466" spans="1:33">
      <c r="A1466" s="53">
        <v>45169</v>
      </c>
      <c r="B1466" s="53">
        <v>45169</v>
      </c>
      <c r="N1466" s="1" t="s">
        <v>1295</v>
      </c>
      <c r="U1466" s="59">
        <v>8078373378.4326801</v>
      </c>
      <c r="V1466" s="60">
        <v>8078373378.4326801</v>
      </c>
      <c r="W1466" s="60">
        <v>9368190813.6512699</v>
      </c>
      <c r="X1466" s="59">
        <v>1.4132070806300001E-2</v>
      </c>
      <c r="Y1466" s="54">
        <v>0</v>
      </c>
      <c r="Z1466" s="54">
        <v>1</v>
      </c>
      <c r="AA1466" s="54">
        <v>0</v>
      </c>
      <c r="AB1466" s="54">
        <v>0</v>
      </c>
      <c r="AC1466" s="56">
        <v>1</v>
      </c>
      <c r="AD1466" s="56">
        <v>0</v>
      </c>
      <c r="AE1466" s="1" t="s">
        <v>1437</v>
      </c>
      <c r="AF1466" s="1" t="s">
        <v>1418</v>
      </c>
      <c r="AG1466" s="1" t="s">
        <v>1438</v>
      </c>
    </row>
    <row r="1467" spans="1:33">
      <c r="A1467" s="53">
        <v>45169</v>
      </c>
      <c r="B1467" s="53">
        <v>45169</v>
      </c>
      <c r="N1467" s="1" t="s">
        <v>1348</v>
      </c>
      <c r="U1467" s="59">
        <v>10739765697.948</v>
      </c>
      <c r="V1467" s="60">
        <v>10739765697.948</v>
      </c>
      <c r="W1467" s="60">
        <v>11933072997.719999</v>
      </c>
      <c r="X1467" s="59">
        <v>1.8787832918399999E-2</v>
      </c>
      <c r="Y1467" s="54">
        <v>0</v>
      </c>
      <c r="Z1467" s="54">
        <v>1</v>
      </c>
      <c r="AA1467" s="54">
        <v>0</v>
      </c>
      <c r="AB1467" s="54">
        <v>0</v>
      </c>
      <c r="AC1467" s="56">
        <v>1</v>
      </c>
      <c r="AD1467" s="56">
        <v>0</v>
      </c>
      <c r="AE1467" s="1" t="s">
        <v>1417</v>
      </c>
      <c r="AF1467" s="1" t="s">
        <v>1418</v>
      </c>
      <c r="AG1467" s="1" t="s">
        <v>1419</v>
      </c>
    </row>
    <row r="1468" spans="1:33">
      <c r="A1468" s="53">
        <v>45169</v>
      </c>
      <c r="B1468" s="53">
        <v>45169</v>
      </c>
      <c r="N1468" s="1" t="s">
        <v>1031</v>
      </c>
      <c r="U1468" s="59">
        <v>6347283964.6738501</v>
      </c>
      <c r="V1468" s="60">
        <v>6347283964.6738501</v>
      </c>
      <c r="W1468" s="60">
        <v>9765052253.3443794</v>
      </c>
      <c r="X1468" s="59">
        <v>1.1103753468000001E-2</v>
      </c>
      <c r="Y1468" s="54">
        <v>0</v>
      </c>
      <c r="Z1468" s="54">
        <v>1</v>
      </c>
      <c r="AA1468" s="54">
        <v>0</v>
      </c>
      <c r="AB1468" s="54">
        <v>0</v>
      </c>
      <c r="AC1468" s="56">
        <v>0</v>
      </c>
      <c r="AD1468" s="56">
        <v>1</v>
      </c>
      <c r="AE1468" s="1" t="s">
        <v>1428</v>
      </c>
      <c r="AF1468" s="1" t="s">
        <v>1423</v>
      </c>
      <c r="AG1468" s="1" t="s">
        <v>1419</v>
      </c>
    </row>
    <row r="1469" spans="1:33">
      <c r="A1469" s="53">
        <v>45169</v>
      </c>
      <c r="B1469" s="53">
        <v>45169</v>
      </c>
      <c r="N1469" s="1" t="s">
        <v>1348</v>
      </c>
      <c r="U1469" s="59">
        <v>9961976284.3999996</v>
      </c>
      <c r="V1469" s="60">
        <v>9961976284.3999996</v>
      </c>
      <c r="W1469" s="60">
        <v>11376879057.6</v>
      </c>
      <c r="X1469" s="59">
        <v>1.7427190800299999E-2</v>
      </c>
      <c r="Y1469" s="54">
        <v>0</v>
      </c>
      <c r="Z1469" s="54">
        <v>1</v>
      </c>
      <c r="AA1469" s="54">
        <v>0</v>
      </c>
      <c r="AB1469" s="54">
        <v>0</v>
      </c>
      <c r="AC1469" s="56">
        <v>0.5</v>
      </c>
      <c r="AD1469" s="56">
        <v>0.5</v>
      </c>
      <c r="AE1469" s="1" t="s">
        <v>1424</v>
      </c>
      <c r="AF1469" s="1" t="s">
        <v>1418</v>
      </c>
      <c r="AG1469" s="1" t="s">
        <v>1434</v>
      </c>
    </row>
    <row r="1470" spans="1:33">
      <c r="A1470" s="53">
        <v>45169</v>
      </c>
      <c r="B1470" s="53">
        <v>45169</v>
      </c>
      <c r="N1470" s="1" t="s">
        <v>1266</v>
      </c>
      <c r="U1470" s="59">
        <v>13729747061.709</v>
      </c>
      <c r="V1470" s="60">
        <v>13729747061.709</v>
      </c>
      <c r="W1470" s="60">
        <v>21327135224.459999</v>
      </c>
      <c r="X1470" s="59">
        <v>2.4018419122199999E-2</v>
      </c>
      <c r="Y1470" s="54">
        <v>1</v>
      </c>
      <c r="Z1470" s="54">
        <v>0</v>
      </c>
      <c r="AA1470" s="54">
        <v>0</v>
      </c>
      <c r="AB1470" s="54">
        <v>0</v>
      </c>
      <c r="AC1470" s="56">
        <v>0</v>
      </c>
      <c r="AD1470" s="56">
        <v>1</v>
      </c>
      <c r="AE1470" s="1" t="s">
        <v>1417</v>
      </c>
      <c r="AF1470" s="1" t="s">
        <v>1418</v>
      </c>
      <c r="AG1470" s="1" t="s">
        <v>1434</v>
      </c>
    </row>
    <row r="1471" spans="1:33">
      <c r="A1471" s="53">
        <v>45169</v>
      </c>
      <c r="B1471" s="53">
        <v>45169</v>
      </c>
      <c r="N1471" s="1" t="s">
        <v>1064</v>
      </c>
      <c r="U1471" s="59">
        <v>6963566611.5465298</v>
      </c>
      <c r="V1471" s="60">
        <v>6963566611.5465298</v>
      </c>
      <c r="W1471" s="60">
        <v>12661030202.811899</v>
      </c>
      <c r="X1471" s="59">
        <v>1.21818603584E-2</v>
      </c>
      <c r="Y1471" s="54">
        <v>0</v>
      </c>
      <c r="Z1471" s="54">
        <v>1</v>
      </c>
      <c r="AA1471" s="54">
        <v>0</v>
      </c>
      <c r="AB1471" s="54">
        <v>0</v>
      </c>
      <c r="AC1471" s="56">
        <v>1</v>
      </c>
      <c r="AD1471" s="56">
        <v>0</v>
      </c>
      <c r="AE1471" s="1" t="s">
        <v>1431</v>
      </c>
      <c r="AF1471" s="1" t="s">
        <v>1418</v>
      </c>
      <c r="AG1471" s="1" t="s">
        <v>1419</v>
      </c>
    </row>
    <row r="1472" spans="1:33">
      <c r="A1472" s="53">
        <v>45169</v>
      </c>
      <c r="B1472" s="53">
        <v>45169</v>
      </c>
      <c r="N1472" s="1" t="s">
        <v>1348</v>
      </c>
      <c r="U1472" s="59">
        <v>26705182453.5</v>
      </c>
      <c r="V1472" s="60">
        <v>26705182453.5</v>
      </c>
      <c r="W1472" s="60">
        <v>26705182453.5</v>
      </c>
      <c r="X1472" s="59">
        <v>4.67172674063E-2</v>
      </c>
      <c r="Y1472" s="54">
        <v>0</v>
      </c>
      <c r="Z1472" s="54">
        <v>1</v>
      </c>
      <c r="AA1472" s="54">
        <v>0</v>
      </c>
      <c r="AB1472" s="54">
        <v>0</v>
      </c>
      <c r="AC1472" s="56">
        <v>0</v>
      </c>
      <c r="AD1472" s="56">
        <v>1</v>
      </c>
      <c r="AE1472" s="1" t="s">
        <v>1507</v>
      </c>
      <c r="AF1472" s="1" t="s">
        <v>1418</v>
      </c>
      <c r="AG1472" s="1" t="s">
        <v>1434</v>
      </c>
    </row>
    <row r="1473" spans="1:33">
      <c r="A1473" s="53">
        <v>45169</v>
      </c>
      <c r="B1473" s="53">
        <v>45169</v>
      </c>
      <c r="N1473" s="1" t="s">
        <v>1088</v>
      </c>
      <c r="U1473" s="59">
        <v>4627502206.9581404</v>
      </c>
      <c r="V1473" s="60">
        <v>4627502206.9581404</v>
      </c>
      <c r="W1473" s="60">
        <v>9255004413.9162693</v>
      </c>
      <c r="X1473" s="59">
        <v>8.0952174134E-3</v>
      </c>
      <c r="Y1473" s="54">
        <v>0</v>
      </c>
      <c r="Z1473" s="54">
        <v>1</v>
      </c>
      <c r="AA1473" s="54">
        <v>0</v>
      </c>
      <c r="AB1473" s="54">
        <v>0</v>
      </c>
      <c r="AC1473" s="56">
        <v>0</v>
      </c>
      <c r="AD1473" s="56">
        <v>1</v>
      </c>
      <c r="AE1473" s="1" t="s">
        <v>1425</v>
      </c>
      <c r="AF1473" s="1" t="s">
        <v>1418</v>
      </c>
      <c r="AG1473" s="1" t="s">
        <v>1419</v>
      </c>
    </row>
    <row r="1474" spans="1:33">
      <c r="A1474" s="53">
        <v>45169</v>
      </c>
      <c r="B1474" s="53">
        <v>45169</v>
      </c>
      <c r="N1474" s="1" t="s">
        <v>1031</v>
      </c>
      <c r="U1474" s="59">
        <v>5294757671.8761501</v>
      </c>
      <c r="V1474" s="60">
        <v>5294757671.8761501</v>
      </c>
      <c r="W1474" s="60">
        <v>5573429128.2906799</v>
      </c>
      <c r="X1474" s="59">
        <v>9.2624946652000006E-3</v>
      </c>
      <c r="Y1474" s="54">
        <v>0</v>
      </c>
      <c r="Z1474" s="54">
        <v>1</v>
      </c>
      <c r="AA1474" s="54">
        <v>0</v>
      </c>
      <c r="AB1474" s="54">
        <v>0</v>
      </c>
      <c r="AC1474" s="56">
        <v>0</v>
      </c>
      <c r="AD1474" s="56">
        <v>1</v>
      </c>
      <c r="AE1474" s="1" t="s">
        <v>1428</v>
      </c>
      <c r="AF1474" s="1" t="s">
        <v>1429</v>
      </c>
      <c r="AG1474" s="1" t="s">
        <v>1419</v>
      </c>
    </row>
    <row r="1475" spans="1:33">
      <c r="A1475" s="53">
        <v>45169</v>
      </c>
      <c r="B1475" s="53">
        <v>45169</v>
      </c>
      <c r="N1475" s="1" t="s">
        <v>1348</v>
      </c>
      <c r="U1475" s="59">
        <v>30969679671.119999</v>
      </c>
      <c r="V1475" s="60">
        <v>30969679671.119999</v>
      </c>
      <c r="W1475" s="60">
        <v>30969679671.119999</v>
      </c>
      <c r="X1475" s="59">
        <v>5.4177454477299998E-2</v>
      </c>
      <c r="Y1475" s="54">
        <v>0</v>
      </c>
      <c r="Z1475" s="54">
        <v>1</v>
      </c>
      <c r="AA1475" s="54">
        <v>0</v>
      </c>
      <c r="AB1475" s="54">
        <v>0</v>
      </c>
      <c r="AC1475" s="56">
        <v>1</v>
      </c>
      <c r="AD1475" s="56">
        <v>0</v>
      </c>
      <c r="AE1475" s="1" t="s">
        <v>1417</v>
      </c>
      <c r="AF1475" s="1" t="s">
        <v>1418</v>
      </c>
      <c r="AG1475" s="1" t="s">
        <v>1419</v>
      </c>
    </row>
    <row r="1476" spans="1:33">
      <c r="A1476" s="53">
        <v>45169</v>
      </c>
      <c r="B1476" s="53">
        <v>45169</v>
      </c>
      <c r="N1476" s="1" t="s">
        <v>1031</v>
      </c>
      <c r="U1476" s="59">
        <v>14155677375</v>
      </c>
      <c r="V1476" s="60">
        <v>14155677375</v>
      </c>
      <c r="W1476" s="60">
        <v>56622709500</v>
      </c>
      <c r="X1476" s="59">
        <v>2.47635291912E-2</v>
      </c>
      <c r="Y1476" s="54">
        <v>1</v>
      </c>
      <c r="Z1476" s="54">
        <v>0</v>
      </c>
      <c r="AA1476" s="54">
        <v>0</v>
      </c>
      <c r="AB1476" s="54">
        <v>0</v>
      </c>
      <c r="AC1476" s="56">
        <v>0</v>
      </c>
      <c r="AD1476" s="56">
        <v>1</v>
      </c>
      <c r="AE1476" s="1" t="s">
        <v>1428</v>
      </c>
      <c r="AF1476" s="1" t="s">
        <v>1423</v>
      </c>
      <c r="AG1476" s="1" t="s">
        <v>1419</v>
      </c>
    </row>
    <row r="1477" spans="1:33">
      <c r="A1477" s="53">
        <v>45169</v>
      </c>
      <c r="B1477" s="53">
        <v>45169</v>
      </c>
      <c r="N1477" s="1" t="s">
        <v>1348</v>
      </c>
      <c r="U1477" s="59">
        <v>7283230823.2600002</v>
      </c>
      <c r="V1477" s="60">
        <v>7283230823.2600002</v>
      </c>
      <c r="W1477" s="60">
        <v>9571031957.4799995</v>
      </c>
      <c r="X1477" s="59">
        <v>1.27410716083E-2</v>
      </c>
      <c r="Y1477" s="54">
        <v>0</v>
      </c>
      <c r="Z1477" s="54">
        <v>1</v>
      </c>
      <c r="AA1477" s="54">
        <v>0</v>
      </c>
      <c r="AB1477" s="54">
        <v>0</v>
      </c>
      <c r="AC1477" s="56">
        <v>0</v>
      </c>
      <c r="AD1477" s="56">
        <v>1</v>
      </c>
      <c r="AE1477" s="1" t="s">
        <v>1424</v>
      </c>
      <c r="AF1477" s="1" t="s">
        <v>1418</v>
      </c>
      <c r="AG1477" s="1" t="s">
        <v>1434</v>
      </c>
    </row>
    <row r="1478" spans="1:33">
      <c r="A1478" s="53">
        <v>45169</v>
      </c>
      <c r="B1478" s="53">
        <v>45169</v>
      </c>
      <c r="N1478" s="1" t="s">
        <v>1348</v>
      </c>
      <c r="U1478" s="59">
        <v>13587594494.85</v>
      </c>
      <c r="V1478" s="60">
        <v>13587594494.85</v>
      </c>
      <c r="W1478" s="60">
        <v>22645990824.75</v>
      </c>
      <c r="X1478" s="59">
        <v>2.3769741567199999E-2</v>
      </c>
      <c r="Y1478" s="54">
        <v>0</v>
      </c>
      <c r="Z1478" s="54">
        <v>1</v>
      </c>
      <c r="AA1478" s="54">
        <v>0</v>
      </c>
      <c r="AB1478" s="54">
        <v>0</v>
      </c>
      <c r="AC1478" s="56">
        <v>0</v>
      </c>
      <c r="AD1478" s="56">
        <v>1</v>
      </c>
      <c r="AE1478" s="1" t="s">
        <v>1424</v>
      </c>
      <c r="AF1478" s="1" t="s">
        <v>1418</v>
      </c>
      <c r="AG1478" s="1" t="s">
        <v>1419</v>
      </c>
    </row>
    <row r="1479" spans="1:33">
      <c r="A1479" s="53">
        <v>45169</v>
      </c>
      <c r="B1479" s="53">
        <v>45169</v>
      </c>
      <c r="N1479" s="1" t="s">
        <v>1348</v>
      </c>
      <c r="U1479" s="59">
        <v>10340893958.4</v>
      </c>
      <c r="V1479" s="60">
        <v>10340893958.4</v>
      </c>
      <c r="W1479" s="60">
        <v>10340893958.4</v>
      </c>
      <c r="X1479" s="59">
        <v>1.80900583292E-2</v>
      </c>
      <c r="Y1479" s="54">
        <v>0</v>
      </c>
      <c r="Z1479" s="54">
        <v>1</v>
      </c>
      <c r="AA1479" s="54">
        <v>0</v>
      </c>
      <c r="AB1479" s="54">
        <v>0</v>
      </c>
      <c r="AC1479" s="56">
        <v>1</v>
      </c>
      <c r="AD1479" s="56">
        <v>0</v>
      </c>
      <c r="AE1479" s="1" t="s">
        <v>1417</v>
      </c>
      <c r="AF1479" s="1" t="s">
        <v>1418</v>
      </c>
      <c r="AG1479" s="1" t="s">
        <v>1419</v>
      </c>
    </row>
    <row r="1480" spans="1:33">
      <c r="A1480" s="53">
        <v>45169</v>
      </c>
      <c r="B1480" s="53">
        <v>45169</v>
      </c>
      <c r="N1480" s="1" t="s">
        <v>1295</v>
      </c>
      <c r="U1480" s="59">
        <v>12674825439.677099</v>
      </c>
      <c r="V1480" s="60">
        <v>12674825439.677099</v>
      </c>
      <c r="W1480" s="60">
        <v>22239857216.303299</v>
      </c>
      <c r="X1480" s="59">
        <v>2.21729700003E-2</v>
      </c>
      <c r="Y1480" s="54">
        <v>1</v>
      </c>
      <c r="Z1480" s="54">
        <v>0</v>
      </c>
      <c r="AA1480" s="54">
        <v>0</v>
      </c>
      <c r="AB1480" s="54">
        <v>0</v>
      </c>
      <c r="AC1480" s="56">
        <v>0</v>
      </c>
      <c r="AD1480" s="56">
        <v>1</v>
      </c>
      <c r="AE1480" s="1" t="s">
        <v>1437</v>
      </c>
      <c r="AF1480" s="1" t="s">
        <v>1418</v>
      </c>
      <c r="AG1480" s="1" t="s">
        <v>1434</v>
      </c>
    </row>
    <row r="1481" spans="1:33">
      <c r="A1481" s="53">
        <v>45169</v>
      </c>
      <c r="B1481" s="53">
        <v>45169</v>
      </c>
      <c r="N1481" s="1" t="s">
        <v>1295</v>
      </c>
      <c r="U1481" s="59">
        <v>6396325416.7069998</v>
      </c>
      <c r="V1481" s="60">
        <v>6396325416.7069998</v>
      </c>
      <c r="W1481" s="60">
        <v>22239857216.303299</v>
      </c>
      <c r="X1481" s="59">
        <v>1.1189545154000001E-2</v>
      </c>
      <c r="Y1481" s="54">
        <v>1</v>
      </c>
      <c r="Z1481" s="54">
        <v>0</v>
      </c>
      <c r="AA1481" s="54">
        <v>0</v>
      </c>
      <c r="AB1481" s="54">
        <v>0</v>
      </c>
      <c r="AC1481" s="56">
        <v>0</v>
      </c>
      <c r="AD1481" s="56">
        <v>1</v>
      </c>
      <c r="AE1481" s="1" t="s">
        <v>1437</v>
      </c>
      <c r="AF1481" s="1" t="s">
        <v>1418</v>
      </c>
      <c r="AG1481" s="1" t="s">
        <v>1438</v>
      </c>
    </row>
    <row r="1482" spans="1:33">
      <c r="A1482" s="53">
        <v>45169</v>
      </c>
      <c r="B1482" s="53">
        <v>45169</v>
      </c>
      <c r="N1482" s="1" t="s">
        <v>1348</v>
      </c>
      <c r="U1482" s="59">
        <v>10617017344.639999</v>
      </c>
      <c r="V1482" s="60">
        <v>10617017344.639999</v>
      </c>
      <c r="W1482" s="60">
        <v>11175807731.200001</v>
      </c>
      <c r="X1482" s="59">
        <v>1.8573100528699999E-2</v>
      </c>
      <c r="Y1482" s="54">
        <v>0</v>
      </c>
      <c r="Z1482" s="54">
        <v>1</v>
      </c>
      <c r="AA1482" s="54">
        <v>0</v>
      </c>
      <c r="AB1482" s="54">
        <v>0</v>
      </c>
      <c r="AC1482" s="56">
        <v>0</v>
      </c>
      <c r="AD1482" s="56">
        <v>1</v>
      </c>
      <c r="AE1482" s="1" t="s">
        <v>1417</v>
      </c>
      <c r="AF1482" s="1" t="s">
        <v>1418</v>
      </c>
      <c r="AG1482" s="1" t="s">
        <v>1419</v>
      </c>
    </row>
    <row r="1483" spans="1:33">
      <c r="A1483" s="53">
        <v>45169</v>
      </c>
      <c r="B1483" s="53">
        <v>45169</v>
      </c>
      <c r="N1483" s="1" t="s">
        <v>1348</v>
      </c>
      <c r="U1483" s="59">
        <v>10155812848.4</v>
      </c>
      <c r="V1483" s="60">
        <v>10155812848.4</v>
      </c>
      <c r="W1483" s="60">
        <v>10155812848.4</v>
      </c>
      <c r="X1483" s="59">
        <v>1.7766282832700001E-2</v>
      </c>
      <c r="Y1483" s="54">
        <v>0</v>
      </c>
      <c r="Z1483" s="54">
        <v>1</v>
      </c>
      <c r="AA1483" s="54">
        <v>0</v>
      </c>
      <c r="AB1483" s="54">
        <v>0</v>
      </c>
      <c r="AC1483" s="56">
        <v>0</v>
      </c>
      <c r="AD1483" s="56">
        <v>1</v>
      </c>
      <c r="AE1483" s="1" t="s">
        <v>1424</v>
      </c>
      <c r="AF1483" s="1" t="s">
        <v>1418</v>
      </c>
      <c r="AG1483" s="1" t="s">
        <v>1419</v>
      </c>
    </row>
    <row r="1484" spans="1:33">
      <c r="A1484" s="53">
        <v>45169</v>
      </c>
      <c r="B1484" s="53">
        <v>45169</v>
      </c>
      <c r="N1484" s="1" t="s">
        <v>1172</v>
      </c>
      <c r="U1484" s="59">
        <v>18194599071.408901</v>
      </c>
      <c r="V1484" s="60">
        <v>18194599071.408901</v>
      </c>
      <c r="W1484" s="60">
        <v>25992284387.727001</v>
      </c>
      <c r="X1484" s="59">
        <v>3.1829101023699999E-2</v>
      </c>
      <c r="Y1484" s="54">
        <v>1</v>
      </c>
      <c r="Z1484" s="54">
        <v>0</v>
      </c>
      <c r="AA1484" s="54">
        <v>0</v>
      </c>
      <c r="AB1484" s="54">
        <v>0</v>
      </c>
      <c r="AC1484" s="56">
        <v>0</v>
      </c>
      <c r="AD1484" s="56">
        <v>1</v>
      </c>
      <c r="AE1484" s="1" t="s">
        <v>1426</v>
      </c>
      <c r="AF1484" s="1" t="s">
        <v>1418</v>
      </c>
      <c r="AG1484" s="1" t="s">
        <v>1419</v>
      </c>
    </row>
    <row r="1485" spans="1:33">
      <c r="A1485" s="53">
        <v>45169</v>
      </c>
      <c r="B1485" s="53">
        <v>45169</v>
      </c>
      <c r="N1485" s="1" t="s">
        <v>1348</v>
      </c>
      <c r="U1485" s="59">
        <v>37860334776.495003</v>
      </c>
      <c r="V1485" s="60">
        <v>37860334776.495003</v>
      </c>
      <c r="W1485" s="60">
        <v>54086192537.849998</v>
      </c>
      <c r="X1485" s="59">
        <v>6.6231765573000007E-2</v>
      </c>
      <c r="Y1485" s="54">
        <v>1</v>
      </c>
      <c r="Z1485" s="54">
        <v>0</v>
      </c>
      <c r="AA1485" s="54">
        <v>0</v>
      </c>
      <c r="AB1485" s="54">
        <v>0</v>
      </c>
      <c r="AC1485" s="56">
        <v>1</v>
      </c>
      <c r="AD1485" s="56">
        <v>0</v>
      </c>
      <c r="AE1485" s="1" t="s">
        <v>1417</v>
      </c>
      <c r="AF1485" s="1" t="s">
        <v>1418</v>
      </c>
      <c r="AG1485" s="1" t="s">
        <v>1434</v>
      </c>
    </row>
    <row r="1486" spans="1:33">
      <c r="A1486" s="53">
        <v>45169</v>
      </c>
      <c r="B1486" s="53">
        <v>45169</v>
      </c>
      <c r="N1486" s="1" t="s">
        <v>1348</v>
      </c>
      <c r="U1486" s="59">
        <v>16386931823.327999</v>
      </c>
      <c r="V1486" s="60">
        <v>16386931823.327999</v>
      </c>
      <c r="W1486" s="60">
        <v>18568698419.759998</v>
      </c>
      <c r="X1486" s="59">
        <v>2.8666820655200001E-2</v>
      </c>
      <c r="Y1486" s="54">
        <v>0</v>
      </c>
      <c r="Z1486" s="54">
        <v>1</v>
      </c>
      <c r="AA1486" s="54">
        <v>0</v>
      </c>
      <c r="AB1486" s="54">
        <v>0</v>
      </c>
      <c r="AC1486" s="56">
        <v>0</v>
      </c>
      <c r="AD1486" s="56">
        <v>1</v>
      </c>
      <c r="AE1486" s="1" t="s">
        <v>1417</v>
      </c>
      <c r="AF1486" s="1" t="s">
        <v>1418</v>
      </c>
      <c r="AG1486" s="1" t="s">
        <v>1419</v>
      </c>
    </row>
    <row r="1487" spans="1:33">
      <c r="A1487" s="53">
        <v>45169</v>
      </c>
      <c r="B1487" s="53">
        <v>45169</v>
      </c>
      <c r="N1487" s="1" t="s">
        <v>1031</v>
      </c>
      <c r="U1487" s="59">
        <v>4967944335.8999996</v>
      </c>
      <c r="V1487" s="60">
        <v>4967944335.8999996</v>
      </c>
      <c r="W1487" s="60">
        <v>11039876302</v>
      </c>
      <c r="X1487" s="59">
        <v>8.6907769457999998E-3</v>
      </c>
      <c r="Y1487" s="54">
        <v>0</v>
      </c>
      <c r="Z1487" s="54">
        <v>1</v>
      </c>
      <c r="AA1487" s="54">
        <v>0</v>
      </c>
      <c r="AB1487" s="54">
        <v>0</v>
      </c>
      <c r="AC1487" s="56">
        <v>0.5</v>
      </c>
      <c r="AD1487" s="56">
        <v>0.5</v>
      </c>
      <c r="AE1487" s="1" t="s">
        <v>1428</v>
      </c>
      <c r="AF1487" s="1" t="s">
        <v>1429</v>
      </c>
      <c r="AG1487" s="1" t="s">
        <v>1419</v>
      </c>
    </row>
    <row r="1488" spans="1:33">
      <c r="A1488" s="53">
        <v>45169</v>
      </c>
      <c r="B1488" s="53">
        <v>45169</v>
      </c>
      <c r="N1488" s="1" t="s">
        <v>881</v>
      </c>
      <c r="U1488" s="59">
        <v>14102986936.7103</v>
      </c>
      <c r="V1488" s="60">
        <v>14102986936.7103</v>
      </c>
      <c r="W1488" s="60">
        <v>14102986936.7103</v>
      </c>
      <c r="X1488" s="59">
        <v>2.4671354075099999E-2</v>
      </c>
      <c r="Y1488" s="54">
        <v>1</v>
      </c>
      <c r="Z1488" s="54">
        <v>0</v>
      </c>
      <c r="AA1488" s="54">
        <v>0</v>
      </c>
      <c r="AB1488" s="54">
        <v>0</v>
      </c>
      <c r="AC1488" s="56">
        <v>0</v>
      </c>
      <c r="AD1488" s="56">
        <v>1</v>
      </c>
      <c r="AE1488" s="1" t="s">
        <v>1433</v>
      </c>
      <c r="AF1488" s="1" t="s">
        <v>1418</v>
      </c>
      <c r="AG1488" s="1" t="s">
        <v>1419</v>
      </c>
    </row>
    <row r="1489" spans="1:33">
      <c r="A1489" s="53">
        <v>45169</v>
      </c>
      <c r="B1489" s="53">
        <v>45169</v>
      </c>
      <c r="N1489" s="1" t="s">
        <v>1297</v>
      </c>
      <c r="U1489" s="59">
        <v>8060472935.3274803</v>
      </c>
      <c r="V1489" s="60">
        <v>8060472935.3274803</v>
      </c>
      <c r="W1489" s="60">
        <v>10075591169.159401</v>
      </c>
      <c r="X1489" s="59">
        <v>1.41007562931E-2</v>
      </c>
      <c r="Y1489" s="54">
        <v>0</v>
      </c>
      <c r="Z1489" s="54">
        <v>1</v>
      </c>
      <c r="AA1489" s="54">
        <v>0</v>
      </c>
      <c r="AB1489" s="54">
        <v>0</v>
      </c>
      <c r="AC1489" s="56">
        <v>0</v>
      </c>
      <c r="AD1489" s="56">
        <v>1</v>
      </c>
      <c r="AE1489" s="1" t="s">
        <v>1422</v>
      </c>
      <c r="AF1489" s="1" t="s">
        <v>1423</v>
      </c>
      <c r="AG1489" s="1" t="s">
        <v>1419</v>
      </c>
    </row>
    <row r="1490" spans="1:33">
      <c r="A1490" s="53">
        <v>45169</v>
      </c>
      <c r="B1490" s="53">
        <v>45169</v>
      </c>
      <c r="N1490" s="1" t="s">
        <v>1348</v>
      </c>
      <c r="U1490" s="59">
        <v>37067315416.072502</v>
      </c>
      <c r="V1490" s="60">
        <v>37067315416.072502</v>
      </c>
      <c r="W1490" s="60">
        <v>43608606371.849998</v>
      </c>
      <c r="X1490" s="59">
        <v>6.4844480630000007E-2</v>
      </c>
      <c r="Y1490" s="54">
        <v>1</v>
      </c>
      <c r="Z1490" s="54">
        <v>0</v>
      </c>
      <c r="AA1490" s="54">
        <v>0</v>
      </c>
      <c r="AB1490" s="54">
        <v>0</v>
      </c>
      <c r="AC1490" s="56">
        <v>0</v>
      </c>
      <c r="AD1490" s="56">
        <v>1</v>
      </c>
      <c r="AE1490" s="1" t="s">
        <v>1424</v>
      </c>
      <c r="AF1490" s="1" t="s">
        <v>1418</v>
      </c>
      <c r="AG1490" s="1" t="s">
        <v>1419</v>
      </c>
    </row>
    <row r="1491" spans="1:33">
      <c r="A1491" s="53">
        <v>45169</v>
      </c>
      <c r="B1491" s="53">
        <v>45169</v>
      </c>
      <c r="N1491" s="1" t="s">
        <v>1088</v>
      </c>
      <c r="U1491" s="59">
        <v>32947896145.481998</v>
      </c>
      <c r="V1491" s="60">
        <v>32947896145.481998</v>
      </c>
      <c r="W1491" s="60">
        <v>54913160242.470001</v>
      </c>
      <c r="X1491" s="59">
        <v>5.7638088688699997E-2</v>
      </c>
      <c r="Y1491" s="54">
        <v>1</v>
      </c>
      <c r="Z1491" s="54">
        <v>0</v>
      </c>
      <c r="AA1491" s="54">
        <v>0</v>
      </c>
      <c r="AB1491" s="54">
        <v>0</v>
      </c>
      <c r="AC1491" s="56">
        <v>1</v>
      </c>
      <c r="AD1491" s="56">
        <v>0</v>
      </c>
      <c r="AE1491" s="1" t="s">
        <v>1425</v>
      </c>
      <c r="AF1491" s="1" t="s">
        <v>1418</v>
      </c>
      <c r="AG1491" s="1" t="s">
        <v>1419</v>
      </c>
    </row>
    <row r="1492" spans="1:33">
      <c r="A1492" s="53">
        <v>45169</v>
      </c>
      <c r="B1492" s="53">
        <v>45169</v>
      </c>
      <c r="N1492" s="1" t="s">
        <v>1193</v>
      </c>
      <c r="U1492" s="59">
        <v>2076662169.97504</v>
      </c>
      <c r="V1492" s="60">
        <v>2076662169.97504</v>
      </c>
      <c r="W1492" s="60">
        <v>8728905577.1329708</v>
      </c>
      <c r="X1492" s="59">
        <v>3.6328522404E-3</v>
      </c>
      <c r="Y1492" s="54">
        <v>0</v>
      </c>
      <c r="Z1492" s="54">
        <v>1</v>
      </c>
      <c r="AA1492" s="54">
        <v>0</v>
      </c>
      <c r="AB1492" s="54">
        <v>0</v>
      </c>
      <c r="AC1492" s="56">
        <v>0</v>
      </c>
      <c r="AD1492" s="56">
        <v>1</v>
      </c>
      <c r="AE1492" s="1" t="s">
        <v>1449</v>
      </c>
      <c r="AF1492" s="1" t="s">
        <v>1418</v>
      </c>
      <c r="AG1492" s="1" t="s">
        <v>1419</v>
      </c>
    </row>
    <row r="1493" spans="1:33">
      <c r="A1493" s="53">
        <v>45169</v>
      </c>
      <c r="B1493" s="53">
        <v>45169</v>
      </c>
      <c r="N1493" s="1" t="s">
        <v>1297</v>
      </c>
      <c r="U1493" s="59">
        <v>41820349844.324898</v>
      </c>
      <c r="V1493" s="60">
        <v>41820349844.324898</v>
      </c>
      <c r="W1493" s="60">
        <v>41820349844.324898</v>
      </c>
      <c r="X1493" s="59">
        <v>7.3159300450499995E-2</v>
      </c>
      <c r="Y1493" s="54">
        <v>1</v>
      </c>
      <c r="Z1493" s="54">
        <v>0</v>
      </c>
      <c r="AA1493" s="54">
        <v>0</v>
      </c>
      <c r="AB1493" s="54">
        <v>0</v>
      </c>
      <c r="AC1493" s="56">
        <v>0</v>
      </c>
      <c r="AD1493" s="56">
        <v>1</v>
      </c>
      <c r="AE1493" s="1" t="s">
        <v>1422</v>
      </c>
      <c r="AF1493" s="1" t="s">
        <v>1423</v>
      </c>
      <c r="AG1493" s="1" t="s">
        <v>1419</v>
      </c>
    </row>
    <row r="1494" spans="1:33">
      <c r="A1494" s="53">
        <v>45169</v>
      </c>
      <c r="B1494" s="53">
        <v>45169</v>
      </c>
      <c r="N1494" s="1" t="s">
        <v>1348</v>
      </c>
      <c r="U1494" s="59">
        <v>38627863963.040001</v>
      </c>
      <c r="V1494" s="60">
        <v>38627863963.040001</v>
      </c>
      <c r="W1494" s="60">
        <v>38627863963.040001</v>
      </c>
      <c r="X1494" s="59">
        <v>6.7574458749199998E-2</v>
      </c>
      <c r="Y1494" s="54">
        <v>1</v>
      </c>
      <c r="Z1494" s="54">
        <v>0</v>
      </c>
      <c r="AA1494" s="54">
        <v>0</v>
      </c>
      <c r="AB1494" s="54">
        <v>0</v>
      </c>
      <c r="AC1494" s="56">
        <v>1</v>
      </c>
      <c r="AD1494" s="56">
        <v>0</v>
      </c>
      <c r="AE1494" s="1" t="s">
        <v>1417</v>
      </c>
      <c r="AF1494" s="1" t="s">
        <v>1418</v>
      </c>
      <c r="AG1494" s="1" t="s">
        <v>1419</v>
      </c>
    </row>
    <row r="1495" spans="1:33">
      <c r="A1495" s="53">
        <v>45169</v>
      </c>
      <c r="B1495" s="53">
        <v>45169</v>
      </c>
      <c r="N1495" s="1" t="s">
        <v>1348</v>
      </c>
      <c r="U1495" s="59">
        <v>9816083722.9799995</v>
      </c>
      <c r="V1495" s="60">
        <v>9816083722.9799995</v>
      </c>
      <c r="W1495" s="60">
        <v>17068989407.059999</v>
      </c>
      <c r="X1495" s="59">
        <v>1.7171970607899999E-2</v>
      </c>
      <c r="Y1495" s="54">
        <v>0</v>
      </c>
      <c r="Z1495" s="54">
        <v>1</v>
      </c>
      <c r="AA1495" s="54">
        <v>0</v>
      </c>
      <c r="AB1495" s="54">
        <v>0</v>
      </c>
      <c r="AC1495" s="56">
        <v>1</v>
      </c>
      <c r="AD1495" s="56">
        <v>0</v>
      </c>
      <c r="AE1495" s="1" t="s">
        <v>1424</v>
      </c>
      <c r="AF1495" s="1" t="s">
        <v>1418</v>
      </c>
      <c r="AG1495" s="1" t="s">
        <v>1434</v>
      </c>
    </row>
    <row r="1496" spans="1:33">
      <c r="A1496" s="53">
        <v>45169</v>
      </c>
      <c r="B1496" s="53">
        <v>45169</v>
      </c>
      <c r="N1496" s="1" t="s">
        <v>1348</v>
      </c>
      <c r="U1496" s="59">
        <v>4351743410.448</v>
      </c>
      <c r="V1496" s="60">
        <v>4351743410.448</v>
      </c>
      <c r="W1496" s="60">
        <v>17068989407.059999</v>
      </c>
      <c r="X1496" s="59">
        <v>7.6128130164999997E-3</v>
      </c>
      <c r="Y1496" s="54">
        <v>0</v>
      </c>
      <c r="Z1496" s="54">
        <v>1</v>
      </c>
      <c r="AA1496" s="54">
        <v>0</v>
      </c>
      <c r="AB1496" s="54">
        <v>0</v>
      </c>
      <c r="AC1496" s="56">
        <v>1</v>
      </c>
      <c r="AD1496" s="56">
        <v>0</v>
      </c>
      <c r="AE1496" s="1" t="s">
        <v>1424</v>
      </c>
      <c r="AF1496" s="1" t="s">
        <v>1418</v>
      </c>
      <c r="AG1496" s="1" t="s">
        <v>1438</v>
      </c>
    </row>
    <row r="1497" spans="1:33">
      <c r="A1497" s="53">
        <v>45169</v>
      </c>
      <c r="B1497" s="53">
        <v>45169</v>
      </c>
      <c r="N1497" s="1" t="s">
        <v>1348</v>
      </c>
      <c r="U1497" s="59">
        <v>16678430540.879499</v>
      </c>
      <c r="V1497" s="60">
        <v>16678430540.879499</v>
      </c>
      <c r="W1497" s="60">
        <v>20871211709.16</v>
      </c>
      <c r="X1497" s="59">
        <v>2.9176760010999999E-2</v>
      </c>
      <c r="Y1497" s="54">
        <v>0</v>
      </c>
      <c r="Z1497" s="54">
        <v>1</v>
      </c>
      <c r="AA1497" s="54">
        <v>0</v>
      </c>
      <c r="AB1497" s="54">
        <v>0</v>
      </c>
      <c r="AC1497" s="56">
        <v>1</v>
      </c>
      <c r="AD1497" s="56">
        <v>0</v>
      </c>
      <c r="AE1497" s="1" t="s">
        <v>1424</v>
      </c>
      <c r="AF1497" s="1" t="s">
        <v>1418</v>
      </c>
      <c r="AG1497" s="1" t="s">
        <v>1434</v>
      </c>
    </row>
    <row r="1498" spans="1:33">
      <c r="A1498" s="53">
        <v>45169</v>
      </c>
      <c r="B1498" s="53">
        <v>45169</v>
      </c>
      <c r="N1498" s="1" t="s">
        <v>1084</v>
      </c>
      <c r="U1498" s="59">
        <v>4248554001.8617101</v>
      </c>
      <c r="V1498" s="60">
        <v>4248554001.8617101</v>
      </c>
      <c r="W1498" s="60">
        <v>9441231115.2482491</v>
      </c>
      <c r="X1498" s="59">
        <v>7.4322964743E-3</v>
      </c>
      <c r="Y1498" s="54">
        <v>0</v>
      </c>
      <c r="Z1498" s="54">
        <v>1</v>
      </c>
      <c r="AA1498" s="54">
        <v>0</v>
      </c>
      <c r="AB1498" s="54">
        <v>0</v>
      </c>
      <c r="AC1498" s="56">
        <v>0</v>
      </c>
      <c r="AD1498" s="56">
        <v>1</v>
      </c>
      <c r="AE1498" s="1" t="s">
        <v>1435</v>
      </c>
      <c r="AF1498" s="1" t="s">
        <v>1436</v>
      </c>
      <c r="AG1498" s="1" t="s">
        <v>1419</v>
      </c>
    </row>
    <row r="1499" spans="1:33">
      <c r="A1499" s="53">
        <v>45169</v>
      </c>
      <c r="B1499" s="53">
        <v>45169</v>
      </c>
      <c r="N1499" s="1" t="s">
        <v>1348</v>
      </c>
      <c r="U1499" s="59">
        <v>16356667519.75</v>
      </c>
      <c r="V1499" s="60">
        <v>16356667519.75</v>
      </c>
      <c r="W1499" s="60">
        <v>18849461984.290001</v>
      </c>
      <c r="X1499" s="59">
        <v>2.8613877165099999E-2</v>
      </c>
      <c r="Y1499" s="54">
        <v>0</v>
      </c>
      <c r="Z1499" s="54">
        <v>1</v>
      </c>
      <c r="AA1499" s="54">
        <v>0</v>
      </c>
      <c r="AB1499" s="54">
        <v>0</v>
      </c>
      <c r="AC1499" s="56">
        <v>0</v>
      </c>
      <c r="AD1499" s="56">
        <v>1</v>
      </c>
      <c r="AE1499" s="1" t="s">
        <v>1417</v>
      </c>
      <c r="AF1499" s="1" t="s">
        <v>1418</v>
      </c>
      <c r="AG1499" s="1" t="s">
        <v>1434</v>
      </c>
    </row>
    <row r="1500" spans="1:33">
      <c r="A1500" s="53">
        <v>45169</v>
      </c>
      <c r="B1500" s="53">
        <v>45169</v>
      </c>
      <c r="N1500" s="1" t="s">
        <v>1348</v>
      </c>
      <c r="U1500" s="59">
        <v>85603654213.524002</v>
      </c>
      <c r="V1500" s="60">
        <v>85603654213.524002</v>
      </c>
      <c r="W1500" s="60">
        <v>95115171348.360001</v>
      </c>
      <c r="X1500" s="59">
        <v>0.14975253630300001</v>
      </c>
      <c r="Y1500" s="54">
        <v>1</v>
      </c>
      <c r="Z1500" s="54">
        <v>0</v>
      </c>
      <c r="AA1500" s="54">
        <v>0</v>
      </c>
      <c r="AB1500" s="54">
        <v>0</v>
      </c>
      <c r="AC1500" s="56">
        <v>0</v>
      </c>
      <c r="AD1500" s="56">
        <v>1</v>
      </c>
      <c r="AE1500" s="1" t="s">
        <v>1417</v>
      </c>
      <c r="AF1500" s="1" t="s">
        <v>1418</v>
      </c>
      <c r="AG1500" s="1" t="s">
        <v>1419</v>
      </c>
    </row>
    <row r="1501" spans="1:33">
      <c r="A1501" s="53">
        <v>45169</v>
      </c>
      <c r="B1501" s="53">
        <v>45169</v>
      </c>
      <c r="N1501" s="1" t="s">
        <v>1348</v>
      </c>
      <c r="U1501" s="59">
        <v>35993699814.709999</v>
      </c>
      <c r="V1501" s="60">
        <v>35993699814.709999</v>
      </c>
      <c r="W1501" s="60">
        <v>35993699814.709999</v>
      </c>
      <c r="X1501" s="59">
        <v>6.2966328805799998E-2</v>
      </c>
      <c r="Y1501" s="54">
        <v>1</v>
      </c>
      <c r="Z1501" s="54">
        <v>0</v>
      </c>
      <c r="AA1501" s="54">
        <v>0</v>
      </c>
      <c r="AB1501" s="54">
        <v>0</v>
      </c>
      <c r="AC1501" s="56">
        <v>0.35</v>
      </c>
      <c r="AD1501" s="56">
        <v>0.65</v>
      </c>
      <c r="AE1501" s="1" t="s">
        <v>1417</v>
      </c>
      <c r="AF1501" s="1" t="s">
        <v>1418</v>
      </c>
      <c r="AG1501" s="1" t="s">
        <v>1419</v>
      </c>
    </row>
    <row r="1502" spans="1:33">
      <c r="A1502" s="53">
        <v>45169</v>
      </c>
      <c r="B1502" s="53">
        <v>45169</v>
      </c>
      <c r="N1502" s="1" t="s">
        <v>1348</v>
      </c>
      <c r="U1502" s="59">
        <v>14614855795.4</v>
      </c>
      <c r="V1502" s="60">
        <v>14614855795.4</v>
      </c>
      <c r="W1502" s="60">
        <v>14614855795.4</v>
      </c>
      <c r="X1502" s="59">
        <v>2.5566802529299999E-2</v>
      </c>
      <c r="Y1502" s="54">
        <v>0</v>
      </c>
      <c r="Z1502" s="54">
        <v>1</v>
      </c>
      <c r="AA1502" s="54">
        <v>0</v>
      </c>
      <c r="AB1502" s="54">
        <v>0</v>
      </c>
      <c r="AC1502" s="56">
        <v>1</v>
      </c>
      <c r="AD1502" s="56">
        <v>0</v>
      </c>
      <c r="AE1502" s="1" t="s">
        <v>1417</v>
      </c>
      <c r="AF1502" s="1" t="s">
        <v>1418</v>
      </c>
      <c r="AG1502" s="1" t="s">
        <v>1419</v>
      </c>
    </row>
    <row r="1503" spans="1:33">
      <c r="A1503" s="53">
        <v>45169</v>
      </c>
      <c r="B1503" s="53">
        <v>45169</v>
      </c>
      <c r="N1503" s="1" t="s">
        <v>1064</v>
      </c>
      <c r="U1503" s="59">
        <v>3278755334.6399999</v>
      </c>
      <c r="V1503" s="60">
        <v>3278755334.6399999</v>
      </c>
      <c r="W1503" s="60">
        <v>8299705004.3500004</v>
      </c>
      <c r="X1503" s="59">
        <v>5.7357589672000003E-3</v>
      </c>
      <c r="Y1503" s="54">
        <v>0</v>
      </c>
      <c r="Z1503" s="54">
        <v>1</v>
      </c>
      <c r="AA1503" s="54">
        <v>0</v>
      </c>
      <c r="AB1503" s="54">
        <v>0</v>
      </c>
      <c r="AC1503" s="56">
        <v>0</v>
      </c>
      <c r="AD1503" s="56">
        <v>1</v>
      </c>
      <c r="AE1503" s="1" t="s">
        <v>1507</v>
      </c>
      <c r="AF1503" s="1" t="s">
        <v>1418</v>
      </c>
      <c r="AG1503" s="1" t="s">
        <v>1434</v>
      </c>
    </row>
    <row r="1504" spans="1:33">
      <c r="A1504" s="53">
        <v>45169</v>
      </c>
      <c r="B1504" s="53">
        <v>45169</v>
      </c>
      <c r="N1504" s="1" t="s">
        <v>1348</v>
      </c>
      <c r="U1504" s="59">
        <v>9596564990.4300003</v>
      </c>
      <c r="V1504" s="60">
        <v>9596564990.4300003</v>
      </c>
      <c r="W1504" s="60">
        <v>17974500774.990002</v>
      </c>
      <c r="X1504" s="59">
        <v>1.6787950938699999E-2</v>
      </c>
      <c r="Y1504" s="54">
        <v>0</v>
      </c>
      <c r="Z1504" s="54">
        <v>1</v>
      </c>
      <c r="AA1504" s="54">
        <v>0</v>
      </c>
      <c r="AB1504" s="54">
        <v>0</v>
      </c>
      <c r="AC1504" s="56">
        <v>0</v>
      </c>
      <c r="AD1504" s="56">
        <v>1</v>
      </c>
      <c r="AE1504" s="1" t="s">
        <v>1424</v>
      </c>
      <c r="AF1504" s="1" t="s">
        <v>1418</v>
      </c>
      <c r="AG1504" s="1" t="s">
        <v>1434</v>
      </c>
    </row>
    <row r="1505" spans="1:33">
      <c r="A1505" s="53">
        <v>45169</v>
      </c>
      <c r="B1505" s="53">
        <v>45169</v>
      </c>
      <c r="N1505" s="1" t="s">
        <v>1348</v>
      </c>
      <c r="U1505" s="59">
        <v>2359477764.237</v>
      </c>
      <c r="V1505" s="60">
        <v>2359477764.237</v>
      </c>
      <c r="W1505" s="60">
        <v>10238152970.1</v>
      </c>
      <c r="X1505" s="59">
        <v>4.1276015934999999E-3</v>
      </c>
      <c r="Y1505" s="54">
        <v>0</v>
      </c>
      <c r="Z1505" s="54">
        <v>1</v>
      </c>
      <c r="AA1505" s="54">
        <v>0</v>
      </c>
      <c r="AB1505" s="54">
        <v>0</v>
      </c>
      <c r="AC1505" s="56">
        <v>0</v>
      </c>
      <c r="AD1505" s="56">
        <v>1</v>
      </c>
      <c r="AE1505" s="1" t="s">
        <v>1417</v>
      </c>
      <c r="AF1505" s="1" t="s">
        <v>1418</v>
      </c>
      <c r="AG1505" s="1" t="s">
        <v>1434</v>
      </c>
    </row>
    <row r="1506" spans="1:33">
      <c r="A1506" s="53">
        <v>45169</v>
      </c>
      <c r="B1506" s="53">
        <v>45169</v>
      </c>
      <c r="N1506" s="1" t="s">
        <v>1348</v>
      </c>
      <c r="U1506" s="59">
        <v>36345458563.260002</v>
      </c>
      <c r="V1506" s="60">
        <v>36345458563.260002</v>
      </c>
      <c r="W1506" s="60">
        <v>38452905474.550003</v>
      </c>
      <c r="X1506" s="59">
        <v>6.3581685302499996E-2</v>
      </c>
      <c r="Y1506" s="54">
        <v>1</v>
      </c>
      <c r="Z1506" s="54">
        <v>0</v>
      </c>
      <c r="AA1506" s="54">
        <v>0</v>
      </c>
      <c r="AB1506" s="54">
        <v>0</v>
      </c>
      <c r="AC1506" s="56">
        <v>0</v>
      </c>
      <c r="AD1506" s="56">
        <v>1</v>
      </c>
      <c r="AE1506" s="1" t="s">
        <v>1424</v>
      </c>
      <c r="AF1506" s="1" t="s">
        <v>1418</v>
      </c>
      <c r="AG1506" s="1" t="s">
        <v>1434</v>
      </c>
    </row>
    <row r="1507" spans="1:33">
      <c r="A1507" s="53">
        <v>45169</v>
      </c>
      <c r="B1507" s="53">
        <v>45169</v>
      </c>
      <c r="N1507" s="1" t="s">
        <v>1172</v>
      </c>
      <c r="U1507" s="59">
        <v>55484609656.236099</v>
      </c>
      <c r="V1507" s="60">
        <v>55484609656.236099</v>
      </c>
      <c r="W1507" s="60">
        <v>138773303351.87399</v>
      </c>
      <c r="X1507" s="59">
        <v>9.7063158087599993E-2</v>
      </c>
      <c r="Y1507" s="54">
        <v>1</v>
      </c>
      <c r="Z1507" s="54">
        <v>0</v>
      </c>
      <c r="AA1507" s="54">
        <v>0</v>
      </c>
      <c r="AB1507" s="54">
        <v>0</v>
      </c>
      <c r="AC1507" s="56">
        <v>0</v>
      </c>
      <c r="AD1507" s="56">
        <v>1</v>
      </c>
      <c r="AE1507" s="1" t="s">
        <v>1426</v>
      </c>
      <c r="AF1507" s="1" t="s">
        <v>1418</v>
      </c>
      <c r="AG1507" s="1" t="s">
        <v>1490</v>
      </c>
    </row>
    <row r="1508" spans="1:33">
      <c r="A1508" s="53">
        <v>45169</v>
      </c>
      <c r="B1508" s="53">
        <v>45169</v>
      </c>
      <c r="N1508" s="1" t="s">
        <v>1348</v>
      </c>
      <c r="U1508" s="59">
        <v>2760614021.3520002</v>
      </c>
      <c r="V1508" s="60">
        <v>2760614021.3520002</v>
      </c>
      <c r="W1508" s="60">
        <v>5019298220.6400003</v>
      </c>
      <c r="X1508" s="59">
        <v>4.8293376637999997E-3</v>
      </c>
      <c r="Y1508" s="54">
        <v>0</v>
      </c>
      <c r="Z1508" s="54">
        <v>1</v>
      </c>
      <c r="AA1508" s="54">
        <v>0</v>
      </c>
      <c r="AB1508" s="54">
        <v>0</v>
      </c>
      <c r="AC1508" s="56">
        <v>1</v>
      </c>
      <c r="AD1508" s="56">
        <v>0</v>
      </c>
      <c r="AE1508" s="1" t="s">
        <v>1417</v>
      </c>
      <c r="AF1508" s="1" t="s">
        <v>1418</v>
      </c>
      <c r="AG1508" s="1" t="s">
        <v>1419</v>
      </c>
    </row>
    <row r="1509" spans="1:33">
      <c r="A1509" s="53">
        <v>45169</v>
      </c>
      <c r="B1509" s="53">
        <v>45169</v>
      </c>
      <c r="N1509" s="1" t="s">
        <v>1348</v>
      </c>
      <c r="U1509" s="59">
        <v>10449224811.299999</v>
      </c>
      <c r="V1509" s="60">
        <v>10449224811.299999</v>
      </c>
      <c r="W1509" s="60">
        <v>13932299748.4</v>
      </c>
      <c r="X1509" s="59">
        <v>1.82795691641E-2</v>
      </c>
      <c r="Y1509" s="54">
        <v>0</v>
      </c>
      <c r="Z1509" s="54">
        <v>1</v>
      </c>
      <c r="AA1509" s="54">
        <v>0</v>
      </c>
      <c r="AB1509" s="54">
        <v>0</v>
      </c>
      <c r="AC1509" s="56">
        <v>0</v>
      </c>
      <c r="AD1509" s="56">
        <v>1</v>
      </c>
      <c r="AE1509" s="1" t="s">
        <v>1417</v>
      </c>
      <c r="AF1509" s="1" t="s">
        <v>1418</v>
      </c>
      <c r="AG1509" s="1" t="s">
        <v>1419</v>
      </c>
    </row>
    <row r="1510" spans="1:33">
      <c r="A1510" s="53">
        <v>45169</v>
      </c>
      <c r="B1510" s="53">
        <v>45169</v>
      </c>
      <c r="N1510" s="1" t="s">
        <v>1348</v>
      </c>
      <c r="U1510" s="59">
        <v>24114874167.144001</v>
      </c>
      <c r="V1510" s="60">
        <v>24114874167.144001</v>
      </c>
      <c r="W1510" s="60">
        <v>30831643645.919998</v>
      </c>
      <c r="X1510" s="59">
        <v>4.2185857628799998E-2</v>
      </c>
      <c r="Y1510" s="54">
        <v>1</v>
      </c>
      <c r="Z1510" s="54">
        <v>0</v>
      </c>
      <c r="AA1510" s="54">
        <v>0</v>
      </c>
      <c r="AB1510" s="54">
        <v>0</v>
      </c>
      <c r="AC1510" s="56">
        <v>0</v>
      </c>
      <c r="AD1510" s="56">
        <v>1</v>
      </c>
      <c r="AE1510" s="1" t="s">
        <v>1424</v>
      </c>
      <c r="AF1510" s="1" t="s">
        <v>1418</v>
      </c>
      <c r="AG1510" s="1" t="s">
        <v>1434</v>
      </c>
    </row>
    <row r="1511" spans="1:33">
      <c r="A1511" s="53">
        <v>45169</v>
      </c>
      <c r="B1511" s="53">
        <v>45169</v>
      </c>
      <c r="N1511" s="1" t="s">
        <v>1295</v>
      </c>
      <c r="U1511" s="59">
        <v>7170886850.4004602</v>
      </c>
      <c r="V1511" s="60">
        <v>7170886850.4004602</v>
      </c>
      <c r="W1511" s="60">
        <v>24077651698.737</v>
      </c>
      <c r="X1511" s="59">
        <v>1.2544540338300001E-2</v>
      </c>
      <c r="Y1511" s="54">
        <v>1</v>
      </c>
      <c r="Z1511" s="54">
        <v>0</v>
      </c>
      <c r="AA1511" s="54">
        <v>0</v>
      </c>
      <c r="AB1511" s="54">
        <v>0</v>
      </c>
      <c r="AC1511" s="56">
        <v>0</v>
      </c>
      <c r="AD1511" s="56">
        <v>1</v>
      </c>
      <c r="AE1511" s="1" t="s">
        <v>1437</v>
      </c>
      <c r="AF1511" s="1" t="s">
        <v>1418</v>
      </c>
      <c r="AG1511" s="1" t="s">
        <v>1419</v>
      </c>
    </row>
    <row r="1512" spans="1:33">
      <c r="A1512" s="53">
        <v>45169</v>
      </c>
      <c r="B1512" s="53">
        <v>45169</v>
      </c>
      <c r="N1512" s="1" t="s">
        <v>1064</v>
      </c>
      <c r="U1512" s="59">
        <v>3732318343.4819999</v>
      </c>
      <c r="V1512" s="60">
        <v>3732318343.4819999</v>
      </c>
      <c r="W1512" s="60">
        <v>28710141103.707699</v>
      </c>
      <c r="X1512" s="59">
        <v>6.5292088679999999E-3</v>
      </c>
      <c r="Y1512" s="54">
        <v>1</v>
      </c>
      <c r="Z1512" s="54">
        <v>0</v>
      </c>
      <c r="AA1512" s="54">
        <v>0</v>
      </c>
      <c r="AB1512" s="54">
        <v>0</v>
      </c>
      <c r="AC1512" s="56">
        <v>0</v>
      </c>
      <c r="AD1512" s="56">
        <v>1</v>
      </c>
      <c r="AE1512" s="1" t="s">
        <v>1431</v>
      </c>
      <c r="AF1512" s="1" t="s">
        <v>1418</v>
      </c>
      <c r="AG1512" s="1" t="s">
        <v>1419</v>
      </c>
    </row>
    <row r="1513" spans="1:33">
      <c r="A1513" s="53">
        <v>45169</v>
      </c>
      <c r="B1513" s="53">
        <v>45169</v>
      </c>
      <c r="N1513" s="1" t="s">
        <v>1342</v>
      </c>
      <c r="U1513" s="59">
        <v>5426976265.2095299</v>
      </c>
      <c r="V1513" s="60">
        <v>5426976265.2095299</v>
      </c>
      <c r="W1513" s="60">
        <v>5712606594.9574003</v>
      </c>
      <c r="X1513" s="59">
        <v>9.4937940166000007E-3</v>
      </c>
      <c r="Y1513" s="54">
        <v>0</v>
      </c>
      <c r="Z1513" s="54">
        <v>1</v>
      </c>
      <c r="AA1513" s="54">
        <v>0</v>
      </c>
      <c r="AB1513" s="54">
        <v>0</v>
      </c>
      <c r="AC1513" s="56">
        <v>1</v>
      </c>
      <c r="AD1513" s="56">
        <v>0</v>
      </c>
      <c r="AE1513" s="1" t="s">
        <v>1441</v>
      </c>
      <c r="AF1513" s="1" t="s">
        <v>1418</v>
      </c>
      <c r="AG1513" s="1" t="s">
        <v>1419</v>
      </c>
    </row>
    <row r="1514" spans="1:33">
      <c r="A1514" s="53">
        <v>45169</v>
      </c>
      <c r="B1514" s="53">
        <v>45169</v>
      </c>
      <c r="N1514" s="1" t="s">
        <v>1348</v>
      </c>
      <c r="U1514" s="59">
        <v>75136561582.720001</v>
      </c>
      <c r="V1514" s="60">
        <v>75136561582.720001</v>
      </c>
      <c r="W1514" s="60">
        <v>75136561582.720001</v>
      </c>
      <c r="X1514" s="59">
        <v>0.13144170969659999</v>
      </c>
      <c r="Y1514" s="54">
        <v>1</v>
      </c>
      <c r="Z1514" s="54">
        <v>0</v>
      </c>
      <c r="AA1514" s="54">
        <v>0</v>
      </c>
      <c r="AB1514" s="54">
        <v>0</v>
      </c>
      <c r="AC1514" s="56">
        <v>1</v>
      </c>
      <c r="AD1514" s="56">
        <v>0</v>
      </c>
      <c r="AE1514" s="1" t="s">
        <v>1417</v>
      </c>
      <c r="AF1514" s="1" t="s">
        <v>1418</v>
      </c>
      <c r="AG1514" s="1" t="s">
        <v>1419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8528C-072E-499E-A3B2-E51C57494FB9}">
  <sheetPr>
    <tabColor theme="4" tint="0.79998168889431442"/>
  </sheetPr>
  <dimension ref="A1:AG1422"/>
  <sheetViews>
    <sheetView workbookViewId="0"/>
  </sheetViews>
  <sheetFormatPr defaultRowHeight="14.5"/>
  <cols>
    <col min="1" max="2" width="11.36328125" style="53" bestFit="1" customWidth="1"/>
    <col min="3" max="3" width="16" style="54" bestFit="1" customWidth="1"/>
    <col min="4" max="4" width="28" style="1" bestFit="1" customWidth="1"/>
    <col min="5" max="5" width="19" style="54" bestFit="1" customWidth="1"/>
    <col min="6" max="6" width="11.453125" style="1" bestFit="1" customWidth="1"/>
    <col min="7" max="7" width="15.453125" style="1" bestFit="1" customWidth="1"/>
    <col min="8" max="8" width="10.54296875" style="55" bestFit="1" customWidth="1"/>
    <col min="9" max="9" width="19.54296875" style="1" bestFit="1" customWidth="1"/>
    <col min="10" max="11" width="6.54296875" style="56" bestFit="1" customWidth="1"/>
    <col min="12" max="12" width="27.453125" style="56" bestFit="1" customWidth="1"/>
    <col min="13" max="13" width="6.54296875" style="1" bestFit="1" customWidth="1"/>
    <col min="14" max="14" width="9.1796875" style="1" bestFit="1" customWidth="1"/>
    <col min="15" max="15" width="21.08984375" style="1" bestFit="1" customWidth="1"/>
    <col min="16" max="16" width="23.08984375" style="1" bestFit="1" customWidth="1"/>
    <col min="17" max="17" width="26.08984375" style="56" bestFit="1" customWidth="1"/>
    <col min="18" max="18" width="13.08984375" style="57" bestFit="1" customWidth="1"/>
    <col min="19" max="19" width="10.08984375" style="1" bestFit="1" customWidth="1"/>
    <col min="20" max="20" width="22.36328125" style="58" bestFit="1" customWidth="1"/>
    <col min="21" max="21" width="28.36328125" style="59" bestFit="1" customWidth="1"/>
    <col min="22" max="22" width="40.36328125" style="60" bestFit="1" customWidth="1"/>
    <col min="23" max="23" width="34.453125" style="60" bestFit="1" customWidth="1"/>
    <col min="24" max="24" width="15.6328125" style="59" bestFit="1" customWidth="1"/>
    <col min="25" max="25" width="14.6328125" style="54" bestFit="1" customWidth="1"/>
    <col min="26" max="26" width="12.6328125" style="54" bestFit="1" customWidth="1"/>
    <col min="27" max="27" width="14.81640625" style="54" bestFit="1" customWidth="1"/>
    <col min="28" max="28" width="15.08984375" style="54" bestFit="1" customWidth="1"/>
    <col min="29" max="29" width="23.54296875" style="56" bestFit="1" customWidth="1"/>
    <col min="30" max="30" width="25.90625" style="56" bestFit="1" customWidth="1"/>
    <col min="31" max="31" width="32.453125" style="1" bestFit="1" customWidth="1"/>
    <col min="32" max="32" width="11.6328125" style="1" bestFit="1" customWidth="1"/>
    <col min="33" max="33" width="10.81640625" style="1" bestFit="1" customWidth="1"/>
  </cols>
  <sheetData>
    <row r="1" spans="1:33">
      <c r="A1" s="53" t="s">
        <v>1384</v>
      </c>
      <c r="B1" s="53" t="s">
        <v>1385</v>
      </c>
      <c r="C1" s="54" t="s">
        <v>1386</v>
      </c>
      <c r="D1" s="1" t="s">
        <v>1387</v>
      </c>
      <c r="E1" s="54" t="s">
        <v>1388</v>
      </c>
      <c r="F1" s="1" t="s">
        <v>1389</v>
      </c>
      <c r="G1" s="1" t="s">
        <v>1390</v>
      </c>
      <c r="H1" s="55" t="s">
        <v>1391</v>
      </c>
      <c r="I1" s="1" t="s">
        <v>1392</v>
      </c>
      <c r="J1" s="56" t="s">
        <v>1393</v>
      </c>
      <c r="K1" s="56" t="s">
        <v>1394</v>
      </c>
      <c r="L1" s="56" t="s">
        <v>1395</v>
      </c>
      <c r="M1" s="1" t="s">
        <v>1396</v>
      </c>
      <c r="N1" s="1" t="s">
        <v>1397</v>
      </c>
      <c r="O1" s="1" t="s">
        <v>1398</v>
      </c>
      <c r="P1" s="1" t="s">
        <v>1399</v>
      </c>
      <c r="Q1" s="56" t="s">
        <v>1400</v>
      </c>
      <c r="R1" s="57" t="s">
        <v>1401</v>
      </c>
      <c r="S1" s="1" t="s">
        <v>1402</v>
      </c>
      <c r="T1" s="58" t="s">
        <v>1403</v>
      </c>
      <c r="U1" s="59" t="s">
        <v>1404</v>
      </c>
      <c r="V1" s="60" t="s">
        <v>1405</v>
      </c>
      <c r="W1" s="60" t="s">
        <v>1406</v>
      </c>
      <c r="X1" s="59" t="s">
        <v>1407</v>
      </c>
      <c r="Y1" s="54" t="s">
        <v>1408</v>
      </c>
      <c r="Z1" s="54" t="s">
        <v>1409</v>
      </c>
      <c r="AA1" s="54" t="s">
        <v>1410</v>
      </c>
      <c r="AB1" s="54" t="s">
        <v>1411</v>
      </c>
      <c r="AC1" s="56" t="s">
        <v>1412</v>
      </c>
      <c r="AD1" s="56" t="s">
        <v>1413</v>
      </c>
      <c r="AE1" s="1" t="s">
        <v>1414</v>
      </c>
      <c r="AF1" s="1" t="s">
        <v>1415</v>
      </c>
      <c r="AG1" s="1" t="s">
        <v>1416</v>
      </c>
    </row>
    <row r="2" spans="1:33">
      <c r="A2" s="53">
        <v>45169</v>
      </c>
      <c r="B2" s="53">
        <v>45169</v>
      </c>
      <c r="N2" s="1" t="s">
        <v>1278</v>
      </c>
      <c r="U2" s="59">
        <v>1061933452.601</v>
      </c>
      <c r="V2" s="60">
        <v>1061933452.601</v>
      </c>
      <c r="W2" s="60">
        <v>2123866905.2020099</v>
      </c>
      <c r="X2" s="59">
        <v>1.6027792785100001E-2</v>
      </c>
      <c r="Y2" s="54">
        <v>0</v>
      </c>
      <c r="Z2" s="54">
        <v>1</v>
      </c>
      <c r="AA2" s="54">
        <v>0</v>
      </c>
      <c r="AB2" s="54">
        <v>0</v>
      </c>
      <c r="AC2" s="56">
        <v>1</v>
      </c>
      <c r="AD2" s="56">
        <v>0</v>
      </c>
      <c r="AE2" s="1" t="s">
        <v>1432</v>
      </c>
      <c r="AF2" s="1" t="s">
        <v>1418</v>
      </c>
      <c r="AG2" s="1" t="s">
        <v>1419</v>
      </c>
    </row>
    <row r="3" spans="1:33">
      <c r="A3" s="53">
        <v>45169</v>
      </c>
      <c r="B3" s="53">
        <v>45169</v>
      </c>
      <c r="N3" s="1" t="s">
        <v>1278</v>
      </c>
      <c r="U3" s="59">
        <v>11460842992.109301</v>
      </c>
      <c r="V3" s="60">
        <v>11460842992.109301</v>
      </c>
      <c r="W3" s="60">
        <v>11460842992.109301</v>
      </c>
      <c r="X3" s="59">
        <v>0.17297883984170001</v>
      </c>
      <c r="Y3" s="54">
        <v>1</v>
      </c>
      <c r="Z3" s="54">
        <v>0</v>
      </c>
      <c r="AA3" s="54">
        <v>0</v>
      </c>
      <c r="AB3" s="54">
        <v>0</v>
      </c>
      <c r="AC3" s="56">
        <v>0</v>
      </c>
      <c r="AD3" s="56">
        <v>1</v>
      </c>
      <c r="AE3" s="1" t="s">
        <v>1432</v>
      </c>
      <c r="AF3" s="1" t="s">
        <v>1418</v>
      </c>
      <c r="AG3" s="1" t="s">
        <v>1419</v>
      </c>
    </row>
    <row r="4" spans="1:33">
      <c r="A4" s="53">
        <v>45169</v>
      </c>
      <c r="B4" s="53">
        <v>45169</v>
      </c>
      <c r="N4" s="1" t="s">
        <v>1131</v>
      </c>
      <c r="U4" s="59">
        <v>2008215468.5229499</v>
      </c>
      <c r="V4" s="60">
        <v>2008215468.5229499</v>
      </c>
      <c r="W4" s="60">
        <v>3651300851.85991</v>
      </c>
      <c r="X4" s="59">
        <v>3.0310055040099999E-2</v>
      </c>
      <c r="Y4" s="54">
        <v>0</v>
      </c>
      <c r="Z4" s="54">
        <v>1</v>
      </c>
      <c r="AA4" s="54">
        <v>0</v>
      </c>
      <c r="AB4" s="54">
        <v>0</v>
      </c>
      <c r="AC4" s="56">
        <v>1</v>
      </c>
      <c r="AD4" s="56">
        <v>0</v>
      </c>
      <c r="AE4" s="1" t="s">
        <v>1446</v>
      </c>
      <c r="AF4" s="1" t="s">
        <v>1418</v>
      </c>
      <c r="AG4" s="1" t="s">
        <v>1419</v>
      </c>
    </row>
    <row r="5" spans="1:33">
      <c r="A5" s="53">
        <v>45169</v>
      </c>
      <c r="B5" s="53">
        <v>45169</v>
      </c>
      <c r="N5" s="1" t="s">
        <v>1131</v>
      </c>
      <c r="U5" s="59">
        <v>2258255471.98384</v>
      </c>
      <c r="V5" s="60">
        <v>2258255471.98384</v>
      </c>
      <c r="W5" s="60">
        <v>5018345493.29741</v>
      </c>
      <c r="X5" s="59">
        <v>3.4083916155100001E-2</v>
      </c>
      <c r="Y5" s="54">
        <v>0</v>
      </c>
      <c r="Z5" s="54">
        <v>1</v>
      </c>
      <c r="AA5" s="54">
        <v>0</v>
      </c>
      <c r="AB5" s="54">
        <v>0</v>
      </c>
      <c r="AC5" s="56">
        <v>0</v>
      </c>
      <c r="AD5" s="56">
        <v>1</v>
      </c>
      <c r="AE5" s="1" t="s">
        <v>1446</v>
      </c>
      <c r="AF5" s="1" t="s">
        <v>1418</v>
      </c>
      <c r="AG5" s="1" t="s">
        <v>1419</v>
      </c>
    </row>
    <row r="6" spans="1:33">
      <c r="A6" s="53">
        <v>45169</v>
      </c>
      <c r="B6" s="53">
        <v>45169</v>
      </c>
      <c r="N6" s="1" t="s">
        <v>1131</v>
      </c>
      <c r="U6" s="59">
        <v>10649977158.115101</v>
      </c>
      <c r="V6" s="60">
        <v>10649977158.115101</v>
      </c>
      <c r="W6" s="60">
        <v>23666615906.922401</v>
      </c>
      <c r="X6" s="59">
        <v>0.16074041799720001</v>
      </c>
      <c r="Y6" s="54">
        <v>1</v>
      </c>
      <c r="Z6" s="54">
        <v>0</v>
      </c>
      <c r="AA6" s="54">
        <v>0</v>
      </c>
      <c r="AB6" s="54">
        <v>0</v>
      </c>
      <c r="AC6" s="56">
        <v>1</v>
      </c>
      <c r="AD6" s="56">
        <v>0</v>
      </c>
      <c r="AE6" s="1" t="s">
        <v>1446</v>
      </c>
      <c r="AF6" s="1" t="s">
        <v>1418</v>
      </c>
      <c r="AG6" s="1" t="s">
        <v>1419</v>
      </c>
    </row>
    <row r="7" spans="1:33">
      <c r="A7" s="53">
        <v>45169</v>
      </c>
      <c r="B7" s="53">
        <v>45169</v>
      </c>
      <c r="N7" s="1" t="s">
        <v>1131</v>
      </c>
      <c r="U7" s="59">
        <v>2077972651.3965499</v>
      </c>
      <c r="V7" s="60">
        <v>2077972651.3965499</v>
      </c>
      <c r="W7" s="60">
        <v>6926575504.6551704</v>
      </c>
      <c r="X7" s="59">
        <v>3.1362902249799998E-2</v>
      </c>
      <c r="Y7" s="54">
        <v>1</v>
      </c>
      <c r="Z7" s="54">
        <v>0</v>
      </c>
      <c r="AA7" s="54">
        <v>0</v>
      </c>
      <c r="AB7" s="54">
        <v>0</v>
      </c>
      <c r="AC7" s="56">
        <v>1</v>
      </c>
      <c r="AD7" s="56">
        <v>0</v>
      </c>
      <c r="AE7" s="1" t="s">
        <v>1446</v>
      </c>
      <c r="AF7" s="1" t="s">
        <v>1418</v>
      </c>
      <c r="AG7" s="1" t="s">
        <v>1419</v>
      </c>
    </row>
    <row r="8" spans="1:33">
      <c r="A8" s="53">
        <v>45169</v>
      </c>
      <c r="B8" s="53">
        <v>45169</v>
      </c>
      <c r="N8" s="1" t="s">
        <v>1131</v>
      </c>
      <c r="U8" s="59">
        <v>2168851444.4482799</v>
      </c>
      <c r="V8" s="60">
        <v>2168851444.4482799</v>
      </c>
      <c r="W8" s="60">
        <v>4819669876.5517197</v>
      </c>
      <c r="X8" s="59">
        <v>3.2734538542099997E-2</v>
      </c>
      <c r="Y8" s="54">
        <v>0</v>
      </c>
      <c r="Z8" s="54">
        <v>1</v>
      </c>
      <c r="AA8" s="54">
        <v>0</v>
      </c>
      <c r="AB8" s="54">
        <v>0</v>
      </c>
      <c r="AC8" s="56">
        <v>0</v>
      </c>
      <c r="AD8" s="56">
        <v>1</v>
      </c>
      <c r="AE8" s="1" t="s">
        <v>1446</v>
      </c>
      <c r="AF8" s="1" t="s">
        <v>1418</v>
      </c>
      <c r="AG8" s="1" t="s">
        <v>1419</v>
      </c>
    </row>
    <row r="9" spans="1:33">
      <c r="A9" s="53">
        <v>45169</v>
      </c>
      <c r="B9" s="53">
        <v>45169</v>
      </c>
      <c r="N9" s="1" t="s">
        <v>1278</v>
      </c>
      <c r="U9" s="59">
        <v>7148390048.9701595</v>
      </c>
      <c r="V9" s="60">
        <v>7148390048.9701595</v>
      </c>
      <c r="W9" s="60">
        <v>7148390048.9701595</v>
      </c>
      <c r="X9" s="59">
        <v>0.1078908609304</v>
      </c>
      <c r="Y9" s="54">
        <v>1</v>
      </c>
      <c r="Z9" s="54">
        <v>0</v>
      </c>
      <c r="AA9" s="54">
        <v>0</v>
      </c>
      <c r="AB9" s="54">
        <v>0</v>
      </c>
      <c r="AC9" s="56">
        <v>0</v>
      </c>
      <c r="AD9" s="56">
        <v>1</v>
      </c>
      <c r="AE9" s="1" t="s">
        <v>1432</v>
      </c>
      <c r="AF9" s="1" t="s">
        <v>1418</v>
      </c>
      <c r="AG9" s="1" t="s">
        <v>1419</v>
      </c>
    </row>
    <row r="10" spans="1:33">
      <c r="A10" s="53">
        <v>45169</v>
      </c>
      <c r="B10" s="53">
        <v>45169</v>
      </c>
      <c r="N10" s="1" t="s">
        <v>1303</v>
      </c>
      <c r="U10" s="59">
        <v>4282285870.66083</v>
      </c>
      <c r="V10" s="60">
        <v>4282285870.66083</v>
      </c>
      <c r="W10" s="60">
        <v>8564571741.3216496</v>
      </c>
      <c r="X10" s="59">
        <v>6.46326664005E-2</v>
      </c>
      <c r="Y10" s="54">
        <v>0</v>
      </c>
      <c r="Z10" s="54">
        <v>1</v>
      </c>
      <c r="AA10" s="54">
        <v>0</v>
      </c>
      <c r="AB10" s="54">
        <v>0</v>
      </c>
      <c r="AC10" s="56">
        <v>1</v>
      </c>
      <c r="AD10" s="56">
        <v>0</v>
      </c>
      <c r="AE10" s="1" t="s">
        <v>1454</v>
      </c>
      <c r="AF10" s="1" t="s">
        <v>1418</v>
      </c>
      <c r="AG10" s="1" t="s">
        <v>1419</v>
      </c>
    </row>
    <row r="11" spans="1:33">
      <c r="A11" s="53">
        <v>45169</v>
      </c>
      <c r="B11" s="53">
        <v>45169</v>
      </c>
      <c r="N11" s="1" t="s">
        <v>948</v>
      </c>
      <c r="U11" s="59">
        <v>5779657497.0561399</v>
      </c>
      <c r="V11" s="60">
        <v>5779657497.0561399</v>
      </c>
      <c r="W11" s="60">
        <v>28898287485.280701</v>
      </c>
      <c r="X11" s="59">
        <v>8.7232540329899994E-2</v>
      </c>
      <c r="Y11" s="54">
        <v>1</v>
      </c>
      <c r="Z11" s="54">
        <v>0</v>
      </c>
      <c r="AA11" s="54">
        <v>0</v>
      </c>
      <c r="AB11" s="54">
        <v>0</v>
      </c>
      <c r="AC11" s="56">
        <v>1</v>
      </c>
      <c r="AD11" s="56">
        <v>0</v>
      </c>
      <c r="AE11" s="1" t="s">
        <v>1431</v>
      </c>
      <c r="AF11" s="1" t="s">
        <v>1418</v>
      </c>
      <c r="AG11" s="1" t="s">
        <v>1456</v>
      </c>
    </row>
    <row r="12" spans="1:33">
      <c r="A12" s="53">
        <v>45169</v>
      </c>
      <c r="B12" s="53">
        <v>45169</v>
      </c>
      <c r="N12" s="1" t="s">
        <v>948</v>
      </c>
      <c r="U12" s="59">
        <v>2299815786.3028002</v>
      </c>
      <c r="V12" s="60">
        <v>2299815786.3028002</v>
      </c>
      <c r="W12" s="60">
        <v>5110701747.3395596</v>
      </c>
      <c r="X12" s="59">
        <v>3.4711187199600001E-2</v>
      </c>
      <c r="Y12" s="54">
        <v>1</v>
      </c>
      <c r="Z12" s="54">
        <v>0</v>
      </c>
      <c r="AA12" s="54">
        <v>0</v>
      </c>
      <c r="AB12" s="54">
        <v>0</v>
      </c>
      <c r="AC12" s="56">
        <v>1</v>
      </c>
      <c r="AD12" s="56">
        <v>0</v>
      </c>
      <c r="AE12" s="1" t="s">
        <v>1431</v>
      </c>
      <c r="AF12" s="1" t="s">
        <v>1418</v>
      </c>
      <c r="AG12" s="1" t="s">
        <v>1456</v>
      </c>
    </row>
    <row r="13" spans="1:33">
      <c r="A13" s="53">
        <v>45169</v>
      </c>
      <c r="B13" s="53">
        <v>45169</v>
      </c>
      <c r="N13" s="1" t="s">
        <v>948</v>
      </c>
      <c r="U13" s="59">
        <v>2183295720.6174598</v>
      </c>
      <c r="V13" s="60">
        <v>2183295720.6174598</v>
      </c>
      <c r="W13" s="60">
        <v>5458239301.5436602</v>
      </c>
      <c r="X13" s="59">
        <v>3.2952546426500001E-2</v>
      </c>
      <c r="Y13" s="54">
        <v>1</v>
      </c>
      <c r="Z13" s="54">
        <v>0</v>
      </c>
      <c r="AA13" s="54">
        <v>0</v>
      </c>
      <c r="AB13" s="54">
        <v>0</v>
      </c>
      <c r="AC13" s="56">
        <v>0.35</v>
      </c>
      <c r="AD13" s="56">
        <v>0.65</v>
      </c>
      <c r="AE13" s="1" t="s">
        <v>1431</v>
      </c>
      <c r="AF13" s="1" t="s">
        <v>1418</v>
      </c>
      <c r="AG13" s="1" t="s">
        <v>1457</v>
      </c>
    </row>
    <row r="14" spans="1:33">
      <c r="A14" s="53">
        <v>45169</v>
      </c>
      <c r="B14" s="53">
        <v>45169</v>
      </c>
      <c r="N14" s="1" t="s">
        <v>1070</v>
      </c>
      <c r="U14" s="59">
        <v>1948149602.1380401</v>
      </c>
      <c r="V14" s="60">
        <v>1948149602.1380401</v>
      </c>
      <c r="W14" s="60">
        <v>6493832007.12679</v>
      </c>
      <c r="X14" s="59">
        <v>2.9403479154899999E-2</v>
      </c>
      <c r="Y14" s="54">
        <v>0</v>
      </c>
      <c r="Z14" s="54">
        <v>1</v>
      </c>
      <c r="AA14" s="54">
        <v>0</v>
      </c>
      <c r="AB14" s="54">
        <v>0</v>
      </c>
      <c r="AC14" s="56">
        <v>0</v>
      </c>
      <c r="AD14" s="56">
        <v>1</v>
      </c>
      <c r="AE14" s="1" t="s">
        <v>1458</v>
      </c>
      <c r="AF14" s="1" t="s">
        <v>1418</v>
      </c>
      <c r="AG14" s="1" t="s">
        <v>1419</v>
      </c>
    </row>
    <row r="15" spans="1:33">
      <c r="A15" s="53">
        <v>45169</v>
      </c>
      <c r="B15" s="53">
        <v>45169</v>
      </c>
      <c r="N15" s="1" t="s">
        <v>1332</v>
      </c>
      <c r="U15" s="59">
        <v>1095896284.54228</v>
      </c>
      <c r="V15" s="60">
        <v>1095896284.54228</v>
      </c>
      <c r="W15" s="60">
        <v>2435325076.7606201</v>
      </c>
      <c r="X15" s="59">
        <v>1.6540394804900001E-2</v>
      </c>
      <c r="Y15" s="54">
        <v>0</v>
      </c>
      <c r="Z15" s="54">
        <v>1</v>
      </c>
      <c r="AA15" s="54">
        <v>0</v>
      </c>
      <c r="AB15" s="54">
        <v>0</v>
      </c>
      <c r="AC15" s="56">
        <v>0.65</v>
      </c>
      <c r="AD15" s="56">
        <v>0.35</v>
      </c>
      <c r="AE15" s="1" t="s">
        <v>1459</v>
      </c>
      <c r="AF15" s="1" t="s">
        <v>1418</v>
      </c>
      <c r="AG15" s="1" t="s">
        <v>1419</v>
      </c>
    </row>
    <row r="16" spans="1:33">
      <c r="A16" s="53">
        <v>45169</v>
      </c>
      <c r="B16" s="53">
        <v>45169</v>
      </c>
      <c r="N16" s="1" t="s">
        <v>1256</v>
      </c>
      <c r="U16" s="59">
        <v>24770053190.7803</v>
      </c>
      <c r="V16" s="60">
        <v>24770053190.7803</v>
      </c>
      <c r="W16" s="60">
        <v>2251823017343.6602</v>
      </c>
      <c r="X16" s="59">
        <v>0.37385514021170002</v>
      </c>
      <c r="Y16" s="54">
        <v>1</v>
      </c>
      <c r="Z16" s="54">
        <v>0</v>
      </c>
      <c r="AA16" s="54">
        <v>0</v>
      </c>
      <c r="AB16" s="54">
        <v>0</v>
      </c>
      <c r="AC16" s="56">
        <v>0</v>
      </c>
      <c r="AD16" s="56">
        <v>1</v>
      </c>
      <c r="AE16" s="1" t="s">
        <v>1460</v>
      </c>
      <c r="AF16" s="1" t="s">
        <v>1418</v>
      </c>
      <c r="AG16" s="1" t="s">
        <v>1419</v>
      </c>
    </row>
    <row r="17" spans="1:33">
      <c r="A17" s="53">
        <v>45169</v>
      </c>
      <c r="B17" s="53">
        <v>45169</v>
      </c>
      <c r="N17" s="1" t="s">
        <v>948</v>
      </c>
      <c r="U17" s="59">
        <v>367074973.46255398</v>
      </c>
      <c r="V17" s="60">
        <v>367074973.46255398</v>
      </c>
      <c r="W17" s="60">
        <v>6108097615.8569002</v>
      </c>
      <c r="X17" s="59">
        <v>5.5402733541000003E-3</v>
      </c>
      <c r="Y17" s="54">
        <v>1</v>
      </c>
      <c r="Z17" s="54">
        <v>0</v>
      </c>
      <c r="AA17" s="54">
        <v>0</v>
      </c>
      <c r="AB17" s="54">
        <v>0</v>
      </c>
      <c r="AC17" s="56">
        <v>0</v>
      </c>
      <c r="AD17" s="56">
        <v>1</v>
      </c>
      <c r="AE17" s="1" t="s">
        <v>1461</v>
      </c>
      <c r="AF17" s="1" t="s">
        <v>1418</v>
      </c>
      <c r="AG17" s="1" t="s">
        <v>1434</v>
      </c>
    </row>
    <row r="18" spans="1:33">
      <c r="A18" s="53">
        <v>45169</v>
      </c>
      <c r="B18" s="53">
        <v>45169</v>
      </c>
      <c r="N18" s="1" t="s">
        <v>948</v>
      </c>
      <c r="U18" s="59">
        <v>1500434142.0952101</v>
      </c>
      <c r="V18" s="60">
        <v>1500434142.0952101</v>
      </c>
      <c r="W18" s="60">
        <v>24967101733.011398</v>
      </c>
      <c r="X18" s="59">
        <v>2.2646096568700001E-2</v>
      </c>
      <c r="Y18" s="54">
        <v>1</v>
      </c>
      <c r="Z18" s="54">
        <v>0</v>
      </c>
      <c r="AA18" s="54">
        <v>0</v>
      </c>
      <c r="AB18" s="54">
        <v>0</v>
      </c>
      <c r="AC18" s="56">
        <v>0</v>
      </c>
      <c r="AD18" s="56">
        <v>1</v>
      </c>
      <c r="AE18" s="1" t="s">
        <v>1461</v>
      </c>
      <c r="AF18" s="1" t="s">
        <v>1418</v>
      </c>
      <c r="AG18" s="1" t="s">
        <v>1434</v>
      </c>
    </row>
    <row r="19" spans="1:33">
      <c r="A19" s="53">
        <v>45169</v>
      </c>
      <c r="B19" s="53">
        <v>45169</v>
      </c>
      <c r="N19" s="1" t="s">
        <v>948</v>
      </c>
      <c r="U19" s="59">
        <v>1376344419.95521</v>
      </c>
      <c r="V19" s="60">
        <v>1376344419.95521</v>
      </c>
      <c r="W19" s="60">
        <v>34353388318.029701</v>
      </c>
      <c r="X19" s="59">
        <v>2.0773206748400001E-2</v>
      </c>
      <c r="Y19" s="54">
        <v>1</v>
      </c>
      <c r="Z19" s="54">
        <v>0</v>
      </c>
      <c r="AA19" s="54">
        <v>0</v>
      </c>
      <c r="AB19" s="54">
        <v>0</v>
      </c>
      <c r="AC19" s="56">
        <v>1</v>
      </c>
      <c r="AD19" s="56">
        <v>0</v>
      </c>
      <c r="AE19" s="1" t="s">
        <v>1461</v>
      </c>
      <c r="AF19" s="1" t="s">
        <v>1418</v>
      </c>
      <c r="AG19" s="1" t="s">
        <v>1434</v>
      </c>
    </row>
    <row r="20" spans="1:33">
      <c r="A20" s="53">
        <v>45169</v>
      </c>
      <c r="B20" s="53">
        <v>45169</v>
      </c>
      <c r="N20" s="1" t="s">
        <v>1310</v>
      </c>
      <c r="U20" s="59">
        <v>2131323623.9023299</v>
      </c>
      <c r="V20" s="60">
        <v>2131323623.9023299</v>
      </c>
      <c r="W20" s="60">
        <v>7104412079.6744499</v>
      </c>
      <c r="X20" s="59">
        <v>3.2168130044499997E-2</v>
      </c>
      <c r="Y20" s="54">
        <v>0</v>
      </c>
      <c r="Z20" s="54">
        <v>1</v>
      </c>
      <c r="AA20" s="54">
        <v>0</v>
      </c>
      <c r="AB20" s="54">
        <v>0</v>
      </c>
      <c r="AC20" s="56">
        <v>0.35</v>
      </c>
      <c r="AD20" s="56">
        <v>0.65</v>
      </c>
      <c r="AE20" s="1" t="s">
        <v>1462</v>
      </c>
      <c r="AF20" s="1" t="s">
        <v>1418</v>
      </c>
      <c r="AG20" s="1" t="s">
        <v>1419</v>
      </c>
    </row>
    <row r="21" spans="1:33">
      <c r="A21" s="53">
        <v>45169</v>
      </c>
      <c r="B21" s="53">
        <v>45169</v>
      </c>
      <c r="N21" s="1" t="s">
        <v>948</v>
      </c>
      <c r="U21" s="59">
        <v>317344836.55462003</v>
      </c>
      <c r="V21" s="60">
        <v>317344836.55462003</v>
      </c>
      <c r="W21" s="60">
        <v>5280592194.2306099</v>
      </c>
      <c r="X21" s="59">
        <v>4.7896949373000004E-3</v>
      </c>
      <c r="Y21" s="54">
        <v>0</v>
      </c>
      <c r="Z21" s="54">
        <v>1</v>
      </c>
      <c r="AA21" s="54">
        <v>0</v>
      </c>
      <c r="AB21" s="54">
        <v>0</v>
      </c>
      <c r="AC21" s="56">
        <v>0</v>
      </c>
      <c r="AD21" s="56">
        <v>1</v>
      </c>
      <c r="AE21" s="1" t="s">
        <v>1461</v>
      </c>
      <c r="AF21" s="1" t="s">
        <v>1418</v>
      </c>
      <c r="AG21" s="1" t="s">
        <v>1434</v>
      </c>
    </row>
    <row r="22" spans="1:33">
      <c r="A22" s="53">
        <v>45169</v>
      </c>
      <c r="B22" s="53">
        <v>45169</v>
      </c>
      <c r="N22" s="1" t="s">
        <v>948</v>
      </c>
      <c r="U22" s="59">
        <v>1516694892.1988101</v>
      </c>
      <c r="V22" s="60">
        <v>1516694892.1988101</v>
      </c>
      <c r="W22" s="60">
        <v>2333376757.22894</v>
      </c>
      <c r="X22" s="59">
        <v>2.2891520547599999E-2</v>
      </c>
      <c r="Y22" s="54">
        <v>0</v>
      </c>
      <c r="Z22" s="54">
        <v>1</v>
      </c>
      <c r="AA22" s="54">
        <v>0</v>
      </c>
      <c r="AB22" s="54">
        <v>0</v>
      </c>
      <c r="AC22" s="56">
        <v>0</v>
      </c>
      <c r="AD22" s="56">
        <v>1</v>
      </c>
      <c r="AE22" s="1" t="s">
        <v>1431</v>
      </c>
      <c r="AF22" s="1" t="s">
        <v>1418</v>
      </c>
      <c r="AG22" s="1" t="s">
        <v>1457</v>
      </c>
    </row>
    <row r="23" spans="1:33">
      <c r="A23" s="53">
        <v>45169</v>
      </c>
      <c r="B23" s="53">
        <v>45169</v>
      </c>
      <c r="N23" s="1" t="s">
        <v>948</v>
      </c>
      <c r="U23" s="59">
        <v>272055835.68042898</v>
      </c>
      <c r="V23" s="60">
        <v>272055835.68042898</v>
      </c>
      <c r="W23" s="60">
        <v>4526986913.9392595</v>
      </c>
      <c r="X23" s="59">
        <v>4.1061467171999997E-3</v>
      </c>
      <c r="Y23" s="54">
        <v>0</v>
      </c>
      <c r="Z23" s="54">
        <v>1</v>
      </c>
      <c r="AA23" s="54">
        <v>0</v>
      </c>
      <c r="AB23" s="54">
        <v>0</v>
      </c>
      <c r="AC23" s="56">
        <v>0.35</v>
      </c>
      <c r="AD23" s="56">
        <v>0.65</v>
      </c>
      <c r="AE23" s="1" t="s">
        <v>1461</v>
      </c>
      <c r="AF23" s="1" t="s">
        <v>1418</v>
      </c>
      <c r="AG23" s="1" t="s">
        <v>1434</v>
      </c>
    </row>
    <row r="24" spans="1:33">
      <c r="A24" s="53">
        <v>45169</v>
      </c>
      <c r="B24" s="53">
        <v>45169</v>
      </c>
      <c r="N24" s="1" t="s">
        <v>948</v>
      </c>
      <c r="U24" s="59">
        <v>636930493.57145</v>
      </c>
      <c r="V24" s="60">
        <v>636930493.57145</v>
      </c>
      <c r="W24" s="60">
        <v>10598471458.167101</v>
      </c>
      <c r="X24" s="59">
        <v>9.6132106437000001E-3</v>
      </c>
      <c r="Y24" s="54">
        <v>1</v>
      </c>
      <c r="Z24" s="54">
        <v>0</v>
      </c>
      <c r="AA24" s="54">
        <v>0</v>
      </c>
      <c r="AB24" s="54">
        <v>0</v>
      </c>
      <c r="AC24" s="56">
        <v>0</v>
      </c>
      <c r="AD24" s="56">
        <v>1</v>
      </c>
      <c r="AE24" s="1" t="s">
        <v>1461</v>
      </c>
      <c r="AF24" s="1" t="s">
        <v>1418</v>
      </c>
      <c r="AG24" s="1" t="s">
        <v>1434</v>
      </c>
    </row>
    <row r="25" spans="1:33">
      <c r="A25" s="53">
        <v>45169</v>
      </c>
      <c r="B25" s="53">
        <v>45169</v>
      </c>
      <c r="N25" s="1" t="s">
        <v>1070</v>
      </c>
      <c r="U25" s="59">
        <v>2799439673.8756099</v>
      </c>
      <c r="V25" s="60">
        <v>2799439673.8756099</v>
      </c>
      <c r="W25" s="60">
        <v>9331465579.5853806</v>
      </c>
      <c r="X25" s="59">
        <v>4.2252025206799999E-2</v>
      </c>
      <c r="Y25" s="54">
        <v>1</v>
      </c>
      <c r="Z25" s="54">
        <v>0</v>
      </c>
      <c r="AA25" s="54">
        <v>0</v>
      </c>
      <c r="AB25" s="54">
        <v>0</v>
      </c>
      <c r="AC25" s="56">
        <v>0</v>
      </c>
      <c r="AD25" s="56">
        <v>1</v>
      </c>
      <c r="AE25" s="1" t="s">
        <v>1458</v>
      </c>
      <c r="AF25" s="1" t="s">
        <v>1418</v>
      </c>
      <c r="AG25" s="1" t="s">
        <v>1419</v>
      </c>
    </row>
    <row r="26" spans="1:33">
      <c r="A26" s="53">
        <v>45169</v>
      </c>
      <c r="B26" s="53">
        <v>45169</v>
      </c>
      <c r="N26" s="1" t="s">
        <v>1256</v>
      </c>
      <c r="U26" s="59">
        <v>5669017370.3224802</v>
      </c>
      <c r="V26" s="60">
        <v>5669017370.3224802</v>
      </c>
      <c r="W26" s="60">
        <v>22676069481.289902</v>
      </c>
      <c r="X26" s="59">
        <v>8.5562645647999994E-2</v>
      </c>
      <c r="Y26" s="54">
        <v>1</v>
      </c>
      <c r="Z26" s="54">
        <v>0</v>
      </c>
      <c r="AA26" s="54">
        <v>0</v>
      </c>
      <c r="AB26" s="54">
        <v>0</v>
      </c>
      <c r="AC26" s="56">
        <v>0</v>
      </c>
      <c r="AD26" s="56">
        <v>1</v>
      </c>
      <c r="AE26" s="1" t="s">
        <v>1460</v>
      </c>
      <c r="AF26" s="1" t="s">
        <v>1418</v>
      </c>
      <c r="AG26" s="1" t="s">
        <v>1419</v>
      </c>
    </row>
    <row r="27" spans="1:33">
      <c r="A27" s="53">
        <v>45169</v>
      </c>
      <c r="B27" s="53">
        <v>45169</v>
      </c>
      <c r="N27" s="1" t="s">
        <v>948</v>
      </c>
      <c r="U27" s="59">
        <v>278879571.12921602</v>
      </c>
      <c r="V27" s="60">
        <v>278879571.12921602</v>
      </c>
      <c r="W27" s="60">
        <v>4640533315.1902599</v>
      </c>
      <c r="X27" s="59">
        <v>4.2091375567000003E-3</v>
      </c>
      <c r="Y27" s="54">
        <v>1</v>
      </c>
      <c r="Z27" s="54">
        <v>0</v>
      </c>
      <c r="AA27" s="54">
        <v>0</v>
      </c>
      <c r="AB27" s="54">
        <v>0</v>
      </c>
      <c r="AC27" s="56">
        <v>0</v>
      </c>
      <c r="AD27" s="56">
        <v>1</v>
      </c>
      <c r="AE27" s="1" t="s">
        <v>1461</v>
      </c>
      <c r="AF27" s="1" t="s">
        <v>1418</v>
      </c>
      <c r="AG27" s="1" t="s">
        <v>1434</v>
      </c>
    </row>
    <row r="28" spans="1:33">
      <c r="A28" s="53">
        <v>45169</v>
      </c>
      <c r="B28" s="53">
        <v>45169</v>
      </c>
      <c r="N28" s="1" t="s">
        <v>948</v>
      </c>
      <c r="U28" s="59">
        <v>187918288.76829001</v>
      </c>
      <c r="V28" s="60">
        <v>187918288.76829001</v>
      </c>
      <c r="W28" s="60">
        <v>3752333995.7751498</v>
      </c>
      <c r="X28" s="59">
        <v>2.8362562507999998E-3</v>
      </c>
      <c r="Y28" s="54">
        <v>0</v>
      </c>
      <c r="Z28" s="54">
        <v>1</v>
      </c>
      <c r="AA28" s="54">
        <v>0</v>
      </c>
      <c r="AB28" s="54">
        <v>0</v>
      </c>
      <c r="AC28" s="56">
        <v>0</v>
      </c>
      <c r="AD28" s="56">
        <v>1</v>
      </c>
      <c r="AE28" s="1" t="s">
        <v>1461</v>
      </c>
      <c r="AF28" s="1" t="s">
        <v>1418</v>
      </c>
      <c r="AG28" s="1" t="s">
        <v>1434</v>
      </c>
    </row>
    <row r="29" spans="1:33">
      <c r="A29" s="53">
        <v>45169</v>
      </c>
      <c r="B29" s="53">
        <v>45169</v>
      </c>
      <c r="N29" s="1" t="s">
        <v>948</v>
      </c>
      <c r="U29" s="59">
        <v>458472791.83776897</v>
      </c>
      <c r="V29" s="60">
        <v>458472791.83776897</v>
      </c>
      <c r="W29" s="60">
        <v>7628949858.2370901</v>
      </c>
      <c r="X29" s="59">
        <v>6.9197433108000002E-3</v>
      </c>
      <c r="Y29" s="54">
        <v>1</v>
      </c>
      <c r="Z29" s="54">
        <v>0</v>
      </c>
      <c r="AA29" s="54">
        <v>0</v>
      </c>
      <c r="AB29" s="54">
        <v>0</v>
      </c>
      <c r="AC29" s="56">
        <v>0</v>
      </c>
      <c r="AD29" s="56">
        <v>1</v>
      </c>
      <c r="AE29" s="1" t="s">
        <v>1461</v>
      </c>
      <c r="AF29" s="1" t="s">
        <v>1418</v>
      </c>
      <c r="AG29" s="1" t="s">
        <v>1434</v>
      </c>
    </row>
    <row r="30" spans="1:33">
      <c r="A30" s="53">
        <v>45169</v>
      </c>
      <c r="B30" s="53">
        <v>45169</v>
      </c>
      <c r="N30" s="1" t="s">
        <v>948</v>
      </c>
      <c r="U30" s="59">
        <v>393878617.63797498</v>
      </c>
      <c r="V30" s="60">
        <v>393878617.63797498</v>
      </c>
      <c r="W30" s="60">
        <v>6554108068.5440702</v>
      </c>
      <c r="X30" s="59">
        <v>5.9448215426999998E-3</v>
      </c>
      <c r="Y30" s="54">
        <v>0</v>
      </c>
      <c r="Z30" s="54">
        <v>1</v>
      </c>
      <c r="AA30" s="54">
        <v>0</v>
      </c>
      <c r="AB30" s="54">
        <v>0</v>
      </c>
      <c r="AC30" s="56">
        <v>0</v>
      </c>
      <c r="AD30" s="56">
        <v>1</v>
      </c>
      <c r="AE30" s="1" t="s">
        <v>1463</v>
      </c>
      <c r="AF30" s="1" t="s">
        <v>1418</v>
      </c>
      <c r="AG30" s="1" t="s">
        <v>1434</v>
      </c>
    </row>
    <row r="31" spans="1:33">
      <c r="A31" s="53">
        <v>45169</v>
      </c>
      <c r="B31" s="53">
        <v>45169</v>
      </c>
      <c r="N31" s="1" t="s">
        <v>948</v>
      </c>
      <c r="U31" s="59">
        <v>347793718.27398503</v>
      </c>
      <c r="V31" s="60">
        <v>347793718.27398503</v>
      </c>
      <c r="W31" s="60">
        <v>8680888653.4566994</v>
      </c>
      <c r="X31" s="59">
        <v>5.2492608032999998E-3</v>
      </c>
      <c r="Y31" s="54">
        <v>1</v>
      </c>
      <c r="Z31" s="54">
        <v>0</v>
      </c>
      <c r="AA31" s="54">
        <v>0</v>
      </c>
      <c r="AB31" s="54">
        <v>0</v>
      </c>
      <c r="AC31" s="56">
        <v>0</v>
      </c>
      <c r="AD31" s="56">
        <v>1</v>
      </c>
      <c r="AE31" s="1" t="s">
        <v>1461</v>
      </c>
      <c r="AF31" s="1" t="s">
        <v>1418</v>
      </c>
      <c r="AG31" s="1" t="s">
        <v>1434</v>
      </c>
    </row>
    <row r="32" spans="1:33">
      <c r="A32" s="53">
        <v>45169</v>
      </c>
      <c r="B32" s="53">
        <v>45169</v>
      </c>
      <c r="N32" s="1" t="s">
        <v>948</v>
      </c>
      <c r="U32" s="59">
        <v>419927080.65969598</v>
      </c>
      <c r="V32" s="60">
        <v>419927080.65969598</v>
      </c>
      <c r="W32" s="60">
        <v>6987552368.4343395</v>
      </c>
      <c r="X32" s="59">
        <v>6.3379717600999998E-3</v>
      </c>
      <c r="Y32" s="54">
        <v>1</v>
      </c>
      <c r="Z32" s="54">
        <v>0</v>
      </c>
      <c r="AA32" s="54">
        <v>0</v>
      </c>
      <c r="AB32" s="54">
        <v>0</v>
      </c>
      <c r="AC32" s="56">
        <v>1</v>
      </c>
      <c r="AD32" s="56">
        <v>0</v>
      </c>
      <c r="AE32" s="1" t="s">
        <v>1461</v>
      </c>
      <c r="AF32" s="1" t="s">
        <v>1418</v>
      </c>
      <c r="AG32" s="1" t="s">
        <v>1434</v>
      </c>
    </row>
    <row r="33" spans="1:33">
      <c r="A33" s="53">
        <v>45169</v>
      </c>
      <c r="B33" s="53">
        <v>45169</v>
      </c>
      <c r="N33" s="1" t="s">
        <v>948</v>
      </c>
      <c r="U33" s="59">
        <v>4007172318.2399998</v>
      </c>
      <c r="V33" s="60">
        <v>4007172318.2399998</v>
      </c>
      <c r="W33" s="60">
        <v>11449063766.4</v>
      </c>
      <c r="X33" s="59">
        <v>6.0480369474799997E-2</v>
      </c>
      <c r="Y33" s="54">
        <v>0</v>
      </c>
      <c r="Z33" s="54">
        <v>1</v>
      </c>
      <c r="AA33" s="54">
        <v>0</v>
      </c>
      <c r="AB33" s="54">
        <v>0</v>
      </c>
      <c r="AC33" s="56">
        <v>0.5</v>
      </c>
      <c r="AD33" s="56">
        <v>0.5</v>
      </c>
      <c r="AE33" s="1" t="s">
        <v>1424</v>
      </c>
      <c r="AF33" s="1" t="s">
        <v>1418</v>
      </c>
      <c r="AG33" s="1" t="s">
        <v>1419</v>
      </c>
    </row>
    <row r="34" spans="1:33">
      <c r="A34" s="53">
        <v>45169</v>
      </c>
      <c r="B34" s="53">
        <v>45169</v>
      </c>
      <c r="N34" s="1" t="s">
        <v>948</v>
      </c>
      <c r="U34" s="59">
        <v>608752662.28035998</v>
      </c>
      <c r="V34" s="60">
        <v>608752662.28035998</v>
      </c>
      <c r="W34" s="60">
        <v>10129594643.968599</v>
      </c>
      <c r="X34" s="59">
        <v>9.1879218085999994E-3</v>
      </c>
      <c r="Y34" s="54">
        <v>1</v>
      </c>
      <c r="Z34" s="54">
        <v>0</v>
      </c>
      <c r="AA34" s="54">
        <v>0</v>
      </c>
      <c r="AB34" s="54">
        <v>0</v>
      </c>
      <c r="AC34" s="56">
        <v>0</v>
      </c>
      <c r="AD34" s="56">
        <v>1</v>
      </c>
      <c r="AE34" s="1" t="s">
        <v>1461</v>
      </c>
      <c r="AF34" s="1" t="s">
        <v>1418</v>
      </c>
      <c r="AG34" s="1" t="s">
        <v>1434</v>
      </c>
    </row>
    <row r="35" spans="1:33">
      <c r="A35" s="53">
        <v>45169</v>
      </c>
      <c r="B35" s="53">
        <v>45169</v>
      </c>
      <c r="N35" s="1" t="s">
        <v>948</v>
      </c>
      <c r="U35" s="59">
        <v>214320374.11362201</v>
      </c>
      <c r="V35" s="60">
        <v>214320374.11362201</v>
      </c>
      <c r="W35" s="60">
        <v>3566273542.9892201</v>
      </c>
      <c r="X35" s="59">
        <v>3.2347437002999998E-3</v>
      </c>
      <c r="Y35" s="54">
        <v>0</v>
      </c>
      <c r="Z35" s="54">
        <v>1</v>
      </c>
      <c r="AA35" s="54">
        <v>0</v>
      </c>
      <c r="AB35" s="54">
        <v>0</v>
      </c>
      <c r="AC35" s="56">
        <v>0</v>
      </c>
      <c r="AD35" s="56">
        <v>1</v>
      </c>
      <c r="AE35" s="1" t="s">
        <v>1461</v>
      </c>
      <c r="AF35" s="1" t="s">
        <v>1418</v>
      </c>
      <c r="AG35" s="1" t="s">
        <v>1434</v>
      </c>
    </row>
    <row r="36" spans="1:33">
      <c r="A36" s="53">
        <v>45169</v>
      </c>
      <c r="B36" s="53">
        <v>45169</v>
      </c>
      <c r="N36" s="1" t="s">
        <v>1102</v>
      </c>
      <c r="U36" s="59">
        <v>2031078653.30055</v>
      </c>
      <c r="V36" s="60">
        <v>2031078653.30055</v>
      </c>
      <c r="W36" s="60">
        <v>5077696633.2513704</v>
      </c>
      <c r="X36" s="59">
        <v>3.0655129759400001E-2</v>
      </c>
      <c r="Y36" s="54">
        <v>0</v>
      </c>
      <c r="Z36" s="54">
        <v>1</v>
      </c>
      <c r="AA36" s="54">
        <v>0</v>
      </c>
      <c r="AB36" s="54">
        <v>0</v>
      </c>
      <c r="AC36" s="56">
        <v>0</v>
      </c>
      <c r="AD36" s="56">
        <v>1</v>
      </c>
      <c r="AE36" s="1" t="s">
        <v>1464</v>
      </c>
      <c r="AF36" s="1" t="s">
        <v>1418</v>
      </c>
      <c r="AG36" s="1" t="s">
        <v>1419</v>
      </c>
    </row>
    <row r="37" spans="1:33">
      <c r="A37" s="53">
        <v>45169</v>
      </c>
      <c r="B37" s="53">
        <v>45169</v>
      </c>
      <c r="N37" s="1" t="s">
        <v>948</v>
      </c>
      <c r="U37" s="59">
        <v>1844121048.4751501</v>
      </c>
      <c r="V37" s="60">
        <v>1844121048.4751501</v>
      </c>
      <c r="W37" s="60">
        <v>6147070161.5838299</v>
      </c>
      <c r="X37" s="59">
        <v>2.78333731395E-2</v>
      </c>
      <c r="Y37" s="54">
        <v>1</v>
      </c>
      <c r="Z37" s="54">
        <v>0</v>
      </c>
      <c r="AA37" s="54">
        <v>0</v>
      </c>
      <c r="AB37" s="54">
        <v>0</v>
      </c>
      <c r="AC37" s="56">
        <v>1</v>
      </c>
      <c r="AD37" s="56">
        <v>0</v>
      </c>
      <c r="AE37" s="1" t="s">
        <v>1431</v>
      </c>
      <c r="AF37" s="1" t="s">
        <v>1418</v>
      </c>
      <c r="AG37" s="1" t="s">
        <v>1457</v>
      </c>
    </row>
    <row r="38" spans="1:33">
      <c r="A38" s="53">
        <v>45169</v>
      </c>
      <c r="B38" s="53">
        <v>45169</v>
      </c>
      <c r="N38" s="1" t="s">
        <v>948</v>
      </c>
      <c r="U38" s="59">
        <v>542763749.862746</v>
      </c>
      <c r="V38" s="60">
        <v>542763749.862746</v>
      </c>
      <c r="W38" s="60">
        <v>9031544524.1008492</v>
      </c>
      <c r="X38" s="59">
        <v>8.1919492156000001E-3</v>
      </c>
      <c r="Y38" s="54">
        <v>1</v>
      </c>
      <c r="Z38" s="54">
        <v>0</v>
      </c>
      <c r="AA38" s="54">
        <v>0</v>
      </c>
      <c r="AB38" s="54">
        <v>0</v>
      </c>
      <c r="AC38" s="56">
        <v>0</v>
      </c>
      <c r="AD38" s="56">
        <v>1</v>
      </c>
      <c r="AE38" s="1" t="s">
        <v>1461</v>
      </c>
      <c r="AF38" s="1" t="s">
        <v>1418</v>
      </c>
      <c r="AG38" s="1" t="s">
        <v>1434</v>
      </c>
    </row>
    <row r="39" spans="1:33">
      <c r="A39" s="53">
        <v>45169</v>
      </c>
      <c r="B39" s="53">
        <v>45169</v>
      </c>
      <c r="N39" s="1" t="s">
        <v>948</v>
      </c>
      <c r="U39" s="59">
        <v>1756236043.1663899</v>
      </c>
      <c r="V39" s="60">
        <v>1756236043.1663899</v>
      </c>
      <c r="W39" s="60">
        <v>3193156442.1206999</v>
      </c>
      <c r="X39" s="59">
        <v>2.6506922173600001E-2</v>
      </c>
      <c r="Y39" s="54">
        <v>0</v>
      </c>
      <c r="Z39" s="54">
        <v>1</v>
      </c>
      <c r="AA39" s="54">
        <v>0</v>
      </c>
      <c r="AB39" s="54">
        <v>0</v>
      </c>
      <c r="AC39" s="56">
        <v>0</v>
      </c>
      <c r="AD39" s="56">
        <v>1</v>
      </c>
      <c r="AE39" s="1" t="s">
        <v>1431</v>
      </c>
      <c r="AF39" s="1" t="s">
        <v>1418</v>
      </c>
      <c r="AG39" s="1" t="s">
        <v>1457</v>
      </c>
    </row>
    <row r="40" spans="1:33">
      <c r="A40" s="53">
        <v>45169</v>
      </c>
      <c r="B40" s="53">
        <v>45169</v>
      </c>
      <c r="N40" s="1" t="s">
        <v>948</v>
      </c>
      <c r="U40" s="59">
        <v>303105555.70172399</v>
      </c>
      <c r="V40" s="60">
        <v>303105555.70172399</v>
      </c>
      <c r="W40" s="60">
        <v>5043651722.3464403</v>
      </c>
      <c r="X40" s="59">
        <v>4.5747810532999998E-3</v>
      </c>
      <c r="Y40" s="54">
        <v>0</v>
      </c>
      <c r="Z40" s="54">
        <v>1</v>
      </c>
      <c r="AA40" s="54">
        <v>0</v>
      </c>
      <c r="AB40" s="54">
        <v>0</v>
      </c>
      <c r="AC40" s="56">
        <v>0</v>
      </c>
      <c r="AD40" s="56">
        <v>1</v>
      </c>
      <c r="AE40" s="1" t="s">
        <v>1461</v>
      </c>
      <c r="AF40" s="1" t="s">
        <v>1418</v>
      </c>
      <c r="AG40" s="1" t="s">
        <v>1434</v>
      </c>
    </row>
    <row r="41" spans="1:33">
      <c r="A41" s="53">
        <v>45169</v>
      </c>
      <c r="B41" s="53">
        <v>45169</v>
      </c>
      <c r="N41" s="1" t="s">
        <v>948</v>
      </c>
      <c r="U41" s="59">
        <v>23156765964.9645</v>
      </c>
      <c r="V41" s="60">
        <v>23156765964.9645</v>
      </c>
      <c r="W41" s="60">
        <v>42958242815.494003</v>
      </c>
      <c r="X41" s="59">
        <v>0.34950574873630003</v>
      </c>
      <c r="Y41" s="54">
        <v>1</v>
      </c>
      <c r="Z41" s="54">
        <v>0</v>
      </c>
      <c r="AA41" s="54">
        <v>0</v>
      </c>
      <c r="AB41" s="54">
        <v>0</v>
      </c>
      <c r="AC41" s="56">
        <v>0</v>
      </c>
      <c r="AD41" s="56">
        <v>1</v>
      </c>
      <c r="AE41" s="1" t="s">
        <v>1431</v>
      </c>
      <c r="AF41" s="1" t="s">
        <v>1418</v>
      </c>
      <c r="AG41" s="1" t="s">
        <v>1457</v>
      </c>
    </row>
    <row r="42" spans="1:33">
      <c r="A42" s="53">
        <v>45169</v>
      </c>
      <c r="B42" s="53">
        <v>45169</v>
      </c>
      <c r="N42" s="1" t="s">
        <v>948</v>
      </c>
      <c r="U42" s="59">
        <v>11334646084.08</v>
      </c>
      <c r="V42" s="60">
        <v>11334646084.08</v>
      </c>
      <c r="W42" s="60">
        <v>21512801386.380001</v>
      </c>
      <c r="X42" s="59">
        <v>0.17107414620290001</v>
      </c>
      <c r="Y42" s="54">
        <v>1</v>
      </c>
      <c r="Z42" s="54">
        <v>0</v>
      </c>
      <c r="AA42" s="54">
        <v>0</v>
      </c>
      <c r="AB42" s="54">
        <v>0</v>
      </c>
      <c r="AC42" s="56">
        <v>0</v>
      </c>
      <c r="AD42" s="56">
        <v>1</v>
      </c>
      <c r="AE42" s="1" t="s">
        <v>1417</v>
      </c>
      <c r="AF42" s="1" t="s">
        <v>1418</v>
      </c>
      <c r="AG42" s="1" t="s">
        <v>1434</v>
      </c>
    </row>
    <row r="43" spans="1:33">
      <c r="A43" s="53">
        <v>45169</v>
      </c>
      <c r="B43" s="53">
        <v>45169</v>
      </c>
      <c r="N43" s="1" t="s">
        <v>948</v>
      </c>
      <c r="U43" s="59">
        <v>274320060.774885</v>
      </c>
      <c r="V43" s="60">
        <v>274320060.774885</v>
      </c>
      <c r="W43" s="60">
        <v>4564663434.8165998</v>
      </c>
      <c r="X43" s="59">
        <v>4.1403207330000004E-3</v>
      </c>
      <c r="Y43" s="54">
        <v>0</v>
      </c>
      <c r="Z43" s="54">
        <v>1</v>
      </c>
      <c r="AA43" s="54">
        <v>0</v>
      </c>
      <c r="AB43" s="54">
        <v>0</v>
      </c>
      <c r="AC43" s="56">
        <v>0</v>
      </c>
      <c r="AD43" s="56">
        <v>1</v>
      </c>
      <c r="AE43" s="1" t="s">
        <v>1461</v>
      </c>
      <c r="AF43" s="1" t="s">
        <v>1418</v>
      </c>
      <c r="AG43" s="1" t="s">
        <v>1434</v>
      </c>
    </row>
    <row r="44" spans="1:33">
      <c r="A44" s="53">
        <v>45169</v>
      </c>
      <c r="B44" s="53">
        <v>45169</v>
      </c>
      <c r="N44" s="1" t="s">
        <v>948</v>
      </c>
      <c r="U44" s="59">
        <v>9692031905.2268295</v>
      </c>
      <c r="V44" s="60">
        <v>9692031905.2268295</v>
      </c>
      <c r="W44" s="60">
        <v>16193342968.8654</v>
      </c>
      <c r="X44" s="59">
        <v>0.1462821221641</v>
      </c>
      <c r="Y44" s="54">
        <v>1</v>
      </c>
      <c r="Z44" s="54">
        <v>0</v>
      </c>
      <c r="AA44" s="54">
        <v>0</v>
      </c>
      <c r="AB44" s="54">
        <v>0</v>
      </c>
      <c r="AC44" s="56">
        <v>0.5</v>
      </c>
      <c r="AD44" s="56">
        <v>0.5</v>
      </c>
      <c r="AE44" s="1" t="s">
        <v>1431</v>
      </c>
      <c r="AF44" s="1" t="s">
        <v>1418</v>
      </c>
      <c r="AG44" s="1" t="s">
        <v>1457</v>
      </c>
    </row>
    <row r="45" spans="1:33">
      <c r="A45" s="53">
        <v>45169</v>
      </c>
      <c r="B45" s="53">
        <v>45169</v>
      </c>
      <c r="N45" s="1" t="s">
        <v>948</v>
      </c>
      <c r="U45" s="59">
        <v>9898551882.1691608</v>
      </c>
      <c r="V45" s="60">
        <v>9898551882.1691608</v>
      </c>
      <c r="W45" s="60">
        <v>63175546902.158302</v>
      </c>
      <c r="X45" s="59">
        <v>0.14939913424080001</v>
      </c>
      <c r="Y45" s="54">
        <v>1</v>
      </c>
      <c r="Z45" s="54">
        <v>0</v>
      </c>
      <c r="AA45" s="54">
        <v>0</v>
      </c>
      <c r="AB45" s="54">
        <v>0</v>
      </c>
      <c r="AC45" s="56">
        <v>0</v>
      </c>
      <c r="AD45" s="56">
        <v>1</v>
      </c>
      <c r="AE45" s="1" t="s">
        <v>1431</v>
      </c>
      <c r="AF45" s="1" t="s">
        <v>1418</v>
      </c>
      <c r="AG45" s="1" t="s">
        <v>1465</v>
      </c>
    </row>
    <row r="46" spans="1:33">
      <c r="A46" s="53">
        <v>45169</v>
      </c>
      <c r="B46" s="53">
        <v>45169</v>
      </c>
      <c r="N46" s="1" t="s">
        <v>948</v>
      </c>
      <c r="U46" s="59">
        <v>206433176.25038099</v>
      </c>
      <c r="V46" s="60">
        <v>206433176.25038099</v>
      </c>
      <c r="W46" s="60">
        <v>3435031213.90908</v>
      </c>
      <c r="X46" s="59">
        <v>3.1157019912999998E-3</v>
      </c>
      <c r="Y46" s="54">
        <v>0</v>
      </c>
      <c r="Z46" s="54">
        <v>1</v>
      </c>
      <c r="AA46" s="54">
        <v>0</v>
      </c>
      <c r="AB46" s="54">
        <v>0</v>
      </c>
      <c r="AC46" s="56">
        <v>0</v>
      </c>
      <c r="AD46" s="56">
        <v>1</v>
      </c>
      <c r="AE46" s="1" t="s">
        <v>1461</v>
      </c>
      <c r="AF46" s="1" t="s">
        <v>1418</v>
      </c>
      <c r="AG46" s="1" t="s">
        <v>1434</v>
      </c>
    </row>
    <row r="47" spans="1:33">
      <c r="A47" s="53">
        <v>45169</v>
      </c>
      <c r="B47" s="53">
        <v>45169</v>
      </c>
      <c r="N47" s="1" t="s">
        <v>948</v>
      </c>
      <c r="U47" s="59">
        <v>182183216.50881401</v>
      </c>
      <c r="V47" s="60">
        <v>182183216.50881401</v>
      </c>
      <c r="W47" s="60">
        <v>3031513861.8954201</v>
      </c>
      <c r="X47" s="59">
        <v>2.7496966368000001E-3</v>
      </c>
      <c r="Y47" s="54">
        <v>0</v>
      </c>
      <c r="Z47" s="54">
        <v>1</v>
      </c>
      <c r="AA47" s="54">
        <v>0</v>
      </c>
      <c r="AB47" s="54">
        <v>0</v>
      </c>
      <c r="AC47" s="56">
        <v>0</v>
      </c>
      <c r="AD47" s="56">
        <v>1</v>
      </c>
      <c r="AE47" s="1" t="s">
        <v>1461</v>
      </c>
      <c r="AF47" s="1" t="s">
        <v>1418</v>
      </c>
      <c r="AG47" s="1" t="s">
        <v>1434</v>
      </c>
    </row>
    <row r="48" spans="1:33">
      <c r="A48" s="53">
        <v>45169</v>
      </c>
      <c r="B48" s="53">
        <v>45169</v>
      </c>
      <c r="N48" s="1" t="s">
        <v>1070</v>
      </c>
      <c r="U48" s="59">
        <v>5531426307.9074097</v>
      </c>
      <c r="V48" s="60">
        <v>5531426307.9074097</v>
      </c>
      <c r="W48" s="60">
        <v>6914282884.8842602</v>
      </c>
      <c r="X48" s="59">
        <v>8.3485979702400001E-2</v>
      </c>
      <c r="Y48" s="54">
        <v>0</v>
      </c>
      <c r="Z48" s="54">
        <v>1</v>
      </c>
      <c r="AA48" s="54">
        <v>0</v>
      </c>
      <c r="AB48" s="54">
        <v>0</v>
      </c>
      <c r="AC48" s="56">
        <v>0</v>
      </c>
      <c r="AD48" s="56">
        <v>1</v>
      </c>
      <c r="AE48" s="1" t="s">
        <v>1458</v>
      </c>
      <c r="AF48" s="1" t="s">
        <v>1418</v>
      </c>
      <c r="AG48" s="1" t="s">
        <v>1419</v>
      </c>
    </row>
    <row r="49" spans="1:33">
      <c r="A49" s="53">
        <v>45169</v>
      </c>
      <c r="B49" s="53">
        <v>45169</v>
      </c>
      <c r="N49" s="1" t="s">
        <v>948</v>
      </c>
      <c r="U49" s="59">
        <v>782088562.20375097</v>
      </c>
      <c r="V49" s="60">
        <v>782088562.20375097</v>
      </c>
      <c r="W49" s="60">
        <v>13013889879.564301</v>
      </c>
      <c r="X49" s="59">
        <v>1.1804085636299999E-2</v>
      </c>
      <c r="Y49" s="54">
        <v>1</v>
      </c>
      <c r="Z49" s="54">
        <v>0</v>
      </c>
      <c r="AA49" s="54">
        <v>0</v>
      </c>
      <c r="AB49" s="54">
        <v>0</v>
      </c>
      <c r="AC49" s="56">
        <v>0</v>
      </c>
      <c r="AD49" s="56">
        <v>1</v>
      </c>
      <c r="AE49" s="1" t="s">
        <v>1463</v>
      </c>
      <c r="AF49" s="1" t="s">
        <v>1418</v>
      </c>
      <c r="AG49" s="1" t="s">
        <v>1434</v>
      </c>
    </row>
    <row r="50" spans="1:33">
      <c r="A50" s="53">
        <v>45169</v>
      </c>
      <c r="B50" s="53">
        <v>45169</v>
      </c>
      <c r="N50" s="1" t="s">
        <v>948</v>
      </c>
      <c r="U50" s="59">
        <v>2216935228.4783401</v>
      </c>
      <c r="V50" s="60">
        <v>2216935228.4783401</v>
      </c>
      <c r="W50" s="60">
        <v>3694892047.4639001</v>
      </c>
      <c r="X50" s="59">
        <v>3.3460268506500003E-2</v>
      </c>
      <c r="Y50" s="54">
        <v>0</v>
      </c>
      <c r="Z50" s="54">
        <v>1</v>
      </c>
      <c r="AA50" s="54">
        <v>0</v>
      </c>
      <c r="AB50" s="54">
        <v>0</v>
      </c>
      <c r="AC50" s="56">
        <v>0</v>
      </c>
      <c r="AD50" s="56">
        <v>1</v>
      </c>
      <c r="AE50" s="1" t="s">
        <v>1431</v>
      </c>
      <c r="AF50" s="1" t="s">
        <v>1418</v>
      </c>
      <c r="AG50" s="1" t="s">
        <v>1457</v>
      </c>
    </row>
    <row r="51" spans="1:33">
      <c r="A51" s="53">
        <v>45169</v>
      </c>
      <c r="B51" s="53">
        <v>45169</v>
      </c>
      <c r="N51" s="1" t="s">
        <v>918</v>
      </c>
      <c r="U51" s="59">
        <v>4276344982.86834</v>
      </c>
      <c r="V51" s="60">
        <v>4276344982.86834</v>
      </c>
      <c r="W51" s="60">
        <v>30294311981.355099</v>
      </c>
      <c r="X51" s="59">
        <v>6.4543000406600007E-2</v>
      </c>
      <c r="Y51" s="54">
        <v>1</v>
      </c>
      <c r="Z51" s="54">
        <v>0</v>
      </c>
      <c r="AA51" s="54">
        <v>0</v>
      </c>
      <c r="AB51" s="54">
        <v>0</v>
      </c>
      <c r="AC51" s="56">
        <v>1</v>
      </c>
      <c r="AD51" s="56">
        <v>0</v>
      </c>
      <c r="AE51" s="1" t="s">
        <v>1466</v>
      </c>
      <c r="AF51" s="1" t="s">
        <v>1467</v>
      </c>
      <c r="AG51" s="1" t="s">
        <v>1419</v>
      </c>
    </row>
    <row r="52" spans="1:33">
      <c r="A52" s="53">
        <v>45169</v>
      </c>
      <c r="B52" s="53">
        <v>45169</v>
      </c>
      <c r="N52" s="1" t="s">
        <v>918</v>
      </c>
      <c r="U52" s="59">
        <v>16039828705.1273</v>
      </c>
      <c r="V52" s="60">
        <v>16039828705.1273</v>
      </c>
      <c r="W52" s="60">
        <v>30294311981.355099</v>
      </c>
      <c r="X52" s="59">
        <v>0.24208960567589999</v>
      </c>
      <c r="Y52" s="54">
        <v>1</v>
      </c>
      <c r="Z52" s="54">
        <v>0</v>
      </c>
      <c r="AA52" s="54">
        <v>0</v>
      </c>
      <c r="AB52" s="54">
        <v>0</v>
      </c>
      <c r="AC52" s="56">
        <v>1</v>
      </c>
      <c r="AD52" s="56">
        <v>0</v>
      </c>
      <c r="AE52" s="1" t="s">
        <v>1466</v>
      </c>
      <c r="AF52" s="1" t="s">
        <v>1214</v>
      </c>
      <c r="AG52" s="1" t="s">
        <v>1419</v>
      </c>
    </row>
    <row r="53" spans="1:33">
      <c r="A53" s="53">
        <v>45169</v>
      </c>
      <c r="B53" s="53">
        <v>45169</v>
      </c>
      <c r="N53" s="1" t="s">
        <v>918</v>
      </c>
      <c r="U53" s="59">
        <v>8177893635.0801401</v>
      </c>
      <c r="V53" s="60">
        <v>8177893635.0801296</v>
      </c>
      <c r="W53" s="60">
        <v>27259645450.267101</v>
      </c>
      <c r="X53" s="59">
        <v>0.1234291887882</v>
      </c>
      <c r="Y53" s="54">
        <v>1</v>
      </c>
      <c r="Z53" s="54">
        <v>0</v>
      </c>
      <c r="AA53" s="54">
        <v>0</v>
      </c>
      <c r="AB53" s="54">
        <v>0</v>
      </c>
      <c r="AC53" s="56">
        <v>1</v>
      </c>
      <c r="AD53" s="56">
        <v>0</v>
      </c>
      <c r="AE53" s="1" t="s">
        <v>1466</v>
      </c>
      <c r="AF53" s="1" t="s">
        <v>1467</v>
      </c>
      <c r="AG53" s="1" t="s">
        <v>1419</v>
      </c>
    </row>
    <row r="54" spans="1:33">
      <c r="A54" s="53">
        <v>45169</v>
      </c>
      <c r="B54" s="53">
        <v>45169</v>
      </c>
      <c r="N54" s="1" t="s">
        <v>918</v>
      </c>
      <c r="U54" s="59">
        <v>3467294911.5815101</v>
      </c>
      <c r="V54" s="60">
        <v>3467294911.5815101</v>
      </c>
      <c r="W54" s="60">
        <v>6576260773.1304102</v>
      </c>
      <c r="X54" s="59">
        <v>5.2331983921899999E-2</v>
      </c>
      <c r="Y54" s="54">
        <v>0</v>
      </c>
      <c r="Z54" s="54">
        <v>1</v>
      </c>
      <c r="AA54" s="54">
        <v>0</v>
      </c>
      <c r="AB54" s="54">
        <v>0</v>
      </c>
      <c r="AC54" s="56">
        <v>1</v>
      </c>
      <c r="AD54" s="56">
        <v>0</v>
      </c>
      <c r="AE54" s="1" t="s">
        <v>1466</v>
      </c>
      <c r="AF54" s="1" t="s">
        <v>1214</v>
      </c>
      <c r="AG54" s="1" t="s">
        <v>1419</v>
      </c>
    </row>
    <row r="55" spans="1:33">
      <c r="A55" s="53">
        <v>45169</v>
      </c>
      <c r="B55" s="53">
        <v>45169</v>
      </c>
      <c r="N55" s="1" t="s">
        <v>918</v>
      </c>
      <c r="U55" s="59">
        <v>26847681363.833199</v>
      </c>
      <c r="V55" s="60">
        <v>26847681363.833199</v>
      </c>
      <c r="W55" s="60">
        <v>50192241148.983498</v>
      </c>
      <c r="X55" s="59">
        <v>0.40521284323970003</v>
      </c>
      <c r="Y55" s="54">
        <v>1</v>
      </c>
      <c r="Z55" s="54">
        <v>0</v>
      </c>
      <c r="AA55" s="54">
        <v>0</v>
      </c>
      <c r="AB55" s="54">
        <v>0</v>
      </c>
      <c r="AC55" s="56">
        <v>0.5</v>
      </c>
      <c r="AD55" s="56">
        <v>0.5</v>
      </c>
      <c r="AE55" s="1" t="s">
        <v>1466</v>
      </c>
      <c r="AF55" s="1" t="s">
        <v>1214</v>
      </c>
      <c r="AG55" s="1" t="s">
        <v>1419</v>
      </c>
    </row>
    <row r="56" spans="1:33">
      <c r="A56" s="53">
        <v>45169</v>
      </c>
      <c r="B56" s="53">
        <v>45169</v>
      </c>
      <c r="N56" s="1" t="s">
        <v>918</v>
      </c>
      <c r="U56" s="59">
        <v>9639177128.4880695</v>
      </c>
      <c r="V56" s="60">
        <v>9639177128.4880695</v>
      </c>
      <c r="W56" s="60">
        <v>18453217040.576</v>
      </c>
      <c r="X56" s="59">
        <v>0.1454843834666</v>
      </c>
      <c r="Y56" s="54">
        <v>1</v>
      </c>
      <c r="Z56" s="54">
        <v>0</v>
      </c>
      <c r="AA56" s="54">
        <v>0</v>
      </c>
      <c r="AB56" s="54">
        <v>0</v>
      </c>
      <c r="AC56" s="56">
        <v>1</v>
      </c>
      <c r="AD56" s="56">
        <v>0</v>
      </c>
      <c r="AE56" s="1" t="s">
        <v>1466</v>
      </c>
      <c r="AF56" s="1" t="s">
        <v>1214</v>
      </c>
      <c r="AG56" s="1" t="s">
        <v>1419</v>
      </c>
    </row>
    <row r="57" spans="1:33">
      <c r="A57" s="53">
        <v>45169</v>
      </c>
      <c r="B57" s="53">
        <v>45169</v>
      </c>
      <c r="N57" s="1" t="s">
        <v>918</v>
      </c>
      <c r="U57" s="59">
        <v>3499530694.4348001</v>
      </c>
      <c r="V57" s="60">
        <v>3499530694.4348001</v>
      </c>
      <c r="W57" s="60">
        <v>5164636569.5169601</v>
      </c>
      <c r="X57" s="59">
        <v>5.2818519539199998E-2</v>
      </c>
      <c r="Y57" s="54">
        <v>0</v>
      </c>
      <c r="Z57" s="54">
        <v>1</v>
      </c>
      <c r="AA57" s="54">
        <v>0</v>
      </c>
      <c r="AB57" s="54">
        <v>0</v>
      </c>
      <c r="AC57" s="56">
        <v>0</v>
      </c>
      <c r="AD57" s="56">
        <v>1</v>
      </c>
      <c r="AE57" s="1" t="s">
        <v>1466</v>
      </c>
      <c r="AF57" s="1" t="s">
        <v>1468</v>
      </c>
      <c r="AG57" s="1" t="s">
        <v>1419</v>
      </c>
    </row>
    <row r="58" spans="1:33">
      <c r="A58" s="53">
        <v>45169</v>
      </c>
      <c r="B58" s="53">
        <v>45169</v>
      </c>
      <c r="N58" s="1" t="s">
        <v>918</v>
      </c>
      <c r="U58" s="59">
        <v>30719328543.292099</v>
      </c>
      <c r="V58" s="60">
        <v>30719328543.292099</v>
      </c>
      <c r="W58" s="60">
        <v>88062212850.745804</v>
      </c>
      <c r="X58" s="59">
        <v>0.46364772781500002</v>
      </c>
      <c r="Y58" s="54">
        <v>1</v>
      </c>
      <c r="Z58" s="54">
        <v>0</v>
      </c>
      <c r="AA58" s="54">
        <v>0</v>
      </c>
      <c r="AB58" s="54">
        <v>0</v>
      </c>
      <c r="AC58" s="56">
        <v>1</v>
      </c>
      <c r="AD58" s="56">
        <v>0</v>
      </c>
      <c r="AE58" s="1" t="s">
        <v>1466</v>
      </c>
      <c r="AF58" s="1" t="s">
        <v>1214</v>
      </c>
      <c r="AG58" s="1" t="s">
        <v>1419</v>
      </c>
    </row>
    <row r="59" spans="1:33">
      <c r="A59" s="53">
        <v>45169</v>
      </c>
      <c r="B59" s="53">
        <v>45169</v>
      </c>
      <c r="N59" s="1" t="s">
        <v>918</v>
      </c>
      <c r="U59" s="59">
        <v>25960913164.6129</v>
      </c>
      <c r="V59" s="60">
        <v>25960913164.6129</v>
      </c>
      <c r="W59" s="60">
        <v>88062212850.745804</v>
      </c>
      <c r="X59" s="59">
        <v>0.39182882476780001</v>
      </c>
      <c r="Y59" s="54">
        <v>1</v>
      </c>
      <c r="Z59" s="54">
        <v>0</v>
      </c>
      <c r="AA59" s="54">
        <v>0</v>
      </c>
      <c r="AB59" s="54">
        <v>0</v>
      </c>
      <c r="AC59" s="56">
        <v>1</v>
      </c>
      <c r="AD59" s="56">
        <v>0</v>
      </c>
      <c r="AE59" s="1" t="s">
        <v>1466</v>
      </c>
      <c r="AF59" s="1" t="s">
        <v>1467</v>
      </c>
      <c r="AG59" s="1" t="s">
        <v>1419</v>
      </c>
    </row>
    <row r="60" spans="1:33">
      <c r="A60" s="53">
        <v>45169</v>
      </c>
      <c r="B60" s="53">
        <v>45169</v>
      </c>
      <c r="N60" s="1" t="s">
        <v>918</v>
      </c>
      <c r="U60" s="59">
        <v>44748777384.962502</v>
      </c>
      <c r="V60" s="60">
        <v>44748777384.962502</v>
      </c>
      <c r="W60" s="60">
        <v>59665036513.283302</v>
      </c>
      <c r="X60" s="59">
        <v>0.67539461117440003</v>
      </c>
      <c r="Y60" s="54">
        <v>1</v>
      </c>
      <c r="Z60" s="54">
        <v>0</v>
      </c>
      <c r="AA60" s="54">
        <v>0</v>
      </c>
      <c r="AB60" s="54">
        <v>0</v>
      </c>
      <c r="AC60" s="56">
        <v>0.5</v>
      </c>
      <c r="AD60" s="56">
        <v>0.5</v>
      </c>
      <c r="AE60" s="1" t="s">
        <v>1466</v>
      </c>
      <c r="AF60" s="1" t="s">
        <v>1467</v>
      </c>
      <c r="AG60" s="1" t="s">
        <v>1419</v>
      </c>
    </row>
    <row r="61" spans="1:33">
      <c r="A61" s="53">
        <v>45169</v>
      </c>
      <c r="B61" s="53">
        <v>45169</v>
      </c>
      <c r="N61" s="1" t="s">
        <v>946</v>
      </c>
      <c r="U61" s="59">
        <v>2032918928.3838201</v>
      </c>
      <c r="V61" s="60">
        <v>2032918928.3838201</v>
      </c>
      <c r="W61" s="60">
        <v>4517597618.6307096</v>
      </c>
      <c r="X61" s="59">
        <v>3.06829050853E-2</v>
      </c>
      <c r="Y61" s="54">
        <v>0</v>
      </c>
      <c r="Z61" s="54">
        <v>1</v>
      </c>
      <c r="AA61" s="54">
        <v>0</v>
      </c>
      <c r="AB61" s="54">
        <v>0</v>
      </c>
      <c r="AC61" s="56">
        <v>1</v>
      </c>
      <c r="AD61" s="56">
        <v>0</v>
      </c>
      <c r="AE61" s="1" t="s">
        <v>1469</v>
      </c>
      <c r="AF61" s="1" t="s">
        <v>1418</v>
      </c>
      <c r="AG61" s="1" t="s">
        <v>1419</v>
      </c>
    </row>
    <row r="62" spans="1:33">
      <c r="A62" s="53">
        <v>45169</v>
      </c>
      <c r="B62" s="53">
        <v>45169</v>
      </c>
      <c r="N62" s="1" t="s">
        <v>946</v>
      </c>
      <c r="U62" s="59">
        <v>951243983.85011399</v>
      </c>
      <c r="V62" s="60">
        <v>951243983.85011399</v>
      </c>
      <c r="W62" s="60">
        <v>2717839953.85747</v>
      </c>
      <c r="X62" s="59">
        <v>1.4357153382699999E-2</v>
      </c>
      <c r="Y62" s="54">
        <v>0</v>
      </c>
      <c r="Z62" s="54">
        <v>1</v>
      </c>
      <c r="AA62" s="54">
        <v>0</v>
      </c>
      <c r="AB62" s="54">
        <v>0</v>
      </c>
      <c r="AC62" s="56">
        <v>0.35</v>
      </c>
      <c r="AD62" s="56">
        <v>0.65</v>
      </c>
      <c r="AE62" s="1" t="s">
        <v>1469</v>
      </c>
      <c r="AF62" s="1" t="s">
        <v>1418</v>
      </c>
      <c r="AG62" s="1" t="s">
        <v>1419</v>
      </c>
    </row>
    <row r="63" spans="1:33">
      <c r="A63" s="53">
        <v>45169</v>
      </c>
      <c r="B63" s="53">
        <v>45169</v>
      </c>
      <c r="N63" s="1" t="s">
        <v>946</v>
      </c>
      <c r="U63" s="59">
        <v>2803186831.0222402</v>
      </c>
      <c r="V63" s="60">
        <v>2803186831.0222402</v>
      </c>
      <c r="W63" s="60">
        <v>9343956103.4074593</v>
      </c>
      <c r="X63" s="59">
        <v>4.2308581159700001E-2</v>
      </c>
      <c r="Y63" s="54">
        <v>1</v>
      </c>
      <c r="Z63" s="54">
        <v>0</v>
      </c>
      <c r="AA63" s="54">
        <v>0</v>
      </c>
      <c r="AB63" s="54">
        <v>0</v>
      </c>
      <c r="AC63" s="56">
        <v>1</v>
      </c>
      <c r="AD63" s="56">
        <v>0</v>
      </c>
      <c r="AE63" s="1" t="s">
        <v>1469</v>
      </c>
      <c r="AF63" s="1" t="s">
        <v>1418</v>
      </c>
      <c r="AG63" s="1" t="s">
        <v>1419</v>
      </c>
    </row>
    <row r="64" spans="1:33">
      <c r="A64" s="53">
        <v>45169</v>
      </c>
      <c r="B64" s="53">
        <v>45169</v>
      </c>
      <c r="N64" s="1" t="s">
        <v>946</v>
      </c>
      <c r="U64" s="59">
        <v>2537741597.6654501</v>
      </c>
      <c r="V64" s="60">
        <v>2537741597.6654501</v>
      </c>
      <c r="W64" s="60">
        <v>12688707988.3272</v>
      </c>
      <c r="X64" s="59">
        <v>3.83022084575E-2</v>
      </c>
      <c r="Y64" s="54">
        <v>1</v>
      </c>
      <c r="Z64" s="54">
        <v>0</v>
      </c>
      <c r="AA64" s="54">
        <v>0</v>
      </c>
      <c r="AB64" s="54">
        <v>0</v>
      </c>
      <c r="AC64" s="56">
        <v>0</v>
      </c>
      <c r="AD64" s="56">
        <v>1</v>
      </c>
      <c r="AE64" s="1" t="s">
        <v>1469</v>
      </c>
      <c r="AF64" s="1" t="s">
        <v>1418</v>
      </c>
      <c r="AG64" s="1" t="s">
        <v>1419</v>
      </c>
    </row>
    <row r="65" spans="1:33">
      <c r="A65" s="53">
        <v>45169</v>
      </c>
      <c r="B65" s="53">
        <v>45169</v>
      </c>
      <c r="N65" s="1" t="s">
        <v>946</v>
      </c>
      <c r="U65" s="59">
        <v>8802708076.3439007</v>
      </c>
      <c r="V65" s="60">
        <v>8802708076.3439007</v>
      </c>
      <c r="W65" s="60">
        <v>17118264363.873199</v>
      </c>
      <c r="X65" s="59">
        <v>0.1328595314987</v>
      </c>
      <c r="Y65" s="54">
        <v>1</v>
      </c>
      <c r="Z65" s="54">
        <v>0</v>
      </c>
      <c r="AA65" s="54">
        <v>0</v>
      </c>
      <c r="AB65" s="54">
        <v>0</v>
      </c>
      <c r="AC65" s="56">
        <v>0</v>
      </c>
      <c r="AD65" s="56">
        <v>1</v>
      </c>
      <c r="AE65" s="1" t="s">
        <v>1469</v>
      </c>
      <c r="AF65" s="1" t="s">
        <v>1470</v>
      </c>
      <c r="AG65" s="1" t="s">
        <v>1438</v>
      </c>
    </row>
    <row r="66" spans="1:33">
      <c r="A66" s="53">
        <v>45169</v>
      </c>
      <c r="B66" s="53">
        <v>45169</v>
      </c>
      <c r="N66" s="1" t="s">
        <v>946</v>
      </c>
      <c r="U66" s="59">
        <v>1022623342.70608</v>
      </c>
      <c r="V66" s="60">
        <v>1022623342.70608</v>
      </c>
      <c r="W66" s="60">
        <v>3408744475.6869202</v>
      </c>
      <c r="X66" s="59">
        <v>1.54344841421E-2</v>
      </c>
      <c r="Y66" s="54">
        <v>0</v>
      </c>
      <c r="Z66" s="54">
        <v>1</v>
      </c>
      <c r="AA66" s="54">
        <v>0</v>
      </c>
      <c r="AB66" s="54">
        <v>0</v>
      </c>
      <c r="AC66" s="56">
        <v>0.5</v>
      </c>
      <c r="AD66" s="56">
        <v>0.5</v>
      </c>
      <c r="AE66" s="1" t="s">
        <v>1469</v>
      </c>
      <c r="AF66" s="1" t="s">
        <v>1418</v>
      </c>
      <c r="AG66" s="1" t="s">
        <v>1419</v>
      </c>
    </row>
    <row r="67" spans="1:33">
      <c r="A67" s="53">
        <v>45169</v>
      </c>
      <c r="B67" s="53">
        <v>45169</v>
      </c>
      <c r="N67" s="1" t="s">
        <v>1036</v>
      </c>
      <c r="U67" s="59">
        <v>3769716172.5413198</v>
      </c>
      <c r="V67" s="60">
        <v>3769716172.5413198</v>
      </c>
      <c r="W67" s="60">
        <v>3968122286.8856001</v>
      </c>
      <c r="X67" s="59">
        <v>5.6896436894500003E-2</v>
      </c>
      <c r="Y67" s="54">
        <v>0</v>
      </c>
      <c r="Z67" s="54">
        <v>1</v>
      </c>
      <c r="AA67" s="54">
        <v>0</v>
      </c>
      <c r="AB67" s="54">
        <v>0</v>
      </c>
      <c r="AC67" s="56">
        <v>1</v>
      </c>
      <c r="AD67" s="56">
        <v>0</v>
      </c>
      <c r="AE67" s="1" t="s">
        <v>1471</v>
      </c>
      <c r="AF67" s="1" t="s">
        <v>1418</v>
      </c>
      <c r="AG67" s="1" t="s">
        <v>1419</v>
      </c>
    </row>
    <row r="68" spans="1:33">
      <c r="A68" s="53">
        <v>45169</v>
      </c>
      <c r="B68" s="53">
        <v>45169</v>
      </c>
      <c r="N68" s="1" t="s">
        <v>1036</v>
      </c>
      <c r="U68" s="59">
        <v>3737243962.1219101</v>
      </c>
      <c r="V68" s="60">
        <v>3737243962.1219101</v>
      </c>
      <c r="W68" s="60">
        <v>6228739936.8698397</v>
      </c>
      <c r="X68" s="59">
        <v>5.6406332869099997E-2</v>
      </c>
      <c r="Y68" s="54">
        <v>0</v>
      </c>
      <c r="Z68" s="54">
        <v>1</v>
      </c>
      <c r="AA68" s="54">
        <v>0</v>
      </c>
      <c r="AB68" s="54">
        <v>0</v>
      </c>
      <c r="AC68" s="56">
        <v>1</v>
      </c>
      <c r="AD68" s="56">
        <v>0</v>
      </c>
      <c r="AE68" s="1" t="s">
        <v>1471</v>
      </c>
      <c r="AF68" s="1" t="s">
        <v>1418</v>
      </c>
      <c r="AG68" s="1" t="s">
        <v>1419</v>
      </c>
    </row>
    <row r="69" spans="1:33">
      <c r="A69" s="53">
        <v>45169</v>
      </c>
      <c r="B69" s="53">
        <v>45169</v>
      </c>
      <c r="N69" s="1" t="s">
        <v>1072</v>
      </c>
      <c r="U69" s="59">
        <v>8572518639.2974396</v>
      </c>
      <c r="V69" s="60">
        <v>8572518639.2974396</v>
      </c>
      <c r="W69" s="60">
        <v>17145037278.5949</v>
      </c>
      <c r="X69" s="59">
        <v>0.1293852755655</v>
      </c>
      <c r="Y69" s="54">
        <v>1</v>
      </c>
      <c r="Z69" s="54">
        <v>0</v>
      </c>
      <c r="AA69" s="54">
        <v>0</v>
      </c>
      <c r="AB69" s="54">
        <v>0</v>
      </c>
      <c r="AC69" s="56">
        <v>1</v>
      </c>
      <c r="AD69" s="56">
        <v>0</v>
      </c>
      <c r="AE69" s="1" t="s">
        <v>1472</v>
      </c>
      <c r="AF69" s="1" t="s">
        <v>1418</v>
      </c>
      <c r="AG69" s="1" t="s">
        <v>1419</v>
      </c>
    </row>
    <row r="70" spans="1:33">
      <c r="A70" s="53">
        <v>45169</v>
      </c>
      <c r="B70" s="53">
        <v>45169</v>
      </c>
      <c r="N70" s="1" t="s">
        <v>1072</v>
      </c>
      <c r="U70" s="59">
        <v>962317768.35193706</v>
      </c>
      <c r="V70" s="60">
        <v>962317768.35193706</v>
      </c>
      <c r="W70" s="60">
        <v>3849271073.4077501</v>
      </c>
      <c r="X70" s="59">
        <v>1.4524290337400001E-2</v>
      </c>
      <c r="Y70" s="54">
        <v>0</v>
      </c>
      <c r="Z70" s="54">
        <v>1</v>
      </c>
      <c r="AA70" s="54">
        <v>0</v>
      </c>
      <c r="AB70" s="54">
        <v>0</v>
      </c>
      <c r="AC70" s="56">
        <v>0</v>
      </c>
      <c r="AD70" s="56">
        <v>1</v>
      </c>
      <c r="AE70" s="1" t="s">
        <v>1472</v>
      </c>
      <c r="AF70" s="1" t="s">
        <v>1418</v>
      </c>
      <c r="AG70" s="1" t="s">
        <v>1419</v>
      </c>
    </row>
    <row r="71" spans="1:33">
      <c r="A71" s="53">
        <v>45169</v>
      </c>
      <c r="B71" s="53">
        <v>45169</v>
      </c>
      <c r="N71" s="1" t="s">
        <v>1072</v>
      </c>
      <c r="U71" s="59">
        <v>2547170413.9198899</v>
      </c>
      <c r="V71" s="60">
        <v>2547170413.9198899</v>
      </c>
      <c r="W71" s="60">
        <v>6367926034.7997398</v>
      </c>
      <c r="X71" s="59">
        <v>3.8444517858099998E-2</v>
      </c>
      <c r="Y71" s="54">
        <v>1</v>
      </c>
      <c r="Z71" s="54">
        <v>0</v>
      </c>
      <c r="AA71" s="54">
        <v>0</v>
      </c>
      <c r="AB71" s="54">
        <v>0</v>
      </c>
      <c r="AC71" s="56">
        <v>1</v>
      </c>
      <c r="AD71" s="56">
        <v>0</v>
      </c>
      <c r="AE71" s="1" t="s">
        <v>1472</v>
      </c>
      <c r="AF71" s="1" t="s">
        <v>1418</v>
      </c>
      <c r="AG71" s="1" t="s">
        <v>1419</v>
      </c>
    </row>
    <row r="72" spans="1:33">
      <c r="A72" s="53">
        <v>45169</v>
      </c>
      <c r="B72" s="53">
        <v>45169</v>
      </c>
      <c r="N72" s="1" t="s">
        <v>1102</v>
      </c>
      <c r="U72" s="59">
        <v>5742866092.9260502</v>
      </c>
      <c r="V72" s="60">
        <v>5742866092.9260502</v>
      </c>
      <c r="W72" s="60">
        <v>9273256001.8914299</v>
      </c>
      <c r="X72" s="59">
        <v>8.66772465869E-2</v>
      </c>
      <c r="Y72" s="54">
        <v>1</v>
      </c>
      <c r="Z72" s="54">
        <v>0</v>
      </c>
      <c r="AA72" s="54">
        <v>0</v>
      </c>
      <c r="AB72" s="54">
        <v>0</v>
      </c>
      <c r="AC72" s="56">
        <v>1</v>
      </c>
      <c r="AD72" s="56">
        <v>0</v>
      </c>
      <c r="AE72" s="1" t="s">
        <v>1464</v>
      </c>
      <c r="AF72" s="1" t="s">
        <v>1418</v>
      </c>
      <c r="AG72" s="1" t="s">
        <v>1419</v>
      </c>
    </row>
    <row r="73" spans="1:33">
      <c r="A73" s="53">
        <v>45169</v>
      </c>
      <c r="B73" s="53">
        <v>45169</v>
      </c>
      <c r="N73" s="1" t="s">
        <v>1102</v>
      </c>
      <c r="U73" s="59">
        <v>1873017505.3527501</v>
      </c>
      <c r="V73" s="60">
        <v>1873017505.3527501</v>
      </c>
      <c r="W73" s="60">
        <v>3542070810.6676798</v>
      </c>
      <c r="X73" s="59">
        <v>2.82695082118E-2</v>
      </c>
      <c r="Y73" s="54">
        <v>0</v>
      </c>
      <c r="Z73" s="54">
        <v>1</v>
      </c>
      <c r="AA73" s="54">
        <v>0</v>
      </c>
      <c r="AB73" s="54">
        <v>0</v>
      </c>
      <c r="AC73" s="56">
        <v>0.65</v>
      </c>
      <c r="AD73" s="56">
        <v>0.35</v>
      </c>
      <c r="AE73" s="1" t="s">
        <v>1464</v>
      </c>
      <c r="AF73" s="1" t="s">
        <v>1418</v>
      </c>
      <c r="AG73" s="1" t="s">
        <v>1419</v>
      </c>
    </row>
    <row r="74" spans="1:33">
      <c r="A74" s="53">
        <v>45169</v>
      </c>
      <c r="B74" s="53">
        <v>45169</v>
      </c>
      <c r="N74" s="1" t="s">
        <v>1102</v>
      </c>
      <c r="U74" s="59">
        <v>1372523756.2141099</v>
      </c>
      <c r="V74" s="60">
        <v>1372523756.2141099</v>
      </c>
      <c r="W74" s="60">
        <v>3466051933.8225799</v>
      </c>
      <c r="X74" s="59">
        <v>2.0715541358400001E-2</v>
      </c>
      <c r="Y74" s="54">
        <v>0</v>
      </c>
      <c r="Z74" s="54">
        <v>1</v>
      </c>
      <c r="AA74" s="54">
        <v>0</v>
      </c>
      <c r="AB74" s="54">
        <v>0</v>
      </c>
      <c r="AC74" s="56">
        <v>1</v>
      </c>
      <c r="AD74" s="56">
        <v>0</v>
      </c>
      <c r="AE74" s="1" t="s">
        <v>1464</v>
      </c>
      <c r="AF74" s="1" t="s">
        <v>1418</v>
      </c>
      <c r="AG74" s="1" t="s">
        <v>1419</v>
      </c>
    </row>
    <row r="75" spans="1:33">
      <c r="A75" s="53">
        <v>45169</v>
      </c>
      <c r="B75" s="53">
        <v>45169</v>
      </c>
      <c r="N75" s="1" t="s">
        <v>1102</v>
      </c>
      <c r="U75" s="59">
        <v>7927029537.6205797</v>
      </c>
      <c r="V75" s="60">
        <v>7927029537.6205797</v>
      </c>
      <c r="W75" s="60">
        <v>12804595255.5324</v>
      </c>
      <c r="X75" s="59">
        <v>0.1196428895983</v>
      </c>
      <c r="Y75" s="54">
        <v>1</v>
      </c>
      <c r="Z75" s="54">
        <v>0</v>
      </c>
      <c r="AA75" s="54">
        <v>0</v>
      </c>
      <c r="AB75" s="54">
        <v>0</v>
      </c>
      <c r="AC75" s="56">
        <v>0</v>
      </c>
      <c r="AD75" s="56">
        <v>1</v>
      </c>
      <c r="AE75" s="1" t="s">
        <v>1464</v>
      </c>
      <c r="AF75" s="1" t="s">
        <v>1418</v>
      </c>
      <c r="AG75" s="1" t="s">
        <v>1419</v>
      </c>
    </row>
    <row r="76" spans="1:33">
      <c r="A76" s="53">
        <v>45169</v>
      </c>
      <c r="B76" s="53">
        <v>45169</v>
      </c>
      <c r="N76" s="1" t="s">
        <v>1102</v>
      </c>
      <c r="U76" s="59">
        <v>2179001592.0181599</v>
      </c>
      <c r="V76" s="60">
        <v>2179001592.0181599</v>
      </c>
      <c r="W76" s="60">
        <v>3631669320.0302601</v>
      </c>
      <c r="X76" s="59">
        <v>3.2887735017399999E-2</v>
      </c>
      <c r="Y76" s="54">
        <v>0</v>
      </c>
      <c r="Z76" s="54">
        <v>1</v>
      </c>
      <c r="AA76" s="54">
        <v>0</v>
      </c>
      <c r="AB76" s="54">
        <v>0</v>
      </c>
      <c r="AC76" s="56">
        <v>1</v>
      </c>
      <c r="AD76" s="56">
        <v>0</v>
      </c>
      <c r="AE76" s="1" t="s">
        <v>1464</v>
      </c>
      <c r="AF76" s="1" t="s">
        <v>1418</v>
      </c>
      <c r="AG76" s="1" t="s">
        <v>1419</v>
      </c>
    </row>
    <row r="77" spans="1:33">
      <c r="A77" s="53">
        <v>45169</v>
      </c>
      <c r="B77" s="53">
        <v>45169</v>
      </c>
      <c r="N77" s="1" t="s">
        <v>1102</v>
      </c>
      <c r="U77" s="59">
        <v>2844176101.6228499</v>
      </c>
      <c r="V77" s="60">
        <v>2844176101.6228499</v>
      </c>
      <c r="W77" s="60">
        <v>4792024553.1681499</v>
      </c>
      <c r="X77" s="59">
        <v>4.29272334245E-2</v>
      </c>
      <c r="Y77" s="54">
        <v>0</v>
      </c>
      <c r="Z77" s="54">
        <v>1</v>
      </c>
      <c r="AA77" s="54">
        <v>0</v>
      </c>
      <c r="AB77" s="54">
        <v>0</v>
      </c>
      <c r="AC77" s="56">
        <v>0</v>
      </c>
      <c r="AD77" s="56">
        <v>1</v>
      </c>
      <c r="AE77" s="1" t="s">
        <v>1464</v>
      </c>
      <c r="AF77" s="1" t="s">
        <v>1418</v>
      </c>
      <c r="AG77" s="1" t="s">
        <v>1419</v>
      </c>
    </row>
    <row r="78" spans="1:33">
      <c r="A78" s="53">
        <v>45169</v>
      </c>
      <c r="B78" s="53">
        <v>45169</v>
      </c>
      <c r="N78" s="1" t="s">
        <v>1102</v>
      </c>
      <c r="U78" s="59">
        <v>1644269860.4123299</v>
      </c>
      <c r="V78" s="60">
        <v>1644269860.4123299</v>
      </c>
      <c r="W78" s="60">
        <v>2371642017.7416301</v>
      </c>
      <c r="X78" s="59">
        <v>2.48170132892E-2</v>
      </c>
      <c r="Y78" s="54">
        <v>0</v>
      </c>
      <c r="Z78" s="54">
        <v>1</v>
      </c>
      <c r="AA78" s="54">
        <v>0</v>
      </c>
      <c r="AB78" s="54">
        <v>0</v>
      </c>
      <c r="AC78" s="56">
        <v>1</v>
      </c>
      <c r="AD78" s="56">
        <v>0</v>
      </c>
      <c r="AE78" s="1" t="s">
        <v>1464</v>
      </c>
      <c r="AF78" s="1" t="s">
        <v>1418</v>
      </c>
      <c r="AG78" s="1" t="s">
        <v>1419</v>
      </c>
    </row>
    <row r="79" spans="1:33">
      <c r="A79" s="53">
        <v>45169</v>
      </c>
      <c r="B79" s="53">
        <v>45169</v>
      </c>
      <c r="N79" s="1" t="s">
        <v>1102</v>
      </c>
      <c r="U79" s="59">
        <v>19671189755.9977</v>
      </c>
      <c r="V79" s="60">
        <v>19671189755.9977</v>
      </c>
      <c r="W79" s="60">
        <v>35148739023.945503</v>
      </c>
      <c r="X79" s="59">
        <v>0.29689784465609997</v>
      </c>
      <c r="Y79" s="54">
        <v>1</v>
      </c>
      <c r="Z79" s="54">
        <v>0</v>
      </c>
      <c r="AA79" s="54">
        <v>0</v>
      </c>
      <c r="AB79" s="54">
        <v>0</v>
      </c>
      <c r="AC79" s="56">
        <v>1</v>
      </c>
      <c r="AD79" s="56">
        <v>0</v>
      </c>
      <c r="AE79" s="1" t="s">
        <v>1464</v>
      </c>
      <c r="AF79" s="1" t="s">
        <v>1418</v>
      </c>
      <c r="AG79" s="1" t="s">
        <v>1419</v>
      </c>
    </row>
    <row r="80" spans="1:33">
      <c r="A80" s="53">
        <v>45169</v>
      </c>
      <c r="B80" s="53">
        <v>45169</v>
      </c>
      <c r="N80" s="1" t="s">
        <v>1102</v>
      </c>
      <c r="U80" s="59">
        <v>1764312266.68432</v>
      </c>
      <c r="V80" s="60">
        <v>1764312266.68432</v>
      </c>
      <c r="W80" s="60">
        <v>35148739023.945503</v>
      </c>
      <c r="X80" s="59">
        <v>2.6628816852300001E-2</v>
      </c>
      <c r="Y80" s="54">
        <v>1</v>
      </c>
      <c r="Z80" s="54">
        <v>0</v>
      </c>
      <c r="AA80" s="54">
        <v>0</v>
      </c>
      <c r="AB80" s="54">
        <v>0</v>
      </c>
      <c r="AC80" s="56">
        <v>1</v>
      </c>
      <c r="AD80" s="56">
        <v>0</v>
      </c>
      <c r="AE80" s="1" t="s">
        <v>1464</v>
      </c>
      <c r="AF80" s="1" t="s">
        <v>1470</v>
      </c>
      <c r="AG80" s="1" t="s">
        <v>1419</v>
      </c>
    </row>
    <row r="81" spans="1:33">
      <c r="A81" s="53">
        <v>45169</v>
      </c>
      <c r="B81" s="53">
        <v>45169</v>
      </c>
      <c r="N81" s="1" t="s">
        <v>1102</v>
      </c>
      <c r="U81" s="59">
        <v>2844830072.0257201</v>
      </c>
      <c r="V81" s="60">
        <v>2844830072.0257201</v>
      </c>
      <c r="W81" s="60">
        <v>35148739023.945503</v>
      </c>
      <c r="X81" s="59">
        <v>4.2937103818999997E-2</v>
      </c>
      <c r="Y81" s="54">
        <v>1</v>
      </c>
      <c r="Z81" s="54">
        <v>0</v>
      </c>
      <c r="AA81" s="54">
        <v>0</v>
      </c>
      <c r="AB81" s="54">
        <v>0</v>
      </c>
      <c r="AC81" s="56">
        <v>1</v>
      </c>
      <c r="AD81" s="56">
        <v>0</v>
      </c>
      <c r="AE81" s="1" t="s">
        <v>1464</v>
      </c>
      <c r="AF81" s="1" t="s">
        <v>1470</v>
      </c>
      <c r="AG81" s="1">
        <v>2</v>
      </c>
    </row>
    <row r="82" spans="1:33">
      <c r="A82" s="53">
        <v>45169</v>
      </c>
      <c r="B82" s="53">
        <v>45169</v>
      </c>
      <c r="N82" s="1" t="s">
        <v>1102</v>
      </c>
      <c r="U82" s="59">
        <v>2375622713.1076198</v>
      </c>
      <c r="V82" s="60">
        <v>2375622713.1076198</v>
      </c>
      <c r="W82" s="60">
        <v>3654804174.0117302</v>
      </c>
      <c r="X82" s="59">
        <v>3.5855343371999998E-2</v>
      </c>
      <c r="Y82" s="54">
        <v>0</v>
      </c>
      <c r="Z82" s="54">
        <v>1</v>
      </c>
      <c r="AA82" s="54">
        <v>0</v>
      </c>
      <c r="AB82" s="54">
        <v>0</v>
      </c>
      <c r="AC82" s="56">
        <v>1</v>
      </c>
      <c r="AD82" s="56">
        <v>0</v>
      </c>
      <c r="AE82" s="1" t="s">
        <v>1464</v>
      </c>
      <c r="AF82" s="1" t="s">
        <v>1418</v>
      </c>
      <c r="AG82" s="1" t="s">
        <v>1419</v>
      </c>
    </row>
    <row r="83" spans="1:33">
      <c r="A83" s="53">
        <v>45169</v>
      </c>
      <c r="B83" s="53">
        <v>45169</v>
      </c>
      <c r="N83" s="1" t="s">
        <v>1102</v>
      </c>
      <c r="U83" s="59">
        <v>3175877083.7147698</v>
      </c>
      <c r="V83" s="60">
        <v>3175877083.7147698</v>
      </c>
      <c r="W83" s="60">
        <v>6373982653.3762102</v>
      </c>
      <c r="X83" s="59">
        <v>4.7933606088100003E-2</v>
      </c>
      <c r="Y83" s="54">
        <v>0</v>
      </c>
      <c r="Z83" s="54">
        <v>1</v>
      </c>
      <c r="AA83" s="54">
        <v>0</v>
      </c>
      <c r="AB83" s="54">
        <v>0</v>
      </c>
      <c r="AC83" s="56">
        <v>1</v>
      </c>
      <c r="AD83" s="56">
        <v>0</v>
      </c>
      <c r="AE83" s="1" t="s">
        <v>1464</v>
      </c>
      <c r="AF83" s="1" t="s">
        <v>1418</v>
      </c>
      <c r="AG83" s="1" t="s">
        <v>1419</v>
      </c>
    </row>
    <row r="84" spans="1:33">
      <c r="A84" s="53">
        <v>45169</v>
      </c>
      <c r="B84" s="53">
        <v>45169</v>
      </c>
      <c r="N84" s="1" t="s">
        <v>1102</v>
      </c>
      <c r="U84" s="59">
        <v>8854157348.8178596</v>
      </c>
      <c r="V84" s="60">
        <v>8854157348.8178596</v>
      </c>
      <c r="W84" s="60">
        <v>8854157348.8178596</v>
      </c>
      <c r="X84" s="59">
        <v>0.13363605687899999</v>
      </c>
      <c r="Y84" s="54">
        <v>1</v>
      </c>
      <c r="Z84" s="54">
        <v>0</v>
      </c>
      <c r="AA84" s="54">
        <v>0</v>
      </c>
      <c r="AB84" s="54">
        <v>0</v>
      </c>
      <c r="AC84" s="56">
        <v>1</v>
      </c>
      <c r="AD84" s="56">
        <v>0</v>
      </c>
      <c r="AE84" s="1" t="s">
        <v>1464</v>
      </c>
      <c r="AF84" s="1" t="s">
        <v>1418</v>
      </c>
      <c r="AG84" s="1" t="s">
        <v>1419</v>
      </c>
    </row>
    <row r="85" spans="1:33">
      <c r="A85" s="53">
        <v>45169</v>
      </c>
      <c r="B85" s="53">
        <v>45169</v>
      </c>
      <c r="N85" s="1" t="s">
        <v>1102</v>
      </c>
      <c r="U85" s="59">
        <v>21795903293.588001</v>
      </c>
      <c r="V85" s="60">
        <v>21795903293.588001</v>
      </c>
      <c r="W85" s="60">
        <v>33123556776.243599</v>
      </c>
      <c r="X85" s="59">
        <v>0.32896620847379998</v>
      </c>
      <c r="Y85" s="54">
        <v>1</v>
      </c>
      <c r="Z85" s="54">
        <v>0</v>
      </c>
      <c r="AA85" s="54">
        <v>0</v>
      </c>
      <c r="AB85" s="54">
        <v>0</v>
      </c>
      <c r="AC85" s="56">
        <v>0</v>
      </c>
      <c r="AD85" s="56">
        <v>1</v>
      </c>
      <c r="AE85" s="1" t="s">
        <v>1464</v>
      </c>
      <c r="AF85" s="1" t="s">
        <v>1418</v>
      </c>
      <c r="AG85" s="1" t="s">
        <v>1419</v>
      </c>
    </row>
    <row r="86" spans="1:33">
      <c r="A86" s="53">
        <v>45169</v>
      </c>
      <c r="B86" s="53">
        <v>45169</v>
      </c>
      <c r="N86" s="1" t="s">
        <v>1102</v>
      </c>
      <c r="U86" s="59">
        <v>1986552071.1178401</v>
      </c>
      <c r="V86" s="60">
        <v>1986552071.1178401</v>
      </c>
      <c r="W86" s="60">
        <v>33123556776.243599</v>
      </c>
      <c r="X86" s="59">
        <v>2.9983088746900002E-2</v>
      </c>
      <c r="Y86" s="54">
        <v>1</v>
      </c>
      <c r="Z86" s="54">
        <v>0</v>
      </c>
      <c r="AA86" s="54">
        <v>0</v>
      </c>
      <c r="AB86" s="54">
        <v>0</v>
      </c>
      <c r="AC86" s="56">
        <v>0</v>
      </c>
      <c r="AD86" s="56">
        <v>1</v>
      </c>
      <c r="AE86" s="1" t="s">
        <v>1464</v>
      </c>
      <c r="AF86" s="1" t="s">
        <v>1470</v>
      </c>
      <c r="AG86" s="1" t="s">
        <v>1419</v>
      </c>
    </row>
    <row r="87" spans="1:33">
      <c r="A87" s="53">
        <v>45169</v>
      </c>
      <c r="B87" s="53">
        <v>45169</v>
      </c>
      <c r="N87" s="1" t="s">
        <v>1102</v>
      </c>
      <c r="U87" s="59">
        <v>1163057721.8346901</v>
      </c>
      <c r="V87" s="60">
        <v>1163057721.8346901</v>
      </c>
      <c r="W87" s="60">
        <v>2722776589.02213</v>
      </c>
      <c r="X87" s="59">
        <v>1.7554064350299999E-2</v>
      </c>
      <c r="Y87" s="54">
        <v>0</v>
      </c>
      <c r="Z87" s="54">
        <v>1</v>
      </c>
      <c r="AA87" s="54">
        <v>0</v>
      </c>
      <c r="AB87" s="54">
        <v>0</v>
      </c>
      <c r="AC87" s="56">
        <v>1</v>
      </c>
      <c r="AD87" s="56">
        <v>0</v>
      </c>
      <c r="AE87" s="1" t="s">
        <v>1464</v>
      </c>
      <c r="AF87" s="1" t="s">
        <v>1418</v>
      </c>
      <c r="AG87" s="1" t="s">
        <v>1419</v>
      </c>
    </row>
    <row r="88" spans="1:33">
      <c r="A88" s="53">
        <v>45169</v>
      </c>
      <c r="B88" s="53">
        <v>45169</v>
      </c>
      <c r="N88" s="1" t="s">
        <v>1102</v>
      </c>
      <c r="U88" s="59">
        <v>31489866347.266899</v>
      </c>
      <c r="V88" s="60">
        <v>31489866347.266899</v>
      </c>
      <c r="W88" s="60">
        <v>37046901585.019897</v>
      </c>
      <c r="X88" s="59">
        <v>0.47527747751819999</v>
      </c>
      <c r="Y88" s="54">
        <v>1</v>
      </c>
      <c r="Z88" s="54">
        <v>0</v>
      </c>
      <c r="AA88" s="54">
        <v>0</v>
      </c>
      <c r="AB88" s="54">
        <v>0</v>
      </c>
      <c r="AC88" s="56">
        <v>1</v>
      </c>
      <c r="AD88" s="56">
        <v>0</v>
      </c>
      <c r="AE88" s="1" t="s">
        <v>1464</v>
      </c>
      <c r="AF88" s="1" t="s">
        <v>1418</v>
      </c>
      <c r="AG88" s="1" t="s">
        <v>1419</v>
      </c>
    </row>
    <row r="89" spans="1:33">
      <c r="A89" s="53">
        <v>45169</v>
      </c>
      <c r="B89" s="53">
        <v>45169</v>
      </c>
      <c r="N89" s="1" t="s">
        <v>1102</v>
      </c>
      <c r="U89" s="59">
        <v>241727075525.629</v>
      </c>
      <c r="V89" s="60">
        <v>241727075525.629</v>
      </c>
      <c r="W89" s="60">
        <v>335777820612.82397</v>
      </c>
      <c r="X89" s="59">
        <v>3.6483938495229</v>
      </c>
      <c r="Y89" s="54">
        <v>1</v>
      </c>
      <c r="Z89" s="54">
        <v>0</v>
      </c>
      <c r="AA89" s="54">
        <v>0</v>
      </c>
      <c r="AB89" s="54">
        <v>0</v>
      </c>
      <c r="AC89" s="56">
        <v>0.65</v>
      </c>
      <c r="AD89" s="56">
        <v>0.35</v>
      </c>
      <c r="AE89" s="1" t="s">
        <v>1464</v>
      </c>
      <c r="AF89" s="1" t="s">
        <v>1418</v>
      </c>
      <c r="AG89" s="1" t="s">
        <v>1419</v>
      </c>
    </row>
    <row r="90" spans="1:33">
      <c r="A90" s="53">
        <v>45169</v>
      </c>
      <c r="B90" s="53">
        <v>45169</v>
      </c>
      <c r="N90" s="1" t="s">
        <v>1102</v>
      </c>
      <c r="U90" s="59">
        <v>33618976205.7878</v>
      </c>
      <c r="V90" s="60">
        <v>33618976205.7878</v>
      </c>
      <c r="W90" s="60">
        <v>335777820612.82397</v>
      </c>
      <c r="X90" s="59">
        <v>0.50741219513680003</v>
      </c>
      <c r="Y90" s="54">
        <v>1</v>
      </c>
      <c r="Z90" s="54">
        <v>0</v>
      </c>
      <c r="AA90" s="54">
        <v>0</v>
      </c>
      <c r="AB90" s="54">
        <v>0</v>
      </c>
      <c r="AC90" s="56">
        <v>0</v>
      </c>
      <c r="AD90" s="56">
        <v>1</v>
      </c>
      <c r="AE90" s="1" t="s">
        <v>1464</v>
      </c>
      <c r="AF90" s="1" t="s">
        <v>1470</v>
      </c>
      <c r="AG90" s="1" t="s">
        <v>1419</v>
      </c>
    </row>
    <row r="91" spans="1:33">
      <c r="A91" s="53">
        <v>45169</v>
      </c>
      <c r="B91" s="53">
        <v>45169</v>
      </c>
      <c r="N91" s="1" t="s">
        <v>1102</v>
      </c>
      <c r="U91" s="59">
        <v>25554860704.369202</v>
      </c>
      <c r="V91" s="60">
        <v>25554860704.369202</v>
      </c>
      <c r="W91" s="60">
        <v>32310792676.375999</v>
      </c>
      <c r="X91" s="59">
        <v>0.3857002630611</v>
      </c>
      <c r="Y91" s="54">
        <v>1</v>
      </c>
      <c r="Z91" s="54">
        <v>0</v>
      </c>
      <c r="AA91" s="54">
        <v>0</v>
      </c>
      <c r="AB91" s="54">
        <v>0</v>
      </c>
      <c r="AC91" s="56">
        <v>0</v>
      </c>
      <c r="AD91" s="56">
        <v>1</v>
      </c>
      <c r="AE91" s="1" t="s">
        <v>1464</v>
      </c>
      <c r="AF91" s="1" t="s">
        <v>1418</v>
      </c>
      <c r="AG91" s="1" t="s">
        <v>1419</v>
      </c>
    </row>
    <row r="92" spans="1:33">
      <c r="A92" s="53">
        <v>45169</v>
      </c>
      <c r="B92" s="53">
        <v>45169</v>
      </c>
      <c r="N92" s="1" t="s">
        <v>1102</v>
      </c>
      <c r="U92" s="59">
        <v>2487170437.97995</v>
      </c>
      <c r="V92" s="60">
        <v>2487170437.97995</v>
      </c>
      <c r="W92" s="60">
        <v>6369917964.5545702</v>
      </c>
      <c r="X92" s="59">
        <v>3.7538936459300003E-2</v>
      </c>
      <c r="Y92" s="54">
        <v>1</v>
      </c>
      <c r="Z92" s="54">
        <v>0</v>
      </c>
      <c r="AA92" s="54">
        <v>0</v>
      </c>
      <c r="AB92" s="54">
        <v>0</v>
      </c>
      <c r="AC92" s="56">
        <v>0.5</v>
      </c>
      <c r="AD92" s="56">
        <v>0.5</v>
      </c>
      <c r="AE92" s="1" t="s">
        <v>1464</v>
      </c>
      <c r="AF92" s="1" t="s">
        <v>1418</v>
      </c>
      <c r="AG92" s="1" t="s">
        <v>1419</v>
      </c>
    </row>
    <row r="93" spans="1:33">
      <c r="A93" s="53">
        <v>45169</v>
      </c>
      <c r="B93" s="53">
        <v>45169</v>
      </c>
      <c r="N93" s="1" t="s">
        <v>1149</v>
      </c>
      <c r="U93" s="59">
        <v>2097244079.3743999</v>
      </c>
      <c r="V93" s="60">
        <v>2097244079.3743999</v>
      </c>
      <c r="W93" s="60">
        <v>3226529352.8836899</v>
      </c>
      <c r="X93" s="59">
        <v>3.16537664782E-2</v>
      </c>
      <c r="Y93" s="54">
        <v>0</v>
      </c>
      <c r="Z93" s="54">
        <v>1</v>
      </c>
      <c r="AA93" s="54">
        <v>0</v>
      </c>
      <c r="AB93" s="54">
        <v>0</v>
      </c>
      <c r="AC93" s="56">
        <v>1</v>
      </c>
      <c r="AD93" s="56">
        <v>0</v>
      </c>
      <c r="AE93" s="1" t="s">
        <v>1473</v>
      </c>
      <c r="AF93" s="1" t="s">
        <v>1418</v>
      </c>
      <c r="AG93" s="1" t="s">
        <v>1419</v>
      </c>
    </row>
    <row r="94" spans="1:33">
      <c r="A94" s="53">
        <v>45169</v>
      </c>
      <c r="B94" s="53">
        <v>45169</v>
      </c>
      <c r="N94" s="1" t="s">
        <v>1149</v>
      </c>
      <c r="U94" s="59">
        <v>6628228843.1726904</v>
      </c>
      <c r="V94" s="60">
        <v>6628228843.1726999</v>
      </c>
      <c r="W94" s="60">
        <v>22094096143.909</v>
      </c>
      <c r="X94" s="59">
        <v>0.10004005257610001</v>
      </c>
      <c r="Y94" s="54">
        <v>1</v>
      </c>
      <c r="Z94" s="54">
        <v>0</v>
      </c>
      <c r="AA94" s="54">
        <v>0</v>
      </c>
      <c r="AB94" s="54">
        <v>0</v>
      </c>
      <c r="AC94" s="56">
        <v>0</v>
      </c>
      <c r="AD94" s="56">
        <v>1</v>
      </c>
      <c r="AE94" s="1" t="s">
        <v>1473</v>
      </c>
      <c r="AF94" s="1" t="s">
        <v>1418</v>
      </c>
      <c r="AG94" s="1" t="s">
        <v>1434</v>
      </c>
    </row>
    <row r="95" spans="1:33">
      <c r="A95" s="53">
        <v>45169</v>
      </c>
      <c r="B95" s="53">
        <v>45169</v>
      </c>
      <c r="N95" s="1" t="s">
        <v>1149</v>
      </c>
      <c r="U95" s="59">
        <v>12110068526.231701</v>
      </c>
      <c r="V95" s="60">
        <v>12110068526.231701</v>
      </c>
      <c r="W95" s="60">
        <v>12110068526.231701</v>
      </c>
      <c r="X95" s="59">
        <v>0.1827776198936</v>
      </c>
      <c r="Y95" s="54">
        <v>1</v>
      </c>
      <c r="Z95" s="54">
        <v>0</v>
      </c>
      <c r="AA95" s="54">
        <v>0</v>
      </c>
      <c r="AB95" s="54">
        <v>0</v>
      </c>
      <c r="AC95" s="56">
        <v>1</v>
      </c>
      <c r="AD95" s="56">
        <v>0</v>
      </c>
      <c r="AE95" s="1" t="s">
        <v>1473</v>
      </c>
      <c r="AF95" s="1" t="s">
        <v>1418</v>
      </c>
      <c r="AG95" s="1" t="s">
        <v>1474</v>
      </c>
    </row>
    <row r="96" spans="1:33">
      <c r="A96" s="53">
        <v>45169</v>
      </c>
      <c r="B96" s="53">
        <v>45169</v>
      </c>
      <c r="N96" s="1" t="s">
        <v>1149</v>
      </c>
      <c r="U96" s="59">
        <v>20904821210.942501</v>
      </c>
      <c r="V96" s="60">
        <v>20904821210.942501</v>
      </c>
      <c r="W96" s="60">
        <v>69682737369.808304</v>
      </c>
      <c r="X96" s="59">
        <v>0.31551708043269999</v>
      </c>
      <c r="Y96" s="54">
        <v>1</v>
      </c>
      <c r="Z96" s="54">
        <v>0</v>
      </c>
      <c r="AA96" s="54">
        <v>0</v>
      </c>
      <c r="AB96" s="54">
        <v>0</v>
      </c>
      <c r="AC96" s="56">
        <v>0</v>
      </c>
      <c r="AD96" s="56">
        <v>1</v>
      </c>
      <c r="AE96" s="1" t="s">
        <v>1473</v>
      </c>
      <c r="AF96" s="1" t="s">
        <v>1418</v>
      </c>
      <c r="AG96" s="1" t="s">
        <v>1475</v>
      </c>
    </row>
    <row r="97" spans="1:33">
      <c r="A97" s="53">
        <v>45169</v>
      </c>
      <c r="B97" s="53">
        <v>45169</v>
      </c>
      <c r="N97" s="1" t="s">
        <v>1149</v>
      </c>
      <c r="U97" s="59">
        <v>15024459132.2946</v>
      </c>
      <c r="V97" s="60">
        <v>15024459132.2946</v>
      </c>
      <c r="W97" s="60">
        <v>37561147830.736603</v>
      </c>
      <c r="X97" s="59">
        <v>0.22676460289559999</v>
      </c>
      <c r="Y97" s="54">
        <v>1</v>
      </c>
      <c r="Z97" s="54">
        <v>0</v>
      </c>
      <c r="AA97" s="54">
        <v>0</v>
      </c>
      <c r="AB97" s="54">
        <v>0</v>
      </c>
      <c r="AC97" s="56">
        <v>1</v>
      </c>
      <c r="AD97" s="56">
        <v>0</v>
      </c>
      <c r="AE97" s="1" t="s">
        <v>1473</v>
      </c>
      <c r="AF97" s="1" t="s">
        <v>1418</v>
      </c>
      <c r="AG97" s="1" t="s">
        <v>1438</v>
      </c>
    </row>
    <row r="98" spans="1:33">
      <c r="A98" s="53">
        <v>45169</v>
      </c>
      <c r="B98" s="53">
        <v>45169</v>
      </c>
      <c r="N98" s="1" t="s">
        <v>1149</v>
      </c>
      <c r="U98" s="59">
        <v>3465719174.86096</v>
      </c>
      <c r="V98" s="60">
        <v>3465719174.86096</v>
      </c>
      <c r="W98" s="60">
        <v>6728000706.9544201</v>
      </c>
      <c r="X98" s="59">
        <v>5.2308201281300003E-2</v>
      </c>
      <c r="Y98" s="54">
        <v>0</v>
      </c>
      <c r="Z98" s="54">
        <v>1</v>
      </c>
      <c r="AA98" s="54">
        <v>0</v>
      </c>
      <c r="AB98" s="54">
        <v>0</v>
      </c>
      <c r="AC98" s="56">
        <v>0.35</v>
      </c>
      <c r="AD98" s="56">
        <v>0.65</v>
      </c>
      <c r="AE98" s="1" t="s">
        <v>1473</v>
      </c>
      <c r="AF98" s="1" t="s">
        <v>1418</v>
      </c>
      <c r="AG98" s="1" t="s">
        <v>1434</v>
      </c>
    </row>
    <row r="99" spans="1:33">
      <c r="A99" s="53">
        <v>45169</v>
      </c>
      <c r="B99" s="53">
        <v>45169</v>
      </c>
      <c r="N99" s="1" t="s">
        <v>1149</v>
      </c>
      <c r="U99" s="59">
        <v>2847453485.9132299</v>
      </c>
      <c r="V99" s="60">
        <v>2847453485.9132299</v>
      </c>
      <c r="W99" s="60">
        <v>5694906971.8264599</v>
      </c>
      <c r="X99" s="59">
        <v>4.2976699081900001E-2</v>
      </c>
      <c r="Y99" s="54">
        <v>0</v>
      </c>
      <c r="Z99" s="54">
        <v>1</v>
      </c>
      <c r="AA99" s="54">
        <v>0</v>
      </c>
      <c r="AB99" s="54">
        <v>0</v>
      </c>
      <c r="AC99" s="56">
        <v>0</v>
      </c>
      <c r="AD99" s="56">
        <v>1</v>
      </c>
      <c r="AE99" s="1" t="s">
        <v>1473</v>
      </c>
      <c r="AF99" s="1" t="s">
        <v>1418</v>
      </c>
      <c r="AG99" s="1" t="s">
        <v>1476</v>
      </c>
    </row>
    <row r="100" spans="1:33">
      <c r="A100" s="53">
        <v>45169</v>
      </c>
      <c r="B100" s="53">
        <v>45169</v>
      </c>
      <c r="N100" s="1" t="s">
        <v>1212</v>
      </c>
      <c r="U100" s="59">
        <v>3300666576.93536</v>
      </c>
      <c r="V100" s="60">
        <v>3300666576.93536</v>
      </c>
      <c r="W100" s="60">
        <v>6736054238.64359</v>
      </c>
      <c r="X100" s="59">
        <v>4.9817057573799998E-2</v>
      </c>
      <c r="Y100" s="54">
        <v>1</v>
      </c>
      <c r="Z100" s="54">
        <v>0</v>
      </c>
      <c r="AA100" s="54">
        <v>0</v>
      </c>
      <c r="AB100" s="54">
        <v>0</v>
      </c>
      <c r="AC100" s="56">
        <v>1</v>
      </c>
      <c r="AD100" s="56">
        <v>0</v>
      </c>
      <c r="AE100" s="1" t="s">
        <v>1477</v>
      </c>
      <c r="AF100" s="1" t="s">
        <v>1418</v>
      </c>
      <c r="AG100" s="1" t="s">
        <v>1419</v>
      </c>
    </row>
    <row r="101" spans="1:33">
      <c r="A101" s="53">
        <v>45169</v>
      </c>
      <c r="B101" s="53">
        <v>45169</v>
      </c>
      <c r="N101" s="1" t="s">
        <v>1212</v>
      </c>
      <c r="U101" s="59">
        <v>1535896316.4517801</v>
      </c>
      <c r="V101" s="60">
        <v>1535896316.4517801</v>
      </c>
      <c r="W101" s="60">
        <v>4388275189.8622398</v>
      </c>
      <c r="X101" s="59">
        <v>2.3181328207700001E-2</v>
      </c>
      <c r="Y101" s="54">
        <v>0</v>
      </c>
      <c r="Z101" s="54">
        <v>1</v>
      </c>
      <c r="AA101" s="54">
        <v>0</v>
      </c>
      <c r="AB101" s="54">
        <v>0</v>
      </c>
      <c r="AC101" s="56">
        <v>1</v>
      </c>
      <c r="AD101" s="56">
        <v>0</v>
      </c>
      <c r="AE101" s="1" t="s">
        <v>1477</v>
      </c>
      <c r="AF101" s="1" t="s">
        <v>1418</v>
      </c>
      <c r="AG101" s="1" t="s">
        <v>1419</v>
      </c>
    </row>
    <row r="102" spans="1:33">
      <c r="A102" s="53">
        <v>45169</v>
      </c>
      <c r="B102" s="53">
        <v>45169</v>
      </c>
      <c r="N102" s="1" t="s">
        <v>1310</v>
      </c>
      <c r="U102" s="59">
        <v>2290675314.2364502</v>
      </c>
      <c r="V102" s="60">
        <v>2290675314.2364502</v>
      </c>
      <c r="W102" s="60">
        <v>5090389587.1921196</v>
      </c>
      <c r="X102" s="59">
        <v>3.4573229786300001E-2</v>
      </c>
      <c r="Y102" s="54">
        <v>0</v>
      </c>
      <c r="Z102" s="54">
        <v>1</v>
      </c>
      <c r="AA102" s="54">
        <v>0</v>
      </c>
      <c r="AB102" s="54">
        <v>0</v>
      </c>
      <c r="AC102" s="56">
        <v>1</v>
      </c>
      <c r="AD102" s="56">
        <v>0</v>
      </c>
      <c r="AE102" s="1" t="s">
        <v>1462</v>
      </c>
      <c r="AF102" s="1" t="s">
        <v>1418</v>
      </c>
      <c r="AG102" s="1" t="s">
        <v>1419</v>
      </c>
    </row>
    <row r="103" spans="1:33">
      <c r="A103" s="53">
        <v>45169</v>
      </c>
      <c r="B103" s="53">
        <v>45169</v>
      </c>
      <c r="N103" s="1" t="s">
        <v>1310</v>
      </c>
      <c r="U103" s="59">
        <v>1925737003.81952</v>
      </c>
      <c r="V103" s="60">
        <v>1925737003.81952</v>
      </c>
      <c r="W103" s="60">
        <v>7702948015.27808</v>
      </c>
      <c r="X103" s="59">
        <v>2.9065205150299998E-2</v>
      </c>
      <c r="Y103" s="54">
        <v>0</v>
      </c>
      <c r="Z103" s="54">
        <v>1</v>
      </c>
      <c r="AA103" s="54">
        <v>0</v>
      </c>
      <c r="AB103" s="54">
        <v>0</v>
      </c>
      <c r="AC103" s="56">
        <v>1</v>
      </c>
      <c r="AD103" s="56">
        <v>0</v>
      </c>
      <c r="AE103" s="1" t="s">
        <v>1462</v>
      </c>
      <c r="AF103" s="1" t="s">
        <v>1418</v>
      </c>
      <c r="AG103" s="1" t="s">
        <v>1419</v>
      </c>
    </row>
    <row r="104" spans="1:33">
      <c r="A104" s="53">
        <v>45169</v>
      </c>
      <c r="B104" s="53">
        <v>45169</v>
      </c>
      <c r="N104" s="1" t="s">
        <v>1310</v>
      </c>
      <c r="U104" s="59">
        <v>1982661056.68766</v>
      </c>
      <c r="V104" s="60">
        <v>1982661056.68766</v>
      </c>
      <c r="W104" s="60">
        <v>2832372938.1252198</v>
      </c>
      <c r="X104" s="59">
        <v>2.9924361551900001E-2</v>
      </c>
      <c r="Y104" s="54">
        <v>0</v>
      </c>
      <c r="Z104" s="54">
        <v>1</v>
      </c>
      <c r="AA104" s="54">
        <v>0</v>
      </c>
      <c r="AB104" s="54">
        <v>0</v>
      </c>
      <c r="AC104" s="56">
        <v>1</v>
      </c>
      <c r="AD104" s="56">
        <v>0</v>
      </c>
      <c r="AE104" s="1" t="s">
        <v>1462</v>
      </c>
      <c r="AF104" s="1" t="s">
        <v>1418</v>
      </c>
      <c r="AG104" s="1" t="s">
        <v>1419</v>
      </c>
    </row>
    <row r="105" spans="1:33">
      <c r="A105" s="53">
        <v>45169</v>
      </c>
      <c r="B105" s="53">
        <v>45169</v>
      </c>
      <c r="N105" s="1" t="s">
        <v>1310</v>
      </c>
      <c r="U105" s="59">
        <v>6971942600.1285105</v>
      </c>
      <c r="V105" s="60">
        <v>6971942600.1285105</v>
      </c>
      <c r="W105" s="60">
        <v>10726065538.659201</v>
      </c>
      <c r="X105" s="59">
        <v>0.1052277344035</v>
      </c>
      <c r="Y105" s="54">
        <v>1</v>
      </c>
      <c r="Z105" s="54">
        <v>0</v>
      </c>
      <c r="AA105" s="54">
        <v>0</v>
      </c>
      <c r="AB105" s="54">
        <v>0</v>
      </c>
      <c r="AC105" s="56">
        <v>1</v>
      </c>
      <c r="AD105" s="56">
        <v>0</v>
      </c>
      <c r="AE105" s="1" t="s">
        <v>1462</v>
      </c>
      <c r="AF105" s="1" t="s">
        <v>1418</v>
      </c>
      <c r="AG105" s="1" t="s">
        <v>1419</v>
      </c>
    </row>
    <row r="106" spans="1:33">
      <c r="A106" s="53">
        <v>45169</v>
      </c>
      <c r="B106" s="53">
        <v>45169</v>
      </c>
      <c r="N106" s="1" t="s">
        <v>1310</v>
      </c>
      <c r="U106" s="59">
        <v>2836572140.7010798</v>
      </c>
      <c r="V106" s="60">
        <v>2836572140.7010798</v>
      </c>
      <c r="W106" s="60">
        <v>11346288562.8043</v>
      </c>
      <c r="X106" s="59">
        <v>4.2812466619100001E-2</v>
      </c>
      <c r="Y106" s="54">
        <v>1</v>
      </c>
      <c r="Z106" s="54">
        <v>0</v>
      </c>
      <c r="AA106" s="54">
        <v>0</v>
      </c>
      <c r="AB106" s="54">
        <v>0</v>
      </c>
      <c r="AC106" s="56">
        <v>1</v>
      </c>
      <c r="AD106" s="56">
        <v>0</v>
      </c>
      <c r="AE106" s="1" t="s">
        <v>1462</v>
      </c>
      <c r="AF106" s="1" t="s">
        <v>1418</v>
      </c>
      <c r="AG106" s="1" t="s">
        <v>1419</v>
      </c>
    </row>
    <row r="107" spans="1:33">
      <c r="A107" s="53">
        <v>45169</v>
      </c>
      <c r="B107" s="53">
        <v>45169</v>
      </c>
      <c r="N107" s="1" t="s">
        <v>1310</v>
      </c>
      <c r="U107" s="59">
        <v>2207448068.0124202</v>
      </c>
      <c r="V107" s="60">
        <v>2207448068.0124202</v>
      </c>
      <c r="W107" s="60">
        <v>8829792272.0496902</v>
      </c>
      <c r="X107" s="59">
        <v>3.3317078515000001E-2</v>
      </c>
      <c r="Y107" s="54">
        <v>1</v>
      </c>
      <c r="Z107" s="54">
        <v>0</v>
      </c>
      <c r="AA107" s="54">
        <v>0</v>
      </c>
      <c r="AB107" s="54">
        <v>0</v>
      </c>
      <c r="AC107" s="56">
        <v>1</v>
      </c>
      <c r="AD107" s="56">
        <v>0</v>
      </c>
      <c r="AE107" s="1" t="s">
        <v>1462</v>
      </c>
      <c r="AF107" s="1" t="s">
        <v>1418</v>
      </c>
      <c r="AG107" s="1" t="s">
        <v>1419</v>
      </c>
    </row>
    <row r="108" spans="1:33">
      <c r="A108" s="53">
        <v>45169</v>
      </c>
      <c r="B108" s="53">
        <v>45169</v>
      </c>
      <c r="N108" s="1" t="s">
        <v>1332</v>
      </c>
      <c r="U108" s="59">
        <v>2259321762.9088998</v>
      </c>
      <c r="V108" s="60">
        <v>2259321762.9088898</v>
      </c>
      <c r="W108" s="60">
        <v>5648304407.2722397</v>
      </c>
      <c r="X108" s="59">
        <v>3.4100009715399997E-2</v>
      </c>
      <c r="Y108" s="54">
        <v>1</v>
      </c>
      <c r="Z108" s="54">
        <v>0</v>
      </c>
      <c r="AA108" s="54">
        <v>0</v>
      </c>
      <c r="AB108" s="54">
        <v>0</v>
      </c>
      <c r="AC108" s="56">
        <v>1</v>
      </c>
      <c r="AD108" s="56">
        <v>0</v>
      </c>
      <c r="AE108" s="1" t="s">
        <v>1459</v>
      </c>
      <c r="AF108" s="1" t="s">
        <v>1418</v>
      </c>
      <c r="AG108" s="1" t="s">
        <v>1419</v>
      </c>
    </row>
    <row r="109" spans="1:33">
      <c r="A109" s="53">
        <v>45169</v>
      </c>
      <c r="B109" s="53">
        <v>45169</v>
      </c>
      <c r="N109" s="1" t="s">
        <v>1332</v>
      </c>
      <c r="U109" s="59">
        <v>4046773850.06499</v>
      </c>
      <c r="V109" s="60">
        <v>4046773850.06499</v>
      </c>
      <c r="W109" s="60">
        <v>13489246166.883301</v>
      </c>
      <c r="X109" s="59">
        <v>6.1078076557600003E-2</v>
      </c>
      <c r="Y109" s="54">
        <v>1</v>
      </c>
      <c r="Z109" s="54">
        <v>0</v>
      </c>
      <c r="AA109" s="54">
        <v>0</v>
      </c>
      <c r="AB109" s="54">
        <v>0</v>
      </c>
      <c r="AC109" s="56">
        <v>0.65</v>
      </c>
      <c r="AD109" s="56">
        <v>0.35</v>
      </c>
      <c r="AE109" s="1" t="s">
        <v>1459</v>
      </c>
      <c r="AF109" s="1" t="s">
        <v>1418</v>
      </c>
      <c r="AG109" s="1" t="s">
        <v>1419</v>
      </c>
    </row>
    <row r="110" spans="1:33">
      <c r="A110" s="53">
        <v>45169</v>
      </c>
      <c r="B110" s="53">
        <v>45169</v>
      </c>
      <c r="N110" s="1" t="s">
        <v>1332</v>
      </c>
      <c r="U110" s="59">
        <v>2271251911.7473302</v>
      </c>
      <c r="V110" s="60">
        <v>2271251911.7473302</v>
      </c>
      <c r="W110" s="60">
        <v>11356259558.736601</v>
      </c>
      <c r="X110" s="59">
        <v>3.42800718021E-2</v>
      </c>
      <c r="Y110" s="54">
        <v>1</v>
      </c>
      <c r="Z110" s="54">
        <v>0</v>
      </c>
      <c r="AA110" s="54">
        <v>0</v>
      </c>
      <c r="AB110" s="54">
        <v>0</v>
      </c>
      <c r="AC110" s="56">
        <v>0</v>
      </c>
      <c r="AD110" s="56">
        <v>1</v>
      </c>
      <c r="AE110" s="1" t="s">
        <v>1459</v>
      </c>
      <c r="AF110" s="1" t="s">
        <v>1418</v>
      </c>
      <c r="AG110" s="1" t="s">
        <v>1419</v>
      </c>
    </row>
    <row r="111" spans="1:33">
      <c r="A111" s="53">
        <v>45169</v>
      </c>
      <c r="B111" s="53">
        <v>45169</v>
      </c>
      <c r="N111" s="1" t="s">
        <v>1332</v>
      </c>
      <c r="U111" s="59">
        <v>2765062013.2007599</v>
      </c>
      <c r="V111" s="60">
        <v>2765062013.2007599</v>
      </c>
      <c r="W111" s="60">
        <v>7994951471.5343304</v>
      </c>
      <c r="X111" s="59">
        <v>4.1733162164700001E-2</v>
      </c>
      <c r="Y111" s="54">
        <v>1</v>
      </c>
      <c r="Z111" s="54">
        <v>0</v>
      </c>
      <c r="AA111" s="54">
        <v>0</v>
      </c>
      <c r="AB111" s="54">
        <v>0</v>
      </c>
      <c r="AC111" s="56">
        <v>1</v>
      </c>
      <c r="AD111" s="56">
        <v>0</v>
      </c>
      <c r="AE111" s="1" t="s">
        <v>1459</v>
      </c>
      <c r="AF111" s="1" t="s">
        <v>1418</v>
      </c>
      <c r="AG111" s="1" t="s">
        <v>611</v>
      </c>
    </row>
    <row r="112" spans="1:33">
      <c r="A112" s="53">
        <v>45169</v>
      </c>
      <c r="B112" s="53">
        <v>45169</v>
      </c>
      <c r="N112" s="1" t="s">
        <v>1332</v>
      </c>
      <c r="U112" s="59">
        <v>2650107536.7578802</v>
      </c>
      <c r="V112" s="60">
        <v>2650107536.7578802</v>
      </c>
      <c r="W112" s="60">
        <v>5889127859.4619503</v>
      </c>
      <c r="X112" s="59">
        <v>3.9998150875999998E-2</v>
      </c>
      <c r="Y112" s="54">
        <v>0</v>
      </c>
      <c r="Z112" s="54">
        <v>1</v>
      </c>
      <c r="AA112" s="54">
        <v>0</v>
      </c>
      <c r="AB112" s="54">
        <v>0</v>
      </c>
      <c r="AC112" s="56">
        <v>0.5</v>
      </c>
      <c r="AD112" s="56">
        <v>0.5</v>
      </c>
      <c r="AE112" s="1" t="s">
        <v>1459</v>
      </c>
      <c r="AF112" s="1" t="s">
        <v>1418</v>
      </c>
      <c r="AG112" s="1" t="s">
        <v>1419</v>
      </c>
    </row>
    <row r="113" spans="1:33">
      <c r="A113" s="53">
        <v>45169</v>
      </c>
      <c r="B113" s="53">
        <v>45169</v>
      </c>
      <c r="N113" s="1" t="s">
        <v>1332</v>
      </c>
      <c r="U113" s="59">
        <v>2015310715.5848899</v>
      </c>
      <c r="V113" s="60">
        <v>2015310715.5848899</v>
      </c>
      <c r="W113" s="60">
        <v>5038276788.9622297</v>
      </c>
      <c r="X113" s="59">
        <v>3.0417143812399999E-2</v>
      </c>
      <c r="Y113" s="54">
        <v>0</v>
      </c>
      <c r="Z113" s="54">
        <v>1</v>
      </c>
      <c r="AA113" s="54">
        <v>0</v>
      </c>
      <c r="AB113" s="54">
        <v>0</v>
      </c>
      <c r="AC113" s="56">
        <v>1</v>
      </c>
      <c r="AD113" s="56">
        <v>0</v>
      </c>
      <c r="AE113" s="1" t="s">
        <v>1459</v>
      </c>
      <c r="AF113" s="1" t="s">
        <v>1418</v>
      </c>
      <c r="AG113" s="1" t="s">
        <v>1419</v>
      </c>
    </row>
    <row r="114" spans="1:33">
      <c r="A114" s="53">
        <v>45169</v>
      </c>
      <c r="B114" s="53">
        <v>45169</v>
      </c>
      <c r="N114" s="1" t="s">
        <v>1303</v>
      </c>
      <c r="U114" s="59">
        <v>2887715484.9291101</v>
      </c>
      <c r="V114" s="60">
        <v>2887715484.9291101</v>
      </c>
      <c r="W114" s="60">
        <v>4442639207.58325</v>
      </c>
      <c r="X114" s="59">
        <v>4.3584374615399997E-2</v>
      </c>
      <c r="Y114" s="54">
        <v>0</v>
      </c>
      <c r="Z114" s="54">
        <v>1</v>
      </c>
      <c r="AA114" s="54">
        <v>0</v>
      </c>
      <c r="AB114" s="54">
        <v>0</v>
      </c>
      <c r="AC114" s="56">
        <v>1</v>
      </c>
      <c r="AD114" s="56">
        <v>0</v>
      </c>
      <c r="AE114" s="1" t="s">
        <v>1454</v>
      </c>
      <c r="AF114" s="1" t="s">
        <v>1418</v>
      </c>
      <c r="AG114" s="1" t="s">
        <v>1419</v>
      </c>
    </row>
    <row r="115" spans="1:33">
      <c r="A115" s="53">
        <v>45169</v>
      </c>
      <c r="B115" s="53">
        <v>45169</v>
      </c>
      <c r="N115" s="1" t="s">
        <v>1303</v>
      </c>
      <c r="U115" s="59">
        <v>13652846880.941999</v>
      </c>
      <c r="V115" s="60">
        <v>13652846880.941999</v>
      </c>
      <c r="W115" s="60">
        <v>21004379816.8339</v>
      </c>
      <c r="X115" s="59">
        <v>0.2060628189068</v>
      </c>
      <c r="Y115" s="54">
        <v>1</v>
      </c>
      <c r="Z115" s="54">
        <v>0</v>
      </c>
      <c r="AA115" s="54">
        <v>0</v>
      </c>
      <c r="AB115" s="54">
        <v>0</v>
      </c>
      <c r="AC115" s="56">
        <v>1</v>
      </c>
      <c r="AD115" s="56">
        <v>0</v>
      </c>
      <c r="AE115" s="1" t="s">
        <v>1454</v>
      </c>
      <c r="AF115" s="1" t="s">
        <v>1418</v>
      </c>
      <c r="AG115" s="1" t="s">
        <v>1419</v>
      </c>
    </row>
    <row r="116" spans="1:33">
      <c r="A116" s="53">
        <v>45169</v>
      </c>
      <c r="B116" s="53">
        <v>45169</v>
      </c>
      <c r="N116" s="1" t="s">
        <v>1303</v>
      </c>
      <c r="U116" s="59">
        <v>2949279834.6490202</v>
      </c>
      <c r="V116" s="60">
        <v>2949279834.6490202</v>
      </c>
      <c r="W116" s="60">
        <v>5898559669.2980404</v>
      </c>
      <c r="X116" s="59">
        <v>4.4513567153599998E-2</v>
      </c>
      <c r="Y116" s="54">
        <v>0</v>
      </c>
      <c r="Z116" s="54">
        <v>1</v>
      </c>
      <c r="AA116" s="54">
        <v>0</v>
      </c>
      <c r="AB116" s="54">
        <v>0</v>
      </c>
      <c r="AC116" s="56">
        <v>1</v>
      </c>
      <c r="AD116" s="56">
        <v>0</v>
      </c>
      <c r="AE116" s="1" t="s">
        <v>1454</v>
      </c>
      <c r="AF116" s="1" t="s">
        <v>1418</v>
      </c>
      <c r="AG116" s="1" t="s">
        <v>1419</v>
      </c>
    </row>
    <row r="117" spans="1:33">
      <c r="A117" s="53">
        <v>45169</v>
      </c>
      <c r="B117" s="53">
        <v>45169</v>
      </c>
      <c r="N117" s="1" t="s">
        <v>1303</v>
      </c>
      <c r="U117" s="59">
        <v>2421405042.0865698</v>
      </c>
      <c r="V117" s="60">
        <v>2421405042.0865698</v>
      </c>
      <c r="W117" s="60">
        <v>4035675070.14429</v>
      </c>
      <c r="X117" s="59">
        <v>3.65463374078E-2</v>
      </c>
      <c r="Y117" s="54">
        <v>0</v>
      </c>
      <c r="Z117" s="54">
        <v>1</v>
      </c>
      <c r="AA117" s="54">
        <v>0</v>
      </c>
      <c r="AB117" s="54">
        <v>0</v>
      </c>
      <c r="AC117" s="56">
        <v>1</v>
      </c>
      <c r="AD117" s="56">
        <v>0</v>
      </c>
      <c r="AE117" s="1" t="s">
        <v>1454</v>
      </c>
      <c r="AF117" s="1" t="s">
        <v>1418</v>
      </c>
      <c r="AG117" s="1" t="s">
        <v>1419</v>
      </c>
    </row>
    <row r="118" spans="1:33">
      <c r="A118" s="53">
        <v>45169</v>
      </c>
      <c r="B118" s="53">
        <v>45169</v>
      </c>
      <c r="N118" s="1" t="s">
        <v>1303</v>
      </c>
      <c r="U118" s="59">
        <v>5954719121.8338699</v>
      </c>
      <c r="V118" s="60">
        <v>5954719121.8338699</v>
      </c>
      <c r="W118" s="60">
        <v>6268125391.4040804</v>
      </c>
      <c r="X118" s="59">
        <v>8.9874750573500001E-2</v>
      </c>
      <c r="Y118" s="54">
        <v>1</v>
      </c>
      <c r="Z118" s="54">
        <v>0</v>
      </c>
      <c r="AA118" s="54">
        <v>0</v>
      </c>
      <c r="AB118" s="54">
        <v>0</v>
      </c>
      <c r="AC118" s="56">
        <v>1</v>
      </c>
      <c r="AD118" s="56">
        <v>0</v>
      </c>
      <c r="AE118" s="1" t="s">
        <v>1454</v>
      </c>
      <c r="AF118" s="1" t="s">
        <v>1418</v>
      </c>
      <c r="AG118" s="1" t="s">
        <v>1419</v>
      </c>
    </row>
    <row r="119" spans="1:33">
      <c r="A119" s="53">
        <v>45169</v>
      </c>
      <c r="B119" s="53">
        <v>45169</v>
      </c>
      <c r="N119" s="1" t="s">
        <v>1303</v>
      </c>
      <c r="U119" s="59">
        <v>9819928792.6616707</v>
      </c>
      <c r="V119" s="60">
        <v>9819928792.6616707</v>
      </c>
      <c r="W119" s="60">
        <v>13093238390.215599</v>
      </c>
      <c r="X119" s="59">
        <v>0.14821247364199999</v>
      </c>
      <c r="Y119" s="54">
        <v>1</v>
      </c>
      <c r="Z119" s="54">
        <v>0</v>
      </c>
      <c r="AA119" s="54">
        <v>0</v>
      </c>
      <c r="AB119" s="54">
        <v>0</v>
      </c>
      <c r="AC119" s="56">
        <v>1</v>
      </c>
      <c r="AD119" s="56">
        <v>0</v>
      </c>
      <c r="AE119" s="1" t="s">
        <v>1454</v>
      </c>
      <c r="AF119" s="1" t="s">
        <v>1418</v>
      </c>
      <c r="AG119" s="1" t="s">
        <v>1419</v>
      </c>
    </row>
    <row r="120" spans="1:33">
      <c r="A120" s="53">
        <v>45169</v>
      </c>
      <c r="B120" s="53">
        <v>45169</v>
      </c>
      <c r="N120" s="1" t="s">
        <v>1303</v>
      </c>
      <c r="U120" s="59">
        <v>3397276710.58358</v>
      </c>
      <c r="V120" s="60">
        <v>3397276710.58358</v>
      </c>
      <c r="W120" s="60">
        <v>7077659813.7157898</v>
      </c>
      <c r="X120" s="59">
        <v>5.12751971581E-2</v>
      </c>
      <c r="Y120" s="54">
        <v>1</v>
      </c>
      <c r="Z120" s="54">
        <v>0</v>
      </c>
      <c r="AA120" s="54">
        <v>0</v>
      </c>
      <c r="AB120" s="54">
        <v>0</v>
      </c>
      <c r="AC120" s="56">
        <v>1</v>
      </c>
      <c r="AD120" s="56">
        <v>0</v>
      </c>
      <c r="AE120" s="1" t="s">
        <v>1454</v>
      </c>
      <c r="AF120" s="1" t="s">
        <v>1418</v>
      </c>
      <c r="AG120" s="1" t="s">
        <v>1419</v>
      </c>
    </row>
    <row r="121" spans="1:33">
      <c r="A121" s="53">
        <v>45169</v>
      </c>
      <c r="B121" s="53">
        <v>45169</v>
      </c>
      <c r="N121" s="1" t="s">
        <v>1303</v>
      </c>
      <c r="U121" s="59">
        <v>2602354753.4448099</v>
      </c>
      <c r="V121" s="60">
        <v>2602354753.4448099</v>
      </c>
      <c r="W121" s="60">
        <v>4731554097.17237</v>
      </c>
      <c r="X121" s="59">
        <v>3.9277416715100003E-2</v>
      </c>
      <c r="Y121" s="54">
        <v>0</v>
      </c>
      <c r="Z121" s="54">
        <v>1</v>
      </c>
      <c r="AA121" s="54">
        <v>0</v>
      </c>
      <c r="AB121" s="54">
        <v>0</v>
      </c>
      <c r="AC121" s="56">
        <v>1</v>
      </c>
      <c r="AD121" s="56">
        <v>0</v>
      </c>
      <c r="AE121" s="1" t="s">
        <v>1454</v>
      </c>
      <c r="AF121" s="1" t="s">
        <v>1418</v>
      </c>
      <c r="AG121" s="1" t="s">
        <v>1419</v>
      </c>
    </row>
    <row r="122" spans="1:33">
      <c r="A122" s="53">
        <v>45169</v>
      </c>
      <c r="B122" s="53">
        <v>45169</v>
      </c>
      <c r="N122" s="1" t="s">
        <v>1303</v>
      </c>
      <c r="U122" s="59">
        <v>8998409641.6096001</v>
      </c>
      <c r="V122" s="60">
        <v>8998409641.6096001</v>
      </c>
      <c r="W122" s="60">
        <v>11248012052.011999</v>
      </c>
      <c r="X122" s="59">
        <v>0.13581326097019999</v>
      </c>
      <c r="Y122" s="54">
        <v>1</v>
      </c>
      <c r="Z122" s="54">
        <v>0</v>
      </c>
      <c r="AA122" s="54">
        <v>0</v>
      </c>
      <c r="AB122" s="54">
        <v>0</v>
      </c>
      <c r="AC122" s="56">
        <v>1</v>
      </c>
      <c r="AD122" s="56">
        <v>0</v>
      </c>
      <c r="AE122" s="1" t="s">
        <v>1454</v>
      </c>
      <c r="AF122" s="1" t="s">
        <v>1418</v>
      </c>
      <c r="AG122" s="1" t="s">
        <v>1419</v>
      </c>
    </row>
    <row r="123" spans="1:33">
      <c r="A123" s="53">
        <v>45169</v>
      </c>
      <c r="B123" s="53">
        <v>45169</v>
      </c>
      <c r="N123" s="1" t="s">
        <v>1303</v>
      </c>
      <c r="U123" s="59">
        <v>6846471538.2224102</v>
      </c>
      <c r="V123" s="60">
        <v>6846471538.2224102</v>
      </c>
      <c r="W123" s="60">
        <v>11410785897.037399</v>
      </c>
      <c r="X123" s="59">
        <v>0.1033339959815</v>
      </c>
      <c r="Y123" s="54">
        <v>1</v>
      </c>
      <c r="Z123" s="54">
        <v>0</v>
      </c>
      <c r="AA123" s="54">
        <v>0</v>
      </c>
      <c r="AB123" s="54">
        <v>0</v>
      </c>
      <c r="AC123" s="56">
        <v>1</v>
      </c>
      <c r="AD123" s="56">
        <v>0</v>
      </c>
      <c r="AE123" s="1" t="s">
        <v>1454</v>
      </c>
      <c r="AF123" s="1" t="s">
        <v>1418</v>
      </c>
      <c r="AG123" s="1" t="s">
        <v>1419</v>
      </c>
    </row>
    <row r="124" spans="1:33">
      <c r="A124" s="53">
        <v>45169</v>
      </c>
      <c r="B124" s="53">
        <v>45169</v>
      </c>
      <c r="N124" s="1" t="s">
        <v>1303</v>
      </c>
      <c r="U124" s="59">
        <v>9534668966.8786201</v>
      </c>
      <c r="V124" s="60">
        <v>9534668966.8786201</v>
      </c>
      <c r="W124" s="60">
        <v>15891114944.797701</v>
      </c>
      <c r="X124" s="59">
        <v>0.1439070387144</v>
      </c>
      <c r="Y124" s="54">
        <v>1</v>
      </c>
      <c r="Z124" s="54">
        <v>0</v>
      </c>
      <c r="AA124" s="54">
        <v>0</v>
      </c>
      <c r="AB124" s="54">
        <v>0</v>
      </c>
      <c r="AC124" s="56">
        <v>1</v>
      </c>
      <c r="AD124" s="56">
        <v>0</v>
      </c>
      <c r="AE124" s="1" t="s">
        <v>1454</v>
      </c>
      <c r="AF124" s="1" t="s">
        <v>1418</v>
      </c>
      <c r="AG124" s="1" t="s">
        <v>1419</v>
      </c>
    </row>
    <row r="125" spans="1:33">
      <c r="A125" s="53">
        <v>45169</v>
      </c>
      <c r="B125" s="53">
        <v>45169</v>
      </c>
      <c r="N125" s="1" t="s">
        <v>1303</v>
      </c>
      <c r="U125" s="59">
        <v>5708306401.9586096</v>
      </c>
      <c r="V125" s="60">
        <v>5708306401.9586096</v>
      </c>
      <c r="W125" s="60">
        <v>8782009849.1671009</v>
      </c>
      <c r="X125" s="59">
        <v>8.6155636156200005E-2</v>
      </c>
      <c r="Y125" s="54">
        <v>1</v>
      </c>
      <c r="Z125" s="54">
        <v>0</v>
      </c>
      <c r="AA125" s="54">
        <v>0</v>
      </c>
      <c r="AB125" s="54">
        <v>0</v>
      </c>
      <c r="AC125" s="56">
        <v>1</v>
      </c>
      <c r="AD125" s="56">
        <v>0</v>
      </c>
      <c r="AE125" s="1" t="s">
        <v>1454</v>
      </c>
      <c r="AF125" s="1" t="s">
        <v>1418</v>
      </c>
      <c r="AG125" s="1" t="s">
        <v>1419</v>
      </c>
    </row>
    <row r="126" spans="1:33">
      <c r="A126" s="53">
        <v>45169</v>
      </c>
      <c r="B126" s="53">
        <v>45169</v>
      </c>
      <c r="N126" s="1" t="s">
        <v>1303</v>
      </c>
      <c r="U126" s="59">
        <v>9876640060.6905003</v>
      </c>
      <c r="V126" s="60">
        <v>9876640060.6905003</v>
      </c>
      <c r="W126" s="60">
        <v>16461066767.817499</v>
      </c>
      <c r="X126" s="59">
        <v>0.14906841847579999</v>
      </c>
      <c r="Y126" s="54">
        <v>1</v>
      </c>
      <c r="Z126" s="54">
        <v>0</v>
      </c>
      <c r="AA126" s="54">
        <v>0</v>
      </c>
      <c r="AB126" s="54">
        <v>0</v>
      </c>
      <c r="AC126" s="56">
        <v>1</v>
      </c>
      <c r="AD126" s="56">
        <v>0</v>
      </c>
      <c r="AE126" s="1" t="s">
        <v>1454</v>
      </c>
      <c r="AF126" s="1" t="s">
        <v>1418</v>
      </c>
      <c r="AG126" s="1" t="s">
        <v>1419</v>
      </c>
    </row>
    <row r="127" spans="1:33">
      <c r="A127" s="53">
        <v>45169</v>
      </c>
      <c r="B127" s="53">
        <v>45169</v>
      </c>
      <c r="N127" s="1" t="s">
        <v>1303</v>
      </c>
      <c r="U127" s="59">
        <v>10722079874.5543</v>
      </c>
      <c r="V127" s="60">
        <v>10722079874.5543</v>
      </c>
      <c r="W127" s="60">
        <v>12614211617.122801</v>
      </c>
      <c r="X127" s="59">
        <v>0.1618286664138</v>
      </c>
      <c r="Y127" s="54">
        <v>1</v>
      </c>
      <c r="Z127" s="54">
        <v>0</v>
      </c>
      <c r="AA127" s="54">
        <v>0</v>
      </c>
      <c r="AB127" s="54">
        <v>0</v>
      </c>
      <c r="AC127" s="56">
        <v>0.65</v>
      </c>
      <c r="AD127" s="56">
        <v>0.35</v>
      </c>
      <c r="AE127" s="1" t="s">
        <v>1454</v>
      </c>
      <c r="AF127" s="1" t="s">
        <v>1418</v>
      </c>
      <c r="AG127" s="1" t="s">
        <v>1419</v>
      </c>
    </row>
    <row r="128" spans="1:33">
      <c r="A128" s="53">
        <v>45169</v>
      </c>
      <c r="B128" s="53">
        <v>45169</v>
      </c>
      <c r="N128" s="1" t="s">
        <v>1303</v>
      </c>
      <c r="U128" s="59">
        <v>6675530092.8034496</v>
      </c>
      <c r="V128" s="60">
        <v>6675530092.8034496</v>
      </c>
      <c r="W128" s="60">
        <v>7853564815.0628796</v>
      </c>
      <c r="X128" s="59">
        <v>0.1007539717259</v>
      </c>
      <c r="Y128" s="54">
        <v>1</v>
      </c>
      <c r="Z128" s="54">
        <v>0</v>
      </c>
      <c r="AA128" s="54">
        <v>0</v>
      </c>
      <c r="AB128" s="54">
        <v>0</v>
      </c>
      <c r="AC128" s="56">
        <v>1</v>
      </c>
      <c r="AD128" s="56">
        <v>0</v>
      </c>
      <c r="AE128" s="1" t="s">
        <v>1454</v>
      </c>
      <c r="AF128" s="1" t="s">
        <v>1418</v>
      </c>
      <c r="AG128" s="1" t="s">
        <v>1419</v>
      </c>
    </row>
    <row r="129" spans="1:33">
      <c r="A129" s="53">
        <v>45169</v>
      </c>
      <c r="B129" s="53">
        <v>45169</v>
      </c>
      <c r="N129" s="1" t="s">
        <v>1303</v>
      </c>
      <c r="U129" s="59">
        <v>16079301364.193899</v>
      </c>
      <c r="V129" s="60">
        <v>16079301364.193899</v>
      </c>
      <c r="W129" s="60">
        <v>17865890404.659901</v>
      </c>
      <c r="X129" s="59">
        <v>0.24268536767839999</v>
      </c>
      <c r="Y129" s="54">
        <v>1</v>
      </c>
      <c r="Z129" s="54">
        <v>0</v>
      </c>
      <c r="AA129" s="54">
        <v>0</v>
      </c>
      <c r="AB129" s="54">
        <v>0</v>
      </c>
      <c r="AC129" s="56">
        <v>1</v>
      </c>
      <c r="AD129" s="56">
        <v>0</v>
      </c>
      <c r="AE129" s="1" t="s">
        <v>1454</v>
      </c>
      <c r="AF129" s="1" t="s">
        <v>1418</v>
      </c>
      <c r="AG129" s="1" t="s">
        <v>1419</v>
      </c>
    </row>
    <row r="130" spans="1:33">
      <c r="A130" s="53">
        <v>45169</v>
      </c>
      <c r="B130" s="53">
        <v>45169</v>
      </c>
      <c r="N130" s="1" t="s">
        <v>1303</v>
      </c>
      <c r="U130" s="59">
        <v>3367197538.7185402</v>
      </c>
      <c r="V130" s="60">
        <v>3367197538.7185402</v>
      </c>
      <c r="W130" s="60">
        <v>4810282198.1693401</v>
      </c>
      <c r="X130" s="59">
        <v>5.08212113338E-2</v>
      </c>
      <c r="Y130" s="54">
        <v>0</v>
      </c>
      <c r="Z130" s="54">
        <v>1</v>
      </c>
      <c r="AA130" s="54">
        <v>0</v>
      </c>
      <c r="AB130" s="54">
        <v>0</v>
      </c>
      <c r="AC130" s="56">
        <v>1</v>
      </c>
      <c r="AD130" s="56">
        <v>0</v>
      </c>
      <c r="AE130" s="1" t="s">
        <v>1454</v>
      </c>
      <c r="AF130" s="1" t="s">
        <v>1418</v>
      </c>
      <c r="AG130" s="1" t="s">
        <v>1419</v>
      </c>
    </row>
    <row r="131" spans="1:33">
      <c r="A131" s="53">
        <v>45169</v>
      </c>
      <c r="B131" s="53">
        <v>45169</v>
      </c>
      <c r="N131" s="1" t="s">
        <v>1131</v>
      </c>
      <c r="U131" s="59">
        <v>1332102313.375</v>
      </c>
      <c r="V131" s="60">
        <v>1332102313.375</v>
      </c>
      <c r="W131" s="60">
        <v>2664204626.75</v>
      </c>
      <c r="X131" s="59">
        <v>2.01054593346E-2</v>
      </c>
      <c r="Y131" s="54">
        <v>0</v>
      </c>
      <c r="Z131" s="54">
        <v>1</v>
      </c>
      <c r="AA131" s="54">
        <v>0</v>
      </c>
      <c r="AB131" s="54">
        <v>0</v>
      </c>
      <c r="AC131" s="56">
        <v>1</v>
      </c>
      <c r="AD131" s="56">
        <v>0</v>
      </c>
      <c r="AE131" s="1" t="s">
        <v>1446</v>
      </c>
      <c r="AF131" s="1" t="s">
        <v>1418</v>
      </c>
      <c r="AG131" s="1" t="s">
        <v>1419</v>
      </c>
    </row>
    <row r="132" spans="1:33">
      <c r="A132" s="53">
        <v>45169</v>
      </c>
      <c r="B132" s="53">
        <v>45169</v>
      </c>
      <c r="N132" s="1" t="s">
        <v>1131</v>
      </c>
      <c r="U132" s="59">
        <v>7764381491.7724104</v>
      </c>
      <c r="V132" s="60">
        <v>7764381491.7724104</v>
      </c>
      <c r="W132" s="60">
        <v>12940635819.620701</v>
      </c>
      <c r="X132" s="59">
        <v>0.117188037866</v>
      </c>
      <c r="Y132" s="54">
        <v>1</v>
      </c>
      <c r="Z132" s="54">
        <v>0</v>
      </c>
      <c r="AA132" s="54">
        <v>0</v>
      </c>
      <c r="AB132" s="54">
        <v>0</v>
      </c>
      <c r="AC132" s="56">
        <v>1</v>
      </c>
      <c r="AD132" s="56">
        <v>0</v>
      </c>
      <c r="AE132" s="1" t="s">
        <v>1446</v>
      </c>
      <c r="AF132" s="1" t="s">
        <v>1418</v>
      </c>
      <c r="AG132" s="1" t="s">
        <v>1419</v>
      </c>
    </row>
    <row r="133" spans="1:33">
      <c r="A133" s="53">
        <v>45169</v>
      </c>
      <c r="B133" s="53">
        <v>45169</v>
      </c>
      <c r="N133" s="1" t="s">
        <v>1131</v>
      </c>
      <c r="U133" s="59">
        <v>1797353042.7969799</v>
      </c>
      <c r="V133" s="60">
        <v>1797353042.7969799</v>
      </c>
      <c r="W133" s="60">
        <v>5135294407.9913797</v>
      </c>
      <c r="X133" s="59">
        <v>2.71275022564E-2</v>
      </c>
      <c r="Y133" s="54">
        <v>0</v>
      </c>
      <c r="Z133" s="54">
        <v>1</v>
      </c>
      <c r="AA133" s="54">
        <v>0</v>
      </c>
      <c r="AB133" s="54">
        <v>0</v>
      </c>
      <c r="AC133" s="56">
        <v>1</v>
      </c>
      <c r="AD133" s="56">
        <v>0</v>
      </c>
      <c r="AE133" s="1" t="s">
        <v>1446</v>
      </c>
      <c r="AF133" s="1" t="s">
        <v>1418</v>
      </c>
      <c r="AG133" s="1" t="s">
        <v>1419</v>
      </c>
    </row>
    <row r="134" spans="1:33">
      <c r="A134" s="53">
        <v>45169</v>
      </c>
      <c r="B134" s="53">
        <v>45169</v>
      </c>
      <c r="N134" s="1" t="s">
        <v>1131</v>
      </c>
      <c r="U134" s="59">
        <v>901196454.12931001</v>
      </c>
      <c r="V134" s="60">
        <v>901196454.12931001</v>
      </c>
      <c r="W134" s="60">
        <v>4505982270.6465502</v>
      </c>
      <c r="X134" s="59">
        <v>1.36017845469E-2</v>
      </c>
      <c r="Y134" s="54">
        <v>0</v>
      </c>
      <c r="Z134" s="54">
        <v>1</v>
      </c>
      <c r="AA134" s="54">
        <v>0</v>
      </c>
      <c r="AB134" s="54">
        <v>0</v>
      </c>
      <c r="AC134" s="56">
        <v>0.65</v>
      </c>
      <c r="AD134" s="56">
        <v>0.35</v>
      </c>
      <c r="AE134" s="1" t="s">
        <v>1446</v>
      </c>
      <c r="AF134" s="1" t="s">
        <v>1418</v>
      </c>
      <c r="AG134" s="1" t="s">
        <v>1419</v>
      </c>
    </row>
    <row r="135" spans="1:33">
      <c r="A135" s="53">
        <v>45169</v>
      </c>
      <c r="B135" s="53">
        <v>45169</v>
      </c>
      <c r="N135" s="1" t="s">
        <v>1131</v>
      </c>
      <c r="U135" s="59">
        <v>2183564823.2629299</v>
      </c>
      <c r="V135" s="60">
        <v>2183564823.2629299</v>
      </c>
      <c r="W135" s="60">
        <v>5458912058.1573296</v>
      </c>
      <c r="X135" s="59">
        <v>3.2956608000599998E-2</v>
      </c>
      <c r="Y135" s="54">
        <v>0</v>
      </c>
      <c r="Z135" s="54">
        <v>1</v>
      </c>
      <c r="AA135" s="54">
        <v>0</v>
      </c>
      <c r="AB135" s="54">
        <v>0</v>
      </c>
      <c r="AC135" s="56">
        <v>0</v>
      </c>
      <c r="AD135" s="56">
        <v>1</v>
      </c>
      <c r="AE135" s="1" t="s">
        <v>1446</v>
      </c>
      <c r="AF135" s="1" t="s">
        <v>1418</v>
      </c>
      <c r="AG135" s="1" t="s">
        <v>1419</v>
      </c>
    </row>
    <row r="136" spans="1:33">
      <c r="A136" s="53">
        <v>45169</v>
      </c>
      <c r="B136" s="53">
        <v>45169</v>
      </c>
      <c r="N136" s="1" t="s">
        <v>1131</v>
      </c>
      <c r="U136" s="59">
        <v>1978593750</v>
      </c>
      <c r="V136" s="60">
        <v>1978593750</v>
      </c>
      <c r="W136" s="60">
        <v>6595312500</v>
      </c>
      <c r="X136" s="59">
        <v>2.98629735726E-2</v>
      </c>
      <c r="Y136" s="54">
        <v>0</v>
      </c>
      <c r="Z136" s="54">
        <v>1</v>
      </c>
      <c r="AA136" s="54">
        <v>0</v>
      </c>
      <c r="AB136" s="54">
        <v>0</v>
      </c>
      <c r="AC136" s="56">
        <v>0</v>
      </c>
      <c r="AD136" s="56">
        <v>1</v>
      </c>
      <c r="AE136" s="1" t="s">
        <v>1446</v>
      </c>
      <c r="AF136" s="1" t="s">
        <v>1418</v>
      </c>
      <c r="AG136" s="1" t="s">
        <v>1419</v>
      </c>
    </row>
    <row r="137" spans="1:33">
      <c r="A137" s="53">
        <v>45169</v>
      </c>
      <c r="B137" s="53">
        <v>45169</v>
      </c>
      <c r="N137" s="1" t="s">
        <v>1131</v>
      </c>
      <c r="U137" s="59">
        <v>13271642139.932699</v>
      </c>
      <c r="V137" s="60">
        <v>13271642139.932699</v>
      </c>
      <c r="W137" s="60">
        <v>17695522853.2435</v>
      </c>
      <c r="X137" s="59">
        <v>0.20030928455620001</v>
      </c>
      <c r="Y137" s="54">
        <v>1</v>
      </c>
      <c r="Z137" s="54">
        <v>0</v>
      </c>
      <c r="AA137" s="54">
        <v>0</v>
      </c>
      <c r="AB137" s="54">
        <v>0</v>
      </c>
      <c r="AC137" s="56">
        <v>0.35</v>
      </c>
      <c r="AD137" s="56">
        <v>0.65</v>
      </c>
      <c r="AE137" s="1" t="s">
        <v>1446</v>
      </c>
      <c r="AF137" s="1" t="s">
        <v>1418</v>
      </c>
      <c r="AG137" s="1" t="s">
        <v>1419</v>
      </c>
    </row>
    <row r="138" spans="1:33">
      <c r="A138" s="53">
        <v>45169</v>
      </c>
      <c r="B138" s="53">
        <v>45169</v>
      </c>
      <c r="N138" s="1" t="s">
        <v>1131</v>
      </c>
      <c r="U138" s="59">
        <v>1644480037.2155199</v>
      </c>
      <c r="V138" s="60">
        <v>1644480037.2155199</v>
      </c>
      <c r="W138" s="60">
        <v>3288960074.4310298</v>
      </c>
      <c r="X138" s="59">
        <v>2.4820185493899999E-2</v>
      </c>
      <c r="Y138" s="54">
        <v>0</v>
      </c>
      <c r="Z138" s="54">
        <v>1</v>
      </c>
      <c r="AA138" s="54">
        <v>0</v>
      </c>
      <c r="AB138" s="54">
        <v>0</v>
      </c>
      <c r="AC138" s="56">
        <v>1</v>
      </c>
      <c r="AD138" s="56">
        <v>0</v>
      </c>
      <c r="AE138" s="1" t="s">
        <v>1446</v>
      </c>
      <c r="AF138" s="1" t="s">
        <v>1418</v>
      </c>
      <c r="AG138" s="1" t="s">
        <v>1419</v>
      </c>
    </row>
    <row r="139" spans="1:33">
      <c r="A139" s="53">
        <v>45169</v>
      </c>
      <c r="B139" s="53">
        <v>45169</v>
      </c>
      <c r="N139" s="1" t="s">
        <v>1131</v>
      </c>
      <c r="U139" s="59">
        <v>1260264027.0258601</v>
      </c>
      <c r="V139" s="60">
        <v>1260264027.0258601</v>
      </c>
      <c r="W139" s="60">
        <v>4200880090.0862098</v>
      </c>
      <c r="X139" s="59">
        <v>1.90212019691E-2</v>
      </c>
      <c r="Y139" s="54">
        <v>0</v>
      </c>
      <c r="Z139" s="54">
        <v>1</v>
      </c>
      <c r="AA139" s="54">
        <v>0</v>
      </c>
      <c r="AB139" s="54">
        <v>0</v>
      </c>
      <c r="AC139" s="56">
        <v>0</v>
      </c>
      <c r="AD139" s="56">
        <v>1</v>
      </c>
      <c r="AE139" s="1" t="s">
        <v>1446</v>
      </c>
      <c r="AF139" s="1" t="s">
        <v>1418</v>
      </c>
      <c r="AG139" s="1" t="s">
        <v>1419</v>
      </c>
    </row>
    <row r="140" spans="1:33">
      <c r="A140" s="53">
        <v>45169</v>
      </c>
      <c r="B140" s="53">
        <v>45169</v>
      </c>
      <c r="N140" s="1" t="s">
        <v>1072</v>
      </c>
      <c r="U140" s="59">
        <v>2513805383.0165801</v>
      </c>
      <c r="V140" s="60">
        <v>2513805383.0165801</v>
      </c>
      <c r="W140" s="60">
        <v>5586234184.4812899</v>
      </c>
      <c r="X140" s="59">
        <v>3.7940938466899998E-2</v>
      </c>
      <c r="Y140" s="54">
        <v>0</v>
      </c>
      <c r="Z140" s="54">
        <v>1</v>
      </c>
      <c r="AA140" s="54">
        <v>0</v>
      </c>
      <c r="AB140" s="54">
        <v>0</v>
      </c>
      <c r="AC140" s="56">
        <v>0</v>
      </c>
      <c r="AD140" s="56">
        <v>1</v>
      </c>
      <c r="AE140" s="1" t="s">
        <v>1472</v>
      </c>
      <c r="AF140" s="1" t="s">
        <v>1418</v>
      </c>
      <c r="AG140" s="1" t="s">
        <v>1419</v>
      </c>
    </row>
    <row r="141" spans="1:33">
      <c r="A141" s="53">
        <v>45169</v>
      </c>
      <c r="B141" s="53">
        <v>45169</v>
      </c>
      <c r="N141" s="1" t="s">
        <v>948</v>
      </c>
      <c r="U141" s="59">
        <v>1408802896.93589</v>
      </c>
      <c r="V141" s="60">
        <v>1408802896.93589</v>
      </c>
      <c r="W141" s="60">
        <v>3130673104.30197</v>
      </c>
      <c r="X141" s="59">
        <v>2.1263103494700002E-2</v>
      </c>
      <c r="Y141" s="54">
        <v>0</v>
      </c>
      <c r="Z141" s="54">
        <v>1</v>
      </c>
      <c r="AA141" s="54">
        <v>0</v>
      </c>
      <c r="AB141" s="54">
        <v>0</v>
      </c>
      <c r="AC141" s="56">
        <v>0.65</v>
      </c>
      <c r="AD141" s="56">
        <v>0.35</v>
      </c>
      <c r="AE141" s="1" t="s">
        <v>1431</v>
      </c>
      <c r="AF141" s="1" t="s">
        <v>1418</v>
      </c>
      <c r="AG141" s="1" t="s">
        <v>1457</v>
      </c>
    </row>
    <row r="142" spans="1:33">
      <c r="A142" s="53">
        <v>45169</v>
      </c>
      <c r="B142" s="53">
        <v>45169</v>
      </c>
      <c r="N142" s="1" t="s">
        <v>1072</v>
      </c>
      <c r="U142" s="59">
        <v>1507238102.6001301</v>
      </c>
      <c r="V142" s="60">
        <v>1507238102.6001301</v>
      </c>
      <c r="W142" s="60">
        <v>3014476205.2002602</v>
      </c>
      <c r="X142" s="59">
        <v>2.2748788944500001E-2</v>
      </c>
      <c r="Y142" s="54">
        <v>0</v>
      </c>
      <c r="Z142" s="54">
        <v>1</v>
      </c>
      <c r="AA142" s="54">
        <v>0</v>
      </c>
      <c r="AB142" s="54">
        <v>0</v>
      </c>
      <c r="AC142" s="56">
        <v>1</v>
      </c>
      <c r="AD142" s="56">
        <v>0</v>
      </c>
      <c r="AE142" s="1" t="s">
        <v>1472</v>
      </c>
      <c r="AF142" s="1" t="s">
        <v>1418</v>
      </c>
      <c r="AG142" s="1" t="s">
        <v>1419</v>
      </c>
    </row>
    <row r="143" spans="1:33">
      <c r="A143" s="53">
        <v>45169</v>
      </c>
      <c r="B143" s="53">
        <v>45169</v>
      </c>
      <c r="N143" s="1" t="s">
        <v>1212</v>
      </c>
      <c r="U143" s="59">
        <v>3235525316.28828</v>
      </c>
      <c r="V143" s="60">
        <v>3235525316.28828</v>
      </c>
      <c r="W143" s="60">
        <v>7190056258.4183998</v>
      </c>
      <c r="X143" s="59">
        <v>4.8833878613899998E-2</v>
      </c>
      <c r="Y143" s="54">
        <v>1</v>
      </c>
      <c r="Z143" s="54">
        <v>0</v>
      </c>
      <c r="AA143" s="54">
        <v>0</v>
      </c>
      <c r="AB143" s="54">
        <v>0</v>
      </c>
      <c r="AC143" s="56">
        <v>0</v>
      </c>
      <c r="AD143" s="56">
        <v>1</v>
      </c>
      <c r="AE143" s="1" t="s">
        <v>1477</v>
      </c>
      <c r="AF143" s="1" t="s">
        <v>1418</v>
      </c>
      <c r="AG143" s="1" t="s">
        <v>1419</v>
      </c>
    </row>
    <row r="144" spans="1:33">
      <c r="A144" s="53">
        <v>45169</v>
      </c>
      <c r="B144" s="53">
        <v>45169</v>
      </c>
      <c r="N144" s="1" t="s">
        <v>1212</v>
      </c>
      <c r="U144" s="59">
        <v>1753849089.62204</v>
      </c>
      <c r="V144" s="60">
        <v>1753849089.62204</v>
      </c>
      <c r="W144" s="60">
        <v>4384622724.0551004</v>
      </c>
      <c r="X144" s="59">
        <v>2.6470895813600001E-2</v>
      </c>
      <c r="Y144" s="54">
        <v>0</v>
      </c>
      <c r="Z144" s="54">
        <v>1</v>
      </c>
      <c r="AA144" s="54">
        <v>0</v>
      </c>
      <c r="AB144" s="54">
        <v>0</v>
      </c>
      <c r="AC144" s="56">
        <v>1</v>
      </c>
      <c r="AD144" s="56">
        <v>0</v>
      </c>
      <c r="AE144" s="1" t="s">
        <v>1477</v>
      </c>
      <c r="AF144" s="1" t="s">
        <v>1418</v>
      </c>
      <c r="AG144" s="1" t="s">
        <v>1419</v>
      </c>
    </row>
    <row r="145" spans="1:33">
      <c r="A145" s="53">
        <v>45169</v>
      </c>
      <c r="B145" s="53">
        <v>45169</v>
      </c>
      <c r="N145" s="1" t="s">
        <v>1102</v>
      </c>
      <c r="U145" s="59">
        <v>2210373457.6886702</v>
      </c>
      <c r="V145" s="60">
        <v>2210373457.6886702</v>
      </c>
      <c r="W145" s="60">
        <v>4420746915.3773403</v>
      </c>
      <c r="X145" s="59">
        <v>3.3361231507200002E-2</v>
      </c>
      <c r="Y145" s="54">
        <v>0</v>
      </c>
      <c r="Z145" s="54">
        <v>1</v>
      </c>
      <c r="AA145" s="54">
        <v>0</v>
      </c>
      <c r="AB145" s="54">
        <v>0</v>
      </c>
      <c r="AC145" s="56">
        <v>1</v>
      </c>
      <c r="AD145" s="56">
        <v>0</v>
      </c>
      <c r="AE145" s="1" t="s">
        <v>1464</v>
      </c>
      <c r="AF145" s="1" t="s">
        <v>1418</v>
      </c>
      <c r="AG145" s="1" t="s">
        <v>1419</v>
      </c>
    </row>
    <row r="146" spans="1:33">
      <c r="A146" s="53">
        <v>45169</v>
      </c>
      <c r="B146" s="53">
        <v>45169</v>
      </c>
      <c r="N146" s="1" t="s">
        <v>1102</v>
      </c>
      <c r="U146" s="59">
        <v>3462016221.5668602</v>
      </c>
      <c r="V146" s="60">
        <v>3462016221.5668602</v>
      </c>
      <c r="W146" s="60">
        <v>8655040553.91716</v>
      </c>
      <c r="X146" s="59">
        <v>5.22523124985E-2</v>
      </c>
      <c r="Y146" s="54">
        <v>1</v>
      </c>
      <c r="Z146" s="54">
        <v>0</v>
      </c>
      <c r="AA146" s="54">
        <v>0</v>
      </c>
      <c r="AB146" s="54">
        <v>0</v>
      </c>
      <c r="AC146" s="56">
        <v>1</v>
      </c>
      <c r="AD146" s="56">
        <v>0</v>
      </c>
      <c r="AE146" s="1" t="s">
        <v>1464</v>
      </c>
      <c r="AF146" s="1" t="s">
        <v>1418</v>
      </c>
      <c r="AG146" s="1" t="s">
        <v>1419</v>
      </c>
    </row>
    <row r="147" spans="1:33">
      <c r="A147" s="53">
        <v>45169</v>
      </c>
      <c r="B147" s="53">
        <v>45169</v>
      </c>
      <c r="N147" s="1" t="s">
        <v>1102</v>
      </c>
      <c r="U147" s="59">
        <v>5738713696.8413095</v>
      </c>
      <c r="V147" s="60">
        <v>5738713696.8413095</v>
      </c>
      <c r="W147" s="60">
        <v>7796335150.8227701</v>
      </c>
      <c r="X147" s="59">
        <v>8.6614574350900003E-2</v>
      </c>
      <c r="Y147" s="54">
        <v>1</v>
      </c>
      <c r="Z147" s="54">
        <v>0</v>
      </c>
      <c r="AA147" s="54">
        <v>0</v>
      </c>
      <c r="AB147" s="54">
        <v>0</v>
      </c>
      <c r="AC147" s="56">
        <v>0</v>
      </c>
      <c r="AD147" s="56">
        <v>1</v>
      </c>
      <c r="AE147" s="1" t="s">
        <v>1464</v>
      </c>
      <c r="AF147" s="1" t="s">
        <v>1418</v>
      </c>
      <c r="AG147" s="1" t="s">
        <v>1419</v>
      </c>
    </row>
    <row r="148" spans="1:33">
      <c r="A148" s="53">
        <v>45169</v>
      </c>
      <c r="B148" s="53">
        <v>45169</v>
      </c>
      <c r="N148" s="1" t="s">
        <v>1310</v>
      </c>
      <c r="U148" s="59">
        <v>1998599520.9573801</v>
      </c>
      <c r="V148" s="60">
        <v>1998599520.9573801</v>
      </c>
      <c r="W148" s="60">
        <v>6661998403.1912603</v>
      </c>
      <c r="X148" s="59">
        <v>3.01649212612E-2</v>
      </c>
      <c r="Y148" s="54">
        <v>1</v>
      </c>
      <c r="Z148" s="54">
        <v>0</v>
      </c>
      <c r="AA148" s="54">
        <v>0</v>
      </c>
      <c r="AB148" s="54">
        <v>0</v>
      </c>
      <c r="AC148" s="56">
        <v>1</v>
      </c>
      <c r="AD148" s="56">
        <v>0</v>
      </c>
      <c r="AE148" s="1" t="s">
        <v>1462</v>
      </c>
      <c r="AF148" s="1" t="s">
        <v>1418</v>
      </c>
      <c r="AG148" s="1" t="s">
        <v>1419</v>
      </c>
    </row>
    <row r="149" spans="1:33">
      <c r="A149" s="53">
        <v>45169</v>
      </c>
      <c r="B149" s="53">
        <v>45169</v>
      </c>
      <c r="N149" s="1" t="s">
        <v>1310</v>
      </c>
      <c r="U149" s="59">
        <v>1868643082.5478699</v>
      </c>
      <c r="V149" s="60">
        <v>1868643082.5478699</v>
      </c>
      <c r="W149" s="60">
        <v>2076270091.7198501</v>
      </c>
      <c r="X149" s="59">
        <v>2.8203484919900001E-2</v>
      </c>
      <c r="Y149" s="54">
        <v>0</v>
      </c>
      <c r="Z149" s="54">
        <v>1</v>
      </c>
      <c r="AA149" s="54">
        <v>0</v>
      </c>
      <c r="AB149" s="54">
        <v>0</v>
      </c>
      <c r="AC149" s="56">
        <v>0.65</v>
      </c>
      <c r="AD149" s="56">
        <v>0.35</v>
      </c>
      <c r="AE149" s="1" t="s">
        <v>1462</v>
      </c>
      <c r="AF149" s="1" t="s">
        <v>1418</v>
      </c>
      <c r="AG149" s="1" t="s">
        <v>1419</v>
      </c>
    </row>
    <row r="150" spans="1:33">
      <c r="A150" s="53">
        <v>45169</v>
      </c>
      <c r="B150" s="53">
        <v>45169</v>
      </c>
      <c r="N150" s="1" t="s">
        <v>1212</v>
      </c>
      <c r="U150" s="59">
        <v>1709957237.0098901</v>
      </c>
      <c r="V150" s="60">
        <v>1709957237.0098901</v>
      </c>
      <c r="W150" s="60">
        <v>6839828948.0395603</v>
      </c>
      <c r="X150" s="59">
        <v>2.58084347932E-2</v>
      </c>
      <c r="Y150" s="54">
        <v>0</v>
      </c>
      <c r="Z150" s="54">
        <v>1</v>
      </c>
      <c r="AA150" s="54">
        <v>0</v>
      </c>
      <c r="AB150" s="54">
        <v>0</v>
      </c>
      <c r="AC150" s="56">
        <v>1</v>
      </c>
      <c r="AD150" s="56">
        <v>0</v>
      </c>
      <c r="AE150" s="1" t="s">
        <v>1477</v>
      </c>
      <c r="AF150" s="1" t="s">
        <v>1418</v>
      </c>
      <c r="AG150" s="1" t="s">
        <v>1438</v>
      </c>
    </row>
    <row r="151" spans="1:33">
      <c r="A151" s="53">
        <v>45169</v>
      </c>
      <c r="B151" s="53">
        <v>45169</v>
      </c>
      <c r="N151" s="1" t="s">
        <v>918</v>
      </c>
      <c r="U151" s="59">
        <v>1971427027.78335</v>
      </c>
      <c r="V151" s="60">
        <v>1971427027.78335</v>
      </c>
      <c r="W151" s="60">
        <v>16587310252.254601</v>
      </c>
      <c r="X151" s="59">
        <v>2.9754806023699999E-2</v>
      </c>
      <c r="Y151" s="54">
        <v>1</v>
      </c>
      <c r="Z151" s="54">
        <v>0</v>
      </c>
      <c r="AA151" s="54">
        <v>0</v>
      </c>
      <c r="AB151" s="54">
        <v>0</v>
      </c>
      <c r="AC151" s="56">
        <v>1</v>
      </c>
      <c r="AD151" s="56">
        <v>0</v>
      </c>
      <c r="AE151" s="1" t="s">
        <v>1466</v>
      </c>
      <c r="AF151" s="1" t="s">
        <v>1214</v>
      </c>
      <c r="AG151" s="1" t="s">
        <v>1438</v>
      </c>
    </row>
    <row r="152" spans="1:33">
      <c r="A152" s="53">
        <v>45169</v>
      </c>
      <c r="B152" s="53">
        <v>45169</v>
      </c>
      <c r="N152" s="1" t="s">
        <v>918</v>
      </c>
      <c r="U152" s="59">
        <v>8636570052.2897606</v>
      </c>
      <c r="V152" s="60">
        <v>8636570052.2897606</v>
      </c>
      <c r="W152" s="60">
        <v>16587310252.254601</v>
      </c>
      <c r="X152" s="59">
        <v>0.13035200542280001</v>
      </c>
      <c r="Y152" s="54">
        <v>1</v>
      </c>
      <c r="Z152" s="54">
        <v>0</v>
      </c>
      <c r="AA152" s="54">
        <v>0</v>
      </c>
      <c r="AB152" s="54">
        <v>0</v>
      </c>
      <c r="AC152" s="56">
        <v>1</v>
      </c>
      <c r="AD152" s="56">
        <v>0</v>
      </c>
      <c r="AE152" s="1" t="s">
        <v>1466</v>
      </c>
      <c r="AF152" s="1" t="s">
        <v>1467</v>
      </c>
      <c r="AG152" s="1" t="s">
        <v>1419</v>
      </c>
    </row>
    <row r="153" spans="1:33">
      <c r="A153" s="53">
        <v>45169</v>
      </c>
      <c r="B153" s="53">
        <v>45169</v>
      </c>
      <c r="N153" s="1" t="s">
        <v>1131</v>
      </c>
      <c r="U153" s="59">
        <v>5490221249.7387896</v>
      </c>
      <c r="V153" s="60">
        <v>5490221249.7387896</v>
      </c>
      <c r="W153" s="60">
        <v>12200491666.086201</v>
      </c>
      <c r="X153" s="59">
        <v>8.2864070549399996E-2</v>
      </c>
      <c r="Y153" s="54">
        <v>1</v>
      </c>
      <c r="Z153" s="54">
        <v>0</v>
      </c>
      <c r="AA153" s="54">
        <v>0</v>
      </c>
      <c r="AB153" s="54">
        <v>0</v>
      </c>
      <c r="AC153" s="56">
        <v>1</v>
      </c>
      <c r="AD153" s="56">
        <v>0</v>
      </c>
      <c r="AE153" s="1" t="s">
        <v>1446</v>
      </c>
      <c r="AF153" s="1" t="s">
        <v>1418</v>
      </c>
      <c r="AG153" s="1" t="s">
        <v>1419</v>
      </c>
    </row>
    <row r="154" spans="1:33">
      <c r="A154" s="53">
        <v>45169</v>
      </c>
      <c r="B154" s="53">
        <v>45169</v>
      </c>
      <c r="N154" s="1" t="s">
        <v>946</v>
      </c>
      <c r="U154" s="59">
        <v>1909371667.2614801</v>
      </c>
      <c r="V154" s="60">
        <v>1909371667.2614801</v>
      </c>
      <c r="W154" s="60">
        <v>5455347620.7470999</v>
      </c>
      <c r="X154" s="59">
        <v>2.8818202644999999E-2</v>
      </c>
      <c r="Y154" s="54">
        <v>0</v>
      </c>
      <c r="Z154" s="54">
        <v>1</v>
      </c>
      <c r="AA154" s="54">
        <v>0</v>
      </c>
      <c r="AB154" s="54">
        <v>0</v>
      </c>
      <c r="AC154" s="56">
        <v>1</v>
      </c>
      <c r="AD154" s="56">
        <v>0</v>
      </c>
      <c r="AE154" s="1" t="s">
        <v>1469</v>
      </c>
      <c r="AF154" s="1" t="s">
        <v>1418</v>
      </c>
      <c r="AG154" s="1" t="s">
        <v>1419</v>
      </c>
    </row>
    <row r="155" spans="1:33">
      <c r="A155" s="53">
        <v>45169</v>
      </c>
      <c r="B155" s="53">
        <v>45169</v>
      </c>
      <c r="N155" s="1" t="s">
        <v>946</v>
      </c>
      <c r="U155" s="59">
        <v>3141318730.6581702</v>
      </c>
      <c r="V155" s="60">
        <v>3141318730.6581702</v>
      </c>
      <c r="W155" s="60">
        <v>8975196373.3090496</v>
      </c>
      <c r="X155" s="59">
        <v>4.7412015850499999E-2</v>
      </c>
      <c r="Y155" s="54">
        <v>1</v>
      </c>
      <c r="Z155" s="54">
        <v>0</v>
      </c>
      <c r="AA155" s="54">
        <v>0</v>
      </c>
      <c r="AB155" s="54">
        <v>0</v>
      </c>
      <c r="AC155" s="56">
        <v>0.65</v>
      </c>
      <c r="AD155" s="56">
        <v>0.35</v>
      </c>
      <c r="AE155" s="1" t="s">
        <v>1469</v>
      </c>
      <c r="AF155" s="1" t="s">
        <v>1418</v>
      </c>
      <c r="AG155" s="1" t="s">
        <v>1419</v>
      </c>
    </row>
    <row r="156" spans="1:33">
      <c r="A156" s="53">
        <v>45169</v>
      </c>
      <c r="B156" s="53">
        <v>45169</v>
      </c>
      <c r="N156" s="1" t="s">
        <v>1332</v>
      </c>
      <c r="U156" s="59">
        <v>3368411575.7074499</v>
      </c>
      <c r="V156" s="60">
        <v>3368411575.7074499</v>
      </c>
      <c r="W156" s="60">
        <v>5614019292.8457403</v>
      </c>
      <c r="X156" s="59">
        <v>5.0839534829700002E-2</v>
      </c>
      <c r="Y156" s="54">
        <v>0</v>
      </c>
      <c r="Z156" s="54">
        <v>1</v>
      </c>
      <c r="AA156" s="54">
        <v>0</v>
      </c>
      <c r="AB156" s="54">
        <v>0</v>
      </c>
      <c r="AC156" s="56">
        <v>1</v>
      </c>
      <c r="AD156" s="56">
        <v>0</v>
      </c>
      <c r="AE156" s="1" t="s">
        <v>1459</v>
      </c>
      <c r="AF156" s="1" t="s">
        <v>1418</v>
      </c>
      <c r="AG156" s="1" t="s">
        <v>1419</v>
      </c>
    </row>
    <row r="157" spans="1:33">
      <c r="A157" s="53">
        <v>45169</v>
      </c>
      <c r="B157" s="53">
        <v>45169</v>
      </c>
      <c r="N157" s="1" t="s">
        <v>1332</v>
      </c>
      <c r="U157" s="59">
        <v>1976751802.02232</v>
      </c>
      <c r="V157" s="60">
        <v>1976751802.02232</v>
      </c>
      <c r="W157" s="60">
        <v>6589172673.4077196</v>
      </c>
      <c r="X157" s="59">
        <v>2.9835172997699999E-2</v>
      </c>
      <c r="Y157" s="54">
        <v>0</v>
      </c>
      <c r="Z157" s="54">
        <v>1</v>
      </c>
      <c r="AA157" s="54">
        <v>0</v>
      </c>
      <c r="AB157" s="54">
        <v>0</v>
      </c>
      <c r="AC157" s="56">
        <v>0.35</v>
      </c>
      <c r="AD157" s="56">
        <v>0.65</v>
      </c>
      <c r="AE157" s="1" t="s">
        <v>1459</v>
      </c>
      <c r="AF157" s="1" t="s">
        <v>1418</v>
      </c>
      <c r="AG157" s="1" t="s">
        <v>1419</v>
      </c>
    </row>
    <row r="158" spans="1:33">
      <c r="A158" s="53">
        <v>45169</v>
      </c>
      <c r="B158" s="53">
        <v>45169</v>
      </c>
      <c r="N158" s="1" t="s">
        <v>1149</v>
      </c>
      <c r="U158" s="59">
        <v>4537987096.2257299</v>
      </c>
      <c r="V158" s="60">
        <v>4537987096.2257299</v>
      </c>
      <c r="W158" s="60">
        <v>18151948384.902901</v>
      </c>
      <c r="X158" s="59">
        <v>6.8491972506900006E-2</v>
      </c>
      <c r="Y158" s="54">
        <v>1</v>
      </c>
      <c r="Z158" s="54">
        <v>0</v>
      </c>
      <c r="AA158" s="54">
        <v>0</v>
      </c>
      <c r="AB158" s="54">
        <v>0</v>
      </c>
      <c r="AC158" s="56">
        <v>0</v>
      </c>
      <c r="AD158" s="56">
        <v>1</v>
      </c>
      <c r="AE158" s="1" t="s">
        <v>1473</v>
      </c>
      <c r="AF158" s="1" t="s">
        <v>1418</v>
      </c>
      <c r="AG158" s="1" t="s">
        <v>1419</v>
      </c>
    </row>
    <row r="159" spans="1:33">
      <c r="A159" s="53">
        <v>45169</v>
      </c>
      <c r="B159" s="53">
        <v>45169</v>
      </c>
      <c r="N159" s="1" t="s">
        <v>1149</v>
      </c>
      <c r="U159" s="59">
        <v>2274307644.1873298</v>
      </c>
      <c r="V159" s="60">
        <v>2274307644.1873202</v>
      </c>
      <c r="W159" s="60">
        <v>2933188379.0075302</v>
      </c>
      <c r="X159" s="59">
        <v>3.4326192061600001E-2</v>
      </c>
      <c r="Y159" s="54">
        <v>0</v>
      </c>
      <c r="Z159" s="54">
        <v>1</v>
      </c>
      <c r="AA159" s="54">
        <v>0</v>
      </c>
      <c r="AB159" s="54">
        <v>0</v>
      </c>
      <c r="AC159" s="56">
        <v>0.65</v>
      </c>
      <c r="AD159" s="56">
        <v>0.35</v>
      </c>
      <c r="AE159" s="1" t="s">
        <v>1473</v>
      </c>
      <c r="AF159" s="1" t="s">
        <v>1418</v>
      </c>
      <c r="AG159" s="1" t="s">
        <v>1474</v>
      </c>
    </row>
    <row r="160" spans="1:33">
      <c r="A160" s="53">
        <v>45169</v>
      </c>
      <c r="B160" s="53">
        <v>45169</v>
      </c>
      <c r="N160" s="1" t="s">
        <v>955</v>
      </c>
      <c r="U160" s="59">
        <v>1810817164.4976201</v>
      </c>
      <c r="V160" s="60">
        <v>1810817164.4976201</v>
      </c>
      <c r="W160" s="60">
        <v>6624376293.3951902</v>
      </c>
      <c r="X160" s="59">
        <v>2.7330716640600002E-2</v>
      </c>
      <c r="Y160" s="54">
        <v>1</v>
      </c>
      <c r="Z160" s="54">
        <v>0</v>
      </c>
      <c r="AA160" s="54">
        <v>0</v>
      </c>
      <c r="AB160" s="54">
        <v>0</v>
      </c>
      <c r="AC160" s="56">
        <v>0</v>
      </c>
      <c r="AD160" s="56">
        <v>1</v>
      </c>
      <c r="AE160" s="1" t="s">
        <v>1479</v>
      </c>
      <c r="AF160" s="1" t="s">
        <v>1418</v>
      </c>
      <c r="AG160" s="1" t="s">
        <v>1419</v>
      </c>
    </row>
    <row r="161" spans="1:33">
      <c r="A161" s="53">
        <v>45169</v>
      </c>
      <c r="B161" s="53">
        <v>45169</v>
      </c>
      <c r="N161" s="1" t="s">
        <v>955</v>
      </c>
      <c r="U161" s="59">
        <v>3002741964.39995</v>
      </c>
      <c r="V161" s="60">
        <v>3002741964.39995</v>
      </c>
      <c r="W161" s="60">
        <v>6624376293.3951902</v>
      </c>
      <c r="X161" s="59">
        <v>4.5320472647899998E-2</v>
      </c>
      <c r="Y161" s="54">
        <v>1</v>
      </c>
      <c r="Z161" s="54">
        <v>0</v>
      </c>
      <c r="AA161" s="54">
        <v>0</v>
      </c>
      <c r="AB161" s="54">
        <v>0</v>
      </c>
      <c r="AC161" s="56">
        <v>1</v>
      </c>
      <c r="AD161" s="56">
        <v>0</v>
      </c>
      <c r="AE161" s="1" t="s">
        <v>1479</v>
      </c>
      <c r="AF161" s="1" t="s">
        <v>1470</v>
      </c>
      <c r="AG161" s="1" t="s">
        <v>1419</v>
      </c>
    </row>
    <row r="162" spans="1:33">
      <c r="A162" s="53">
        <v>45169</v>
      </c>
      <c r="B162" s="53">
        <v>45169</v>
      </c>
      <c r="N162" s="1" t="s">
        <v>1102</v>
      </c>
      <c r="U162" s="59">
        <v>3167886291.96141</v>
      </c>
      <c r="V162" s="60">
        <v>3167886291.96141</v>
      </c>
      <c r="W162" s="60">
        <v>7919715729.9035397</v>
      </c>
      <c r="X162" s="59">
        <v>4.78130008335E-2</v>
      </c>
      <c r="Y162" s="54">
        <v>1</v>
      </c>
      <c r="Z162" s="54">
        <v>0</v>
      </c>
      <c r="AA162" s="54">
        <v>0</v>
      </c>
      <c r="AB162" s="54">
        <v>0</v>
      </c>
      <c r="AC162" s="56">
        <v>1</v>
      </c>
      <c r="AD162" s="56">
        <v>0</v>
      </c>
      <c r="AE162" s="1" t="s">
        <v>1464</v>
      </c>
      <c r="AF162" s="1" t="s">
        <v>1418</v>
      </c>
      <c r="AG162" s="1" t="s">
        <v>1419</v>
      </c>
    </row>
    <row r="163" spans="1:33">
      <c r="A163" s="53">
        <v>45169</v>
      </c>
      <c r="B163" s="53">
        <v>45169</v>
      </c>
      <c r="N163" s="1" t="s">
        <v>1072</v>
      </c>
      <c r="U163" s="59">
        <v>2507343565.3315802</v>
      </c>
      <c r="V163" s="60">
        <v>2507343565.3315802</v>
      </c>
      <c r="W163" s="60">
        <v>5571874589.6257401</v>
      </c>
      <c r="X163" s="59">
        <v>3.7843410062800002E-2</v>
      </c>
      <c r="Y163" s="54">
        <v>0</v>
      </c>
      <c r="Z163" s="54">
        <v>1</v>
      </c>
      <c r="AA163" s="54">
        <v>0</v>
      </c>
      <c r="AB163" s="54">
        <v>0</v>
      </c>
      <c r="AC163" s="56">
        <v>0</v>
      </c>
      <c r="AD163" s="56">
        <v>1</v>
      </c>
      <c r="AE163" s="1" t="s">
        <v>1472</v>
      </c>
      <c r="AF163" s="1" t="s">
        <v>1418</v>
      </c>
      <c r="AG163" s="1" t="s">
        <v>1419</v>
      </c>
    </row>
    <row r="164" spans="1:33">
      <c r="A164" s="53">
        <v>45169</v>
      </c>
      <c r="B164" s="53">
        <v>45169</v>
      </c>
      <c r="N164" s="1" t="s">
        <v>1212</v>
      </c>
      <c r="U164" s="59">
        <v>3718405670.5192499</v>
      </c>
      <c r="V164" s="60">
        <v>3718405670.5192499</v>
      </c>
      <c r="W164" s="60">
        <v>7436811341.0384998</v>
      </c>
      <c r="X164" s="59">
        <v>5.6122005980700003E-2</v>
      </c>
      <c r="Y164" s="54">
        <v>1</v>
      </c>
      <c r="Z164" s="54">
        <v>0</v>
      </c>
      <c r="AA164" s="54">
        <v>0</v>
      </c>
      <c r="AB164" s="54">
        <v>0</v>
      </c>
      <c r="AC164" s="56">
        <v>0</v>
      </c>
      <c r="AD164" s="56">
        <v>1</v>
      </c>
      <c r="AE164" s="1" t="s">
        <v>1477</v>
      </c>
      <c r="AF164" s="1" t="s">
        <v>1418</v>
      </c>
      <c r="AG164" s="1" t="s">
        <v>1419</v>
      </c>
    </row>
    <row r="165" spans="1:33">
      <c r="A165" s="53">
        <v>45169</v>
      </c>
      <c r="B165" s="53">
        <v>45169</v>
      </c>
      <c r="N165" s="1" t="s">
        <v>1070</v>
      </c>
      <c r="U165" s="59">
        <v>15085013999.5427</v>
      </c>
      <c r="V165" s="60">
        <v>15085013999.5427</v>
      </c>
      <c r="W165" s="60">
        <v>37712534998.856697</v>
      </c>
      <c r="X165" s="59">
        <v>0.22767855928520001</v>
      </c>
      <c r="Y165" s="54">
        <v>1</v>
      </c>
      <c r="Z165" s="54">
        <v>0</v>
      </c>
      <c r="AA165" s="54">
        <v>0</v>
      </c>
      <c r="AB165" s="54">
        <v>0</v>
      </c>
      <c r="AC165" s="56">
        <v>0</v>
      </c>
      <c r="AD165" s="56">
        <v>1</v>
      </c>
      <c r="AE165" s="1" t="s">
        <v>1458</v>
      </c>
      <c r="AF165" s="1" t="s">
        <v>1418</v>
      </c>
      <c r="AG165" s="1" t="s">
        <v>1419</v>
      </c>
    </row>
    <row r="166" spans="1:33">
      <c r="A166" s="53">
        <v>45169</v>
      </c>
      <c r="B166" s="53">
        <v>45169</v>
      </c>
      <c r="N166" s="1" t="s">
        <v>1070</v>
      </c>
      <c r="U166" s="59">
        <v>1592402191.9918799</v>
      </c>
      <c r="V166" s="60">
        <v>1592402191.9918799</v>
      </c>
      <c r="W166" s="60">
        <v>4549720548.5482197</v>
      </c>
      <c r="X166" s="59">
        <v>2.4034173046600001E-2</v>
      </c>
      <c r="Y166" s="54">
        <v>0</v>
      </c>
      <c r="Z166" s="54">
        <v>1</v>
      </c>
      <c r="AA166" s="54">
        <v>0</v>
      </c>
      <c r="AB166" s="54">
        <v>0</v>
      </c>
      <c r="AC166" s="56">
        <v>1</v>
      </c>
      <c r="AD166" s="56">
        <v>0</v>
      </c>
      <c r="AE166" s="1" t="s">
        <v>1458</v>
      </c>
      <c r="AF166" s="1" t="s">
        <v>1418</v>
      </c>
      <c r="AG166" s="1" t="s">
        <v>1419</v>
      </c>
    </row>
    <row r="167" spans="1:33">
      <c r="A167" s="53">
        <v>45169</v>
      </c>
      <c r="B167" s="53">
        <v>45169</v>
      </c>
      <c r="N167" s="1" t="s">
        <v>1070</v>
      </c>
      <c r="U167" s="59">
        <v>2399725285.7627902</v>
      </c>
      <c r="V167" s="60">
        <v>2399725285.7627902</v>
      </c>
      <c r="W167" s="60">
        <v>9998855357.3449707</v>
      </c>
      <c r="X167" s="59">
        <v>3.62191242089E-2</v>
      </c>
      <c r="Y167" s="54">
        <v>0</v>
      </c>
      <c r="Z167" s="54">
        <v>1</v>
      </c>
      <c r="AA167" s="54">
        <v>0</v>
      </c>
      <c r="AB167" s="54">
        <v>0</v>
      </c>
      <c r="AC167" s="56">
        <v>1</v>
      </c>
      <c r="AD167" s="56">
        <v>0</v>
      </c>
      <c r="AE167" s="1" t="s">
        <v>1458</v>
      </c>
      <c r="AF167" s="1" t="s">
        <v>1418</v>
      </c>
      <c r="AG167" s="1" t="s">
        <v>1419</v>
      </c>
    </row>
    <row r="168" spans="1:33">
      <c r="A168" s="53">
        <v>45169</v>
      </c>
      <c r="B168" s="53">
        <v>45169</v>
      </c>
      <c r="N168" s="1" t="s">
        <v>1070</v>
      </c>
      <c r="U168" s="59">
        <v>5849554705.6944799</v>
      </c>
      <c r="V168" s="60">
        <v>5849554705.6944799</v>
      </c>
      <c r="W168" s="60">
        <v>12999010457.0989</v>
      </c>
      <c r="X168" s="59">
        <v>8.82875009525E-2</v>
      </c>
      <c r="Y168" s="54">
        <v>1</v>
      </c>
      <c r="Z168" s="54">
        <v>0</v>
      </c>
      <c r="AA168" s="54">
        <v>0</v>
      </c>
      <c r="AB168" s="54">
        <v>0</v>
      </c>
      <c r="AC168" s="56">
        <v>0</v>
      </c>
      <c r="AD168" s="56">
        <v>1</v>
      </c>
      <c r="AE168" s="1" t="s">
        <v>1458</v>
      </c>
      <c r="AF168" s="1" t="s">
        <v>1418</v>
      </c>
      <c r="AG168" s="1" t="s">
        <v>1419</v>
      </c>
    </row>
    <row r="169" spans="1:33">
      <c r="A169" s="53">
        <v>45169</v>
      </c>
      <c r="B169" s="53">
        <v>45169</v>
      </c>
      <c r="N169" s="1" t="s">
        <v>1070</v>
      </c>
      <c r="U169" s="59">
        <v>2871181690.5508499</v>
      </c>
      <c r="V169" s="60">
        <v>2871181690.5508499</v>
      </c>
      <c r="W169" s="60">
        <v>6380403756.7796602</v>
      </c>
      <c r="X169" s="59">
        <v>4.3334829571299999E-2</v>
      </c>
      <c r="Y169" s="54">
        <v>0</v>
      </c>
      <c r="Z169" s="54">
        <v>1</v>
      </c>
      <c r="AA169" s="54">
        <v>0</v>
      </c>
      <c r="AB169" s="54">
        <v>0</v>
      </c>
      <c r="AC169" s="56">
        <v>1</v>
      </c>
      <c r="AD169" s="56">
        <v>0</v>
      </c>
      <c r="AE169" s="1" t="s">
        <v>1458</v>
      </c>
      <c r="AF169" s="1" t="s">
        <v>1418</v>
      </c>
      <c r="AG169" s="1" t="s">
        <v>1419</v>
      </c>
    </row>
    <row r="170" spans="1:33">
      <c r="A170" s="53">
        <v>45169</v>
      </c>
      <c r="B170" s="53">
        <v>45169</v>
      </c>
      <c r="N170" s="1" t="s">
        <v>1070</v>
      </c>
      <c r="U170" s="59">
        <v>5697656391.2954102</v>
      </c>
      <c r="V170" s="60">
        <v>5697656391.2954102</v>
      </c>
      <c r="W170" s="60">
        <v>14244140978.238501</v>
      </c>
      <c r="X170" s="59">
        <v>8.5994895232499993E-2</v>
      </c>
      <c r="Y170" s="54">
        <v>1</v>
      </c>
      <c r="Z170" s="54">
        <v>0</v>
      </c>
      <c r="AA170" s="54">
        <v>0</v>
      </c>
      <c r="AB170" s="54">
        <v>0</v>
      </c>
      <c r="AC170" s="56">
        <v>1</v>
      </c>
      <c r="AD170" s="56">
        <v>0</v>
      </c>
      <c r="AE170" s="1" t="s">
        <v>1458</v>
      </c>
      <c r="AF170" s="1" t="s">
        <v>1418</v>
      </c>
      <c r="AG170" s="1" t="s">
        <v>1419</v>
      </c>
    </row>
    <row r="171" spans="1:33">
      <c r="A171" s="53">
        <v>45169</v>
      </c>
      <c r="B171" s="53">
        <v>45169</v>
      </c>
      <c r="N171" s="1" t="s">
        <v>1070</v>
      </c>
      <c r="U171" s="59">
        <v>3082578626.65696</v>
      </c>
      <c r="V171" s="60">
        <v>3082578626.65696</v>
      </c>
      <c r="W171" s="60">
        <v>10275262088.856501</v>
      </c>
      <c r="X171" s="59">
        <v>4.6525449735899997E-2</v>
      </c>
      <c r="Y171" s="54">
        <v>1</v>
      </c>
      <c r="Z171" s="54">
        <v>0</v>
      </c>
      <c r="AA171" s="54">
        <v>0</v>
      </c>
      <c r="AB171" s="54">
        <v>0</v>
      </c>
      <c r="AC171" s="56">
        <v>1</v>
      </c>
      <c r="AD171" s="56">
        <v>0</v>
      </c>
      <c r="AE171" s="1" t="s">
        <v>1458</v>
      </c>
      <c r="AF171" s="1" t="s">
        <v>1418</v>
      </c>
      <c r="AG171" s="1" t="s">
        <v>1419</v>
      </c>
    </row>
    <row r="172" spans="1:33">
      <c r="A172" s="53">
        <v>45169</v>
      </c>
      <c r="B172" s="53">
        <v>45169</v>
      </c>
      <c r="N172" s="1" t="s">
        <v>1070</v>
      </c>
      <c r="U172" s="59">
        <v>6836996039.4391298</v>
      </c>
      <c r="V172" s="60">
        <v>6836996039.4391298</v>
      </c>
      <c r="W172" s="60">
        <v>12430901889.889299</v>
      </c>
      <c r="X172" s="59">
        <v>0.1031909820001</v>
      </c>
      <c r="Y172" s="54">
        <v>1</v>
      </c>
      <c r="Z172" s="54">
        <v>0</v>
      </c>
      <c r="AA172" s="54">
        <v>0</v>
      </c>
      <c r="AB172" s="54">
        <v>0</v>
      </c>
      <c r="AC172" s="56">
        <v>1</v>
      </c>
      <c r="AD172" s="56">
        <v>0</v>
      </c>
      <c r="AE172" s="1" t="s">
        <v>1458</v>
      </c>
      <c r="AF172" s="1" t="s">
        <v>1418</v>
      </c>
      <c r="AG172" s="1" t="s">
        <v>1419</v>
      </c>
    </row>
    <row r="173" spans="1:33">
      <c r="A173" s="53">
        <v>45169</v>
      </c>
      <c r="B173" s="53">
        <v>45169</v>
      </c>
      <c r="N173" s="1" t="s">
        <v>1070</v>
      </c>
      <c r="U173" s="59">
        <v>24883905924.058498</v>
      </c>
      <c r="V173" s="60">
        <v>24883905924.058498</v>
      </c>
      <c r="W173" s="60">
        <v>71096874068.738495</v>
      </c>
      <c r="X173" s="59">
        <v>0.37557352285849999</v>
      </c>
      <c r="Y173" s="54">
        <v>1</v>
      </c>
      <c r="Z173" s="54">
        <v>0</v>
      </c>
      <c r="AA173" s="54">
        <v>0</v>
      </c>
      <c r="AB173" s="54">
        <v>0</v>
      </c>
      <c r="AC173" s="56">
        <v>0.5</v>
      </c>
      <c r="AD173" s="56">
        <v>0.5</v>
      </c>
      <c r="AE173" s="1" t="s">
        <v>1458</v>
      </c>
      <c r="AF173" s="1" t="s">
        <v>1418</v>
      </c>
      <c r="AG173" s="1" t="s">
        <v>1419</v>
      </c>
    </row>
    <row r="174" spans="1:33">
      <c r="A174" s="53">
        <v>45169</v>
      </c>
      <c r="B174" s="53">
        <v>45169</v>
      </c>
      <c r="N174" s="1" t="s">
        <v>1070</v>
      </c>
      <c r="U174" s="59">
        <v>4332938325.9790096</v>
      </c>
      <c r="V174" s="60">
        <v>4332938325.9790096</v>
      </c>
      <c r="W174" s="60">
        <v>7221563876.63169</v>
      </c>
      <c r="X174" s="59">
        <v>6.5397165396099993E-2</v>
      </c>
      <c r="Y174" s="54">
        <v>0</v>
      </c>
      <c r="Z174" s="54">
        <v>1</v>
      </c>
      <c r="AA174" s="54">
        <v>0</v>
      </c>
      <c r="AB174" s="54">
        <v>0</v>
      </c>
      <c r="AC174" s="56">
        <v>1</v>
      </c>
      <c r="AD174" s="56">
        <v>0</v>
      </c>
      <c r="AE174" s="1" t="s">
        <v>1458</v>
      </c>
      <c r="AF174" s="1" t="s">
        <v>1418</v>
      </c>
      <c r="AG174" s="1" t="s">
        <v>1419</v>
      </c>
    </row>
    <row r="175" spans="1:33">
      <c r="A175" s="53">
        <v>45169</v>
      </c>
      <c r="B175" s="53">
        <v>45169</v>
      </c>
      <c r="N175" s="1" t="s">
        <v>1070</v>
      </c>
      <c r="U175" s="59">
        <v>15842049327.904699</v>
      </c>
      <c r="V175" s="60">
        <v>15842049327.904699</v>
      </c>
      <c r="W175" s="60">
        <v>66008538866.269501</v>
      </c>
      <c r="X175" s="59">
        <v>0.23910451572739999</v>
      </c>
      <c r="Y175" s="54">
        <v>1</v>
      </c>
      <c r="Z175" s="54">
        <v>0</v>
      </c>
      <c r="AA175" s="54">
        <v>0</v>
      </c>
      <c r="AB175" s="54">
        <v>0</v>
      </c>
      <c r="AC175" s="56">
        <v>1</v>
      </c>
      <c r="AD175" s="56">
        <v>0</v>
      </c>
      <c r="AE175" s="1" t="s">
        <v>1458</v>
      </c>
      <c r="AF175" s="1" t="s">
        <v>1418</v>
      </c>
      <c r="AG175" s="1" t="s">
        <v>1419</v>
      </c>
    </row>
    <row r="176" spans="1:33">
      <c r="A176" s="53">
        <v>45169</v>
      </c>
      <c r="B176" s="53">
        <v>45169</v>
      </c>
      <c r="N176" s="1" t="s">
        <v>1070</v>
      </c>
      <c r="U176" s="59">
        <v>22483351888.838699</v>
      </c>
      <c r="V176" s="60">
        <v>22483351888.838699</v>
      </c>
      <c r="W176" s="60">
        <v>45884391609.874802</v>
      </c>
      <c r="X176" s="59">
        <v>0.33934189030970002</v>
      </c>
      <c r="Y176" s="54">
        <v>1</v>
      </c>
      <c r="Z176" s="54">
        <v>0</v>
      </c>
      <c r="AA176" s="54">
        <v>0</v>
      </c>
      <c r="AB176" s="54">
        <v>0</v>
      </c>
      <c r="AC176" s="56">
        <v>1</v>
      </c>
      <c r="AD176" s="56">
        <v>0</v>
      </c>
      <c r="AE176" s="1" t="s">
        <v>1458</v>
      </c>
      <c r="AF176" s="1" t="s">
        <v>1418</v>
      </c>
      <c r="AG176" s="1" t="s">
        <v>1419</v>
      </c>
    </row>
    <row r="177" spans="1:33">
      <c r="A177" s="53">
        <v>45169</v>
      </c>
      <c r="B177" s="53">
        <v>45169</v>
      </c>
      <c r="N177" s="1" t="s">
        <v>1070</v>
      </c>
      <c r="U177" s="59">
        <v>17748013592.451</v>
      </c>
      <c r="V177" s="60">
        <v>17748013592.451</v>
      </c>
      <c r="W177" s="60">
        <v>23664018123.268101</v>
      </c>
      <c r="X177" s="59">
        <v>0.26787129034320001</v>
      </c>
      <c r="Y177" s="54">
        <v>1</v>
      </c>
      <c r="Z177" s="54">
        <v>0</v>
      </c>
      <c r="AA177" s="54">
        <v>0</v>
      </c>
      <c r="AB177" s="54">
        <v>0</v>
      </c>
      <c r="AC177" s="56">
        <v>1</v>
      </c>
      <c r="AD177" s="56">
        <v>0</v>
      </c>
      <c r="AE177" s="1" t="s">
        <v>1458</v>
      </c>
      <c r="AF177" s="1" t="s">
        <v>1418</v>
      </c>
      <c r="AG177" s="1" t="s">
        <v>1419</v>
      </c>
    </row>
    <row r="178" spans="1:33">
      <c r="A178" s="53">
        <v>45169</v>
      </c>
      <c r="B178" s="53">
        <v>45169</v>
      </c>
      <c r="N178" s="1" t="s">
        <v>1070</v>
      </c>
      <c r="U178" s="59">
        <v>88518901175.095505</v>
      </c>
      <c r="V178" s="60">
        <v>88518901175.095505</v>
      </c>
      <c r="W178" s="60">
        <v>196708669277.98999</v>
      </c>
      <c r="X178" s="59">
        <v>1.3360183749026999</v>
      </c>
      <c r="Y178" s="54">
        <v>1</v>
      </c>
      <c r="Z178" s="54">
        <v>0</v>
      </c>
      <c r="AA178" s="54">
        <v>0</v>
      </c>
      <c r="AB178" s="54">
        <v>0</v>
      </c>
      <c r="AC178" s="56">
        <v>1</v>
      </c>
      <c r="AD178" s="56">
        <v>0</v>
      </c>
      <c r="AE178" s="1" t="s">
        <v>1458</v>
      </c>
      <c r="AF178" s="1" t="s">
        <v>1418</v>
      </c>
      <c r="AG178" s="1" t="s">
        <v>1419</v>
      </c>
    </row>
    <row r="179" spans="1:33">
      <c r="A179" s="53">
        <v>45169</v>
      </c>
      <c r="B179" s="53">
        <v>45169</v>
      </c>
      <c r="N179" s="1" t="s">
        <v>1070</v>
      </c>
      <c r="U179" s="59">
        <v>4217908324.55722</v>
      </c>
      <c r="V179" s="60">
        <v>4217908324.55722</v>
      </c>
      <c r="W179" s="60">
        <v>16871633298.228901</v>
      </c>
      <c r="X179" s="59">
        <v>6.3661014206600003E-2</v>
      </c>
      <c r="Y179" s="54">
        <v>1</v>
      </c>
      <c r="Z179" s="54">
        <v>0</v>
      </c>
      <c r="AA179" s="54">
        <v>0</v>
      </c>
      <c r="AB179" s="54">
        <v>0</v>
      </c>
      <c r="AC179" s="56">
        <v>0</v>
      </c>
      <c r="AD179" s="56">
        <v>1</v>
      </c>
      <c r="AE179" s="1" t="s">
        <v>1458</v>
      </c>
      <c r="AF179" s="1" t="s">
        <v>1418</v>
      </c>
      <c r="AG179" s="1" t="s">
        <v>1419</v>
      </c>
    </row>
    <row r="180" spans="1:33">
      <c r="A180" s="53">
        <v>45169</v>
      </c>
      <c r="B180" s="53">
        <v>45169</v>
      </c>
      <c r="N180" s="1" t="s">
        <v>1070</v>
      </c>
      <c r="U180" s="59">
        <v>12056204452.708</v>
      </c>
      <c r="V180" s="60">
        <v>12056204452.708</v>
      </c>
      <c r="W180" s="60">
        <v>26566281462.175201</v>
      </c>
      <c r="X180" s="59">
        <v>0.1819646478501</v>
      </c>
      <c r="Y180" s="54">
        <v>1</v>
      </c>
      <c r="Z180" s="54">
        <v>0</v>
      </c>
      <c r="AA180" s="54">
        <v>0</v>
      </c>
      <c r="AB180" s="54">
        <v>0</v>
      </c>
      <c r="AC180" s="56">
        <v>0.5</v>
      </c>
      <c r="AD180" s="56">
        <v>0.5</v>
      </c>
      <c r="AE180" s="1" t="s">
        <v>1458</v>
      </c>
      <c r="AF180" s="1" t="s">
        <v>1418</v>
      </c>
      <c r="AG180" s="1" t="s">
        <v>1419</v>
      </c>
    </row>
    <row r="181" spans="1:33">
      <c r="A181" s="53">
        <v>45169</v>
      </c>
      <c r="B181" s="53">
        <v>45169</v>
      </c>
      <c r="N181" s="1" t="s">
        <v>1070</v>
      </c>
      <c r="U181" s="59">
        <v>10886057130.3447</v>
      </c>
      <c r="V181" s="60">
        <v>10886057130.3447</v>
      </c>
      <c r="W181" s="60">
        <v>18143428550.574501</v>
      </c>
      <c r="X181" s="59">
        <v>0.1643035799508</v>
      </c>
      <c r="Y181" s="54">
        <v>1</v>
      </c>
      <c r="Z181" s="54">
        <v>0</v>
      </c>
      <c r="AA181" s="54">
        <v>0</v>
      </c>
      <c r="AB181" s="54">
        <v>0</v>
      </c>
      <c r="AC181" s="56">
        <v>1</v>
      </c>
      <c r="AD181" s="56">
        <v>0</v>
      </c>
      <c r="AE181" s="1" t="s">
        <v>1458</v>
      </c>
      <c r="AF181" s="1" t="s">
        <v>1418</v>
      </c>
      <c r="AG181" s="1" t="s">
        <v>1419</v>
      </c>
    </row>
    <row r="182" spans="1:33">
      <c r="A182" s="53">
        <v>45169</v>
      </c>
      <c r="B182" s="53">
        <v>45169</v>
      </c>
      <c r="N182" s="1" t="s">
        <v>1070</v>
      </c>
      <c r="U182" s="59">
        <v>4257107615.5323501</v>
      </c>
      <c r="V182" s="60">
        <v>4257107615.5323501</v>
      </c>
      <c r="W182" s="60">
        <v>9460239145.6274395</v>
      </c>
      <c r="X182" s="59">
        <v>6.4252650256499996E-2</v>
      </c>
      <c r="Y182" s="54">
        <v>0</v>
      </c>
      <c r="Z182" s="54">
        <v>1</v>
      </c>
      <c r="AA182" s="54">
        <v>0</v>
      </c>
      <c r="AB182" s="54">
        <v>0</v>
      </c>
      <c r="AC182" s="56">
        <v>1</v>
      </c>
      <c r="AD182" s="56">
        <v>0</v>
      </c>
      <c r="AE182" s="1" t="s">
        <v>1458</v>
      </c>
      <c r="AF182" s="1" t="s">
        <v>1418</v>
      </c>
      <c r="AG182" s="1" t="s">
        <v>1419</v>
      </c>
    </row>
    <row r="183" spans="1:33">
      <c r="A183" s="53">
        <v>45169</v>
      </c>
      <c r="B183" s="53">
        <v>45169</v>
      </c>
      <c r="N183" s="1" t="s">
        <v>1070</v>
      </c>
      <c r="U183" s="59">
        <v>5617750799.2752399</v>
      </c>
      <c r="V183" s="60">
        <v>5617750799.2752399</v>
      </c>
      <c r="W183" s="60">
        <v>9362917998.7920704</v>
      </c>
      <c r="X183" s="59">
        <v>8.4788877785700004E-2</v>
      </c>
      <c r="Y183" s="54">
        <v>0</v>
      </c>
      <c r="Z183" s="54">
        <v>1</v>
      </c>
      <c r="AA183" s="54">
        <v>0</v>
      </c>
      <c r="AB183" s="54">
        <v>0</v>
      </c>
      <c r="AC183" s="56">
        <v>0.5</v>
      </c>
      <c r="AD183" s="56">
        <v>0.5</v>
      </c>
      <c r="AE183" s="1" t="s">
        <v>1458</v>
      </c>
      <c r="AF183" s="1" t="s">
        <v>1418</v>
      </c>
      <c r="AG183" s="1" t="s">
        <v>1419</v>
      </c>
    </row>
    <row r="184" spans="1:33">
      <c r="A184" s="53">
        <v>45169</v>
      </c>
      <c r="B184" s="53">
        <v>45169</v>
      </c>
      <c r="N184" s="1" t="s">
        <v>948</v>
      </c>
      <c r="U184" s="59">
        <v>2239075938.0734501</v>
      </c>
      <c r="V184" s="60">
        <v>2239075938.0734501</v>
      </c>
      <c r="W184" s="60">
        <v>3444732212.4207001</v>
      </c>
      <c r="X184" s="59">
        <v>3.3794438886599998E-2</v>
      </c>
      <c r="Y184" s="54">
        <v>0</v>
      </c>
      <c r="Z184" s="54">
        <v>1</v>
      </c>
      <c r="AA184" s="54">
        <v>0</v>
      </c>
      <c r="AB184" s="54">
        <v>0</v>
      </c>
      <c r="AC184" s="56">
        <v>1</v>
      </c>
      <c r="AD184" s="56">
        <v>0</v>
      </c>
      <c r="AE184" s="1" t="s">
        <v>1431</v>
      </c>
      <c r="AF184" s="1" t="s">
        <v>1418</v>
      </c>
      <c r="AG184" s="1" t="s">
        <v>1457</v>
      </c>
    </row>
    <row r="185" spans="1:33">
      <c r="A185" s="53">
        <v>45169</v>
      </c>
      <c r="B185" s="53">
        <v>45169</v>
      </c>
      <c r="N185" s="1" t="s">
        <v>1212</v>
      </c>
      <c r="U185" s="59">
        <v>1699261471.1047299</v>
      </c>
      <c r="V185" s="60">
        <v>1699261471.1047299</v>
      </c>
      <c r="W185" s="60">
        <v>4855032774.5849504</v>
      </c>
      <c r="X185" s="59">
        <v>2.5647003284299998E-2</v>
      </c>
      <c r="Y185" s="54">
        <v>0</v>
      </c>
      <c r="Z185" s="54">
        <v>1</v>
      </c>
      <c r="AA185" s="54">
        <v>0</v>
      </c>
      <c r="AB185" s="54">
        <v>0</v>
      </c>
      <c r="AC185" s="56">
        <v>1</v>
      </c>
      <c r="AD185" s="56">
        <v>0</v>
      </c>
      <c r="AE185" s="1" t="s">
        <v>1477</v>
      </c>
      <c r="AF185" s="1" t="s">
        <v>1418</v>
      </c>
      <c r="AG185" s="1" t="s">
        <v>1419</v>
      </c>
    </row>
    <row r="186" spans="1:33">
      <c r="A186" s="53">
        <v>45169</v>
      </c>
      <c r="B186" s="53">
        <v>45169</v>
      </c>
      <c r="N186" s="1" t="s">
        <v>1216</v>
      </c>
      <c r="U186" s="59">
        <v>3810627651.98107</v>
      </c>
      <c r="V186" s="60">
        <v>3810627651.98107</v>
      </c>
      <c r="W186" s="60">
        <v>8468061448.8468304</v>
      </c>
      <c r="X186" s="59">
        <v>5.75139150551E-2</v>
      </c>
      <c r="Y186" s="54">
        <v>1</v>
      </c>
      <c r="Z186" s="54">
        <v>0</v>
      </c>
      <c r="AA186" s="54">
        <v>0</v>
      </c>
      <c r="AB186" s="54">
        <v>0</v>
      </c>
      <c r="AC186" s="56">
        <v>0</v>
      </c>
      <c r="AD186" s="56">
        <v>1</v>
      </c>
      <c r="AE186" s="1" t="s">
        <v>1480</v>
      </c>
      <c r="AF186" s="1" t="s">
        <v>1481</v>
      </c>
      <c r="AG186" s="1" t="s">
        <v>1419</v>
      </c>
    </row>
    <row r="187" spans="1:33">
      <c r="A187" s="53">
        <v>45169</v>
      </c>
      <c r="B187" s="53">
        <v>45169</v>
      </c>
      <c r="N187" s="1" t="s">
        <v>1102</v>
      </c>
      <c r="U187" s="59">
        <v>798388599.35691297</v>
      </c>
      <c r="V187" s="60">
        <v>798388599.35691297</v>
      </c>
      <c r="W187" s="60">
        <v>1774196887.45981</v>
      </c>
      <c r="X187" s="59">
        <v>1.20501025758E-2</v>
      </c>
      <c r="Y187" s="54">
        <v>0</v>
      </c>
      <c r="Z187" s="54">
        <v>1</v>
      </c>
      <c r="AA187" s="54">
        <v>0</v>
      </c>
      <c r="AB187" s="54">
        <v>0</v>
      </c>
      <c r="AC187" s="56">
        <v>0</v>
      </c>
      <c r="AD187" s="56">
        <v>1</v>
      </c>
      <c r="AE187" s="1" t="s">
        <v>1482</v>
      </c>
      <c r="AF187" s="1" t="s">
        <v>1418</v>
      </c>
      <c r="AG187" s="1" t="s">
        <v>1419</v>
      </c>
    </row>
    <row r="188" spans="1:33">
      <c r="A188" s="53">
        <v>45169</v>
      </c>
      <c r="B188" s="53">
        <v>45169</v>
      </c>
      <c r="N188" s="1" t="s">
        <v>1209</v>
      </c>
      <c r="U188" s="59">
        <v>1841718564.21</v>
      </c>
      <c r="V188" s="60">
        <v>1841718564.21</v>
      </c>
      <c r="W188" s="60">
        <v>2167830039.4059701</v>
      </c>
      <c r="X188" s="59">
        <v>2.7797112374E-2</v>
      </c>
      <c r="Y188" s="54">
        <v>0</v>
      </c>
      <c r="Z188" s="54">
        <v>1</v>
      </c>
      <c r="AA188" s="54">
        <v>0</v>
      </c>
      <c r="AB188" s="54">
        <v>0</v>
      </c>
      <c r="AC188" s="56">
        <v>1</v>
      </c>
      <c r="AD188" s="56">
        <v>0</v>
      </c>
      <c r="AE188" s="1" t="s">
        <v>1417</v>
      </c>
      <c r="AF188" s="1" t="s">
        <v>1418</v>
      </c>
      <c r="AG188" s="1" t="s">
        <v>1419</v>
      </c>
    </row>
    <row r="189" spans="1:33">
      <c r="A189" s="53">
        <v>45169</v>
      </c>
      <c r="B189" s="53">
        <v>45169</v>
      </c>
      <c r="N189" s="1" t="s">
        <v>1209</v>
      </c>
      <c r="U189" s="59">
        <v>6859421868.3694</v>
      </c>
      <c r="V189" s="60">
        <v>6859421868.3694</v>
      </c>
      <c r="W189" s="60">
        <v>62358380621.540001</v>
      </c>
      <c r="X189" s="59">
        <v>0.1035294556947</v>
      </c>
      <c r="Y189" s="54">
        <v>1</v>
      </c>
      <c r="Z189" s="54">
        <v>0</v>
      </c>
      <c r="AA189" s="54">
        <v>0</v>
      </c>
      <c r="AB189" s="54">
        <v>0</v>
      </c>
      <c r="AC189" s="56">
        <v>0.35</v>
      </c>
      <c r="AD189" s="56">
        <v>0.65</v>
      </c>
      <c r="AE189" s="1" t="s">
        <v>1417</v>
      </c>
      <c r="AF189" s="1" t="s">
        <v>1418</v>
      </c>
      <c r="AG189" s="1" t="s">
        <v>1419</v>
      </c>
    </row>
    <row r="190" spans="1:33">
      <c r="A190" s="53">
        <v>45169</v>
      </c>
      <c r="B190" s="53">
        <v>45169</v>
      </c>
      <c r="N190" s="1" t="s">
        <v>1149</v>
      </c>
      <c r="U190" s="59">
        <v>4507957232.6436596</v>
      </c>
      <c r="V190" s="60">
        <v>4507957232.6436596</v>
      </c>
      <c r="W190" s="60">
        <v>18031828947.741001</v>
      </c>
      <c r="X190" s="59">
        <v>6.8038730894000005E-2</v>
      </c>
      <c r="Y190" s="54">
        <v>1</v>
      </c>
      <c r="Z190" s="54">
        <v>0</v>
      </c>
      <c r="AA190" s="54">
        <v>0</v>
      </c>
      <c r="AB190" s="54">
        <v>0</v>
      </c>
      <c r="AC190" s="56">
        <v>1</v>
      </c>
      <c r="AD190" s="56">
        <v>0</v>
      </c>
      <c r="AE190" s="1" t="s">
        <v>1473</v>
      </c>
      <c r="AF190" s="1" t="s">
        <v>1468</v>
      </c>
      <c r="AG190" s="1" t="s">
        <v>1419</v>
      </c>
    </row>
    <row r="191" spans="1:33">
      <c r="A191" s="53">
        <v>45169</v>
      </c>
      <c r="B191" s="53">
        <v>45169</v>
      </c>
      <c r="N191" s="1" t="s">
        <v>1310</v>
      </c>
      <c r="U191" s="59">
        <v>6289282217.8910503</v>
      </c>
      <c r="V191" s="60">
        <v>6289282217.8910503</v>
      </c>
      <c r="W191" s="60">
        <v>17969377765.403</v>
      </c>
      <c r="X191" s="59">
        <v>9.4924321207199999E-2</v>
      </c>
      <c r="Y191" s="54">
        <v>1</v>
      </c>
      <c r="Z191" s="54">
        <v>0</v>
      </c>
      <c r="AA191" s="54">
        <v>0</v>
      </c>
      <c r="AB191" s="54">
        <v>0</v>
      </c>
      <c r="AC191" s="56">
        <v>1</v>
      </c>
      <c r="AD191" s="56">
        <v>0</v>
      </c>
      <c r="AE191" s="1" t="s">
        <v>1462</v>
      </c>
      <c r="AF191" s="1" t="s">
        <v>1418</v>
      </c>
      <c r="AG191" s="1" t="s">
        <v>1419</v>
      </c>
    </row>
    <row r="192" spans="1:33">
      <c r="A192" s="53">
        <v>45169</v>
      </c>
      <c r="B192" s="53">
        <v>45169</v>
      </c>
      <c r="N192" s="1" t="s">
        <v>1310</v>
      </c>
      <c r="U192" s="59">
        <v>7338379986.8751297</v>
      </c>
      <c r="V192" s="60">
        <v>7338379986.8751297</v>
      </c>
      <c r="W192" s="60">
        <v>18345949967.187801</v>
      </c>
      <c r="X192" s="59">
        <v>0.1107583846425</v>
      </c>
      <c r="Y192" s="54">
        <v>1</v>
      </c>
      <c r="Z192" s="54">
        <v>0</v>
      </c>
      <c r="AA192" s="54">
        <v>0</v>
      </c>
      <c r="AB192" s="54">
        <v>0</v>
      </c>
      <c r="AC192" s="56">
        <v>1</v>
      </c>
      <c r="AD192" s="56">
        <v>0</v>
      </c>
      <c r="AE192" s="1" t="s">
        <v>1462</v>
      </c>
      <c r="AF192" s="1" t="s">
        <v>1418</v>
      </c>
      <c r="AG192" s="1" t="s">
        <v>1419</v>
      </c>
    </row>
    <row r="193" spans="1:33">
      <c r="A193" s="53">
        <v>45169</v>
      </c>
      <c r="B193" s="53">
        <v>45169</v>
      </c>
      <c r="N193" s="1" t="s">
        <v>948</v>
      </c>
      <c r="U193" s="59">
        <v>424997357.529733</v>
      </c>
      <c r="V193" s="60">
        <v>424997357.529733</v>
      </c>
      <c r="W193" s="60">
        <v>26519705107.371498</v>
      </c>
      <c r="X193" s="59">
        <v>6.4144975978000004E-3</v>
      </c>
      <c r="Y193" s="54">
        <v>1</v>
      </c>
      <c r="Z193" s="54">
        <v>0</v>
      </c>
      <c r="AA193" s="54">
        <v>0</v>
      </c>
      <c r="AB193" s="54">
        <v>0</v>
      </c>
      <c r="AC193" s="56">
        <v>0</v>
      </c>
      <c r="AD193" s="56">
        <v>1</v>
      </c>
      <c r="AE193" s="1" t="s">
        <v>1463</v>
      </c>
      <c r="AF193" s="1" t="s">
        <v>1418</v>
      </c>
      <c r="AG193" s="1" t="s">
        <v>1434</v>
      </c>
    </row>
    <row r="194" spans="1:33">
      <c r="A194" s="53">
        <v>45169</v>
      </c>
      <c r="B194" s="53">
        <v>45169</v>
      </c>
      <c r="N194" s="1" t="s">
        <v>1102</v>
      </c>
      <c r="U194" s="59">
        <v>3554967730.5655398</v>
      </c>
      <c r="V194" s="60">
        <v>3554967730.5655398</v>
      </c>
      <c r="W194" s="60">
        <v>7899928290.1456404</v>
      </c>
      <c r="X194" s="59">
        <v>5.3655232353499997E-2</v>
      </c>
      <c r="Y194" s="54">
        <v>0</v>
      </c>
      <c r="Z194" s="54">
        <v>1</v>
      </c>
      <c r="AA194" s="54">
        <v>0</v>
      </c>
      <c r="AB194" s="54">
        <v>0</v>
      </c>
      <c r="AC194" s="56">
        <v>0</v>
      </c>
      <c r="AD194" s="56">
        <v>1</v>
      </c>
      <c r="AE194" s="1" t="s">
        <v>1464</v>
      </c>
      <c r="AF194" s="1" t="s">
        <v>1418</v>
      </c>
      <c r="AG194" s="1" t="s">
        <v>1419</v>
      </c>
    </row>
    <row r="195" spans="1:33">
      <c r="A195" s="53">
        <v>45169</v>
      </c>
      <c r="B195" s="53">
        <v>45169</v>
      </c>
      <c r="N195" s="1" t="s">
        <v>948</v>
      </c>
      <c r="U195" s="59">
        <v>2454717211.1700001</v>
      </c>
      <c r="V195" s="60">
        <v>2454717211.1700001</v>
      </c>
      <c r="W195" s="60">
        <v>8182390703.8999996</v>
      </c>
      <c r="X195" s="59">
        <v>3.7049118954000003E-2</v>
      </c>
      <c r="Y195" s="54">
        <v>0</v>
      </c>
      <c r="Z195" s="54">
        <v>1</v>
      </c>
      <c r="AA195" s="54">
        <v>0</v>
      </c>
      <c r="AB195" s="54">
        <v>0</v>
      </c>
      <c r="AC195" s="56">
        <v>0</v>
      </c>
      <c r="AD195" s="56">
        <v>1</v>
      </c>
      <c r="AE195" s="1" t="s">
        <v>1417</v>
      </c>
      <c r="AF195" s="1" t="s">
        <v>1418</v>
      </c>
      <c r="AG195" s="1" t="s">
        <v>1434</v>
      </c>
    </row>
    <row r="196" spans="1:33">
      <c r="A196" s="53">
        <v>45169</v>
      </c>
      <c r="B196" s="53">
        <v>45169</v>
      </c>
      <c r="N196" s="1" t="s">
        <v>918</v>
      </c>
      <c r="U196" s="59">
        <v>1621809723.2016101</v>
      </c>
      <c r="V196" s="60">
        <v>1621809723.2016101</v>
      </c>
      <c r="W196" s="60">
        <v>3243619446.4032102</v>
      </c>
      <c r="X196" s="59">
        <v>2.4478021778699999E-2</v>
      </c>
      <c r="Y196" s="54">
        <v>0</v>
      </c>
      <c r="Z196" s="54">
        <v>1</v>
      </c>
      <c r="AA196" s="54">
        <v>0</v>
      </c>
      <c r="AB196" s="54">
        <v>0</v>
      </c>
      <c r="AC196" s="56">
        <v>1</v>
      </c>
      <c r="AD196" s="56">
        <v>0</v>
      </c>
      <c r="AE196" s="1" t="s">
        <v>1466</v>
      </c>
      <c r="AF196" s="1" t="s">
        <v>1467</v>
      </c>
      <c r="AG196" s="1" t="s">
        <v>1419</v>
      </c>
    </row>
    <row r="197" spans="1:33">
      <c r="A197" s="53">
        <v>45169</v>
      </c>
      <c r="B197" s="53">
        <v>45169</v>
      </c>
      <c r="N197" s="1" t="s">
        <v>948</v>
      </c>
      <c r="U197" s="59">
        <v>11089270550.2675</v>
      </c>
      <c r="V197" s="60">
        <v>11089270550.2675</v>
      </c>
      <c r="W197" s="60">
        <v>22261340238.716499</v>
      </c>
      <c r="X197" s="59">
        <v>0.16737068606530001</v>
      </c>
      <c r="Y197" s="54">
        <v>1</v>
      </c>
      <c r="Z197" s="54">
        <v>0</v>
      </c>
      <c r="AA197" s="54">
        <v>0</v>
      </c>
      <c r="AB197" s="54">
        <v>0</v>
      </c>
      <c r="AC197" s="56">
        <v>0.35</v>
      </c>
      <c r="AD197" s="56">
        <v>0.65</v>
      </c>
      <c r="AE197" s="1" t="s">
        <v>1431</v>
      </c>
      <c r="AF197" s="1" t="s">
        <v>1418</v>
      </c>
      <c r="AG197" s="1" t="s">
        <v>1457</v>
      </c>
    </row>
    <row r="198" spans="1:33">
      <c r="A198" s="53">
        <v>45169</v>
      </c>
      <c r="B198" s="53">
        <v>45169</v>
      </c>
      <c r="N198" s="1" t="s">
        <v>1310</v>
      </c>
      <c r="U198" s="59">
        <v>1507900862.7114999</v>
      </c>
      <c r="V198" s="60">
        <v>1507900862.7114999</v>
      </c>
      <c r="W198" s="60">
        <v>5026336209.0383396</v>
      </c>
      <c r="X198" s="59">
        <v>2.27587920023E-2</v>
      </c>
      <c r="Y198" s="54">
        <v>0</v>
      </c>
      <c r="Z198" s="54">
        <v>1</v>
      </c>
      <c r="AA198" s="54">
        <v>0</v>
      </c>
      <c r="AB198" s="54">
        <v>0</v>
      </c>
      <c r="AC198" s="56">
        <v>0</v>
      </c>
      <c r="AD198" s="56">
        <v>1</v>
      </c>
      <c r="AE198" s="1" t="s">
        <v>1462</v>
      </c>
      <c r="AF198" s="1" t="s">
        <v>1418</v>
      </c>
      <c r="AG198" s="1" t="s">
        <v>1419</v>
      </c>
    </row>
    <row r="199" spans="1:33">
      <c r="A199" s="53">
        <v>45169</v>
      </c>
      <c r="B199" s="53">
        <v>45169</v>
      </c>
      <c r="N199" s="1" t="s">
        <v>948</v>
      </c>
      <c r="U199" s="59">
        <v>832074874.81799996</v>
      </c>
      <c r="V199" s="60">
        <v>832074874.81799996</v>
      </c>
      <c r="W199" s="60">
        <v>2773582916.0599999</v>
      </c>
      <c r="X199" s="59">
        <v>1.2558530520500001E-2</v>
      </c>
      <c r="Y199" s="54">
        <v>0</v>
      </c>
      <c r="Z199" s="54">
        <v>1</v>
      </c>
      <c r="AA199" s="54">
        <v>0</v>
      </c>
      <c r="AB199" s="54">
        <v>0</v>
      </c>
      <c r="AC199" s="56">
        <v>1</v>
      </c>
      <c r="AD199" s="56">
        <v>0</v>
      </c>
      <c r="AE199" s="1" t="s">
        <v>1417</v>
      </c>
      <c r="AF199" s="1" t="s">
        <v>1418</v>
      </c>
      <c r="AG199" s="1" t="s">
        <v>1419</v>
      </c>
    </row>
    <row r="200" spans="1:33">
      <c r="A200" s="53">
        <v>45169</v>
      </c>
      <c r="B200" s="53">
        <v>45169</v>
      </c>
      <c r="N200" s="1" t="s">
        <v>1310</v>
      </c>
      <c r="U200" s="59">
        <v>2042488717.3004899</v>
      </c>
      <c r="V200" s="60">
        <v>2042488717.3004899</v>
      </c>
      <c r="W200" s="60">
        <v>6808295724.33498</v>
      </c>
      <c r="X200" s="59">
        <v>3.0827342190399998E-2</v>
      </c>
      <c r="Y200" s="54">
        <v>1</v>
      </c>
      <c r="Z200" s="54">
        <v>0</v>
      </c>
      <c r="AA200" s="54">
        <v>0</v>
      </c>
      <c r="AB200" s="54">
        <v>0</v>
      </c>
      <c r="AC200" s="56">
        <v>0.65</v>
      </c>
      <c r="AD200" s="56">
        <v>0.35</v>
      </c>
      <c r="AE200" s="1" t="s">
        <v>1462</v>
      </c>
      <c r="AF200" s="1" t="s">
        <v>1418</v>
      </c>
      <c r="AG200" s="1" t="s">
        <v>1419</v>
      </c>
    </row>
    <row r="201" spans="1:33">
      <c r="A201" s="53">
        <v>45169</v>
      </c>
      <c r="B201" s="53">
        <v>45169</v>
      </c>
      <c r="N201" s="1" t="s">
        <v>948</v>
      </c>
      <c r="U201" s="59">
        <v>196809905.33763799</v>
      </c>
      <c r="V201" s="60">
        <v>196809905.33763799</v>
      </c>
      <c r="W201" s="60">
        <v>3274900770.8979201</v>
      </c>
      <c r="X201" s="59">
        <v>2.9704576807999998E-3</v>
      </c>
      <c r="Y201" s="54">
        <v>0</v>
      </c>
      <c r="Z201" s="54">
        <v>1</v>
      </c>
      <c r="AA201" s="54">
        <v>0</v>
      </c>
      <c r="AB201" s="54">
        <v>0</v>
      </c>
      <c r="AC201" s="56">
        <v>0</v>
      </c>
      <c r="AD201" s="56">
        <v>1</v>
      </c>
      <c r="AE201" s="1" t="s">
        <v>1461</v>
      </c>
      <c r="AF201" s="1" t="s">
        <v>1418</v>
      </c>
      <c r="AG201" s="1" t="s">
        <v>1434</v>
      </c>
    </row>
    <row r="202" spans="1:33">
      <c r="A202" s="53">
        <v>45169</v>
      </c>
      <c r="B202" s="53">
        <v>45169</v>
      </c>
      <c r="N202" s="1" t="s">
        <v>978</v>
      </c>
      <c r="U202" s="59">
        <v>6868356435.4324503</v>
      </c>
      <c r="V202" s="60">
        <v>6868356435.4324503</v>
      </c>
      <c r="W202" s="60">
        <v>22894521451.441502</v>
      </c>
      <c r="X202" s="59">
        <v>0.1036643053778</v>
      </c>
      <c r="Y202" s="54">
        <v>1</v>
      </c>
      <c r="Z202" s="54">
        <v>0</v>
      </c>
      <c r="AA202" s="54">
        <v>0</v>
      </c>
      <c r="AB202" s="54">
        <v>0</v>
      </c>
      <c r="AC202" s="56">
        <v>0.35</v>
      </c>
      <c r="AD202" s="56">
        <v>0.65</v>
      </c>
      <c r="AE202" s="1" t="s">
        <v>1485</v>
      </c>
      <c r="AF202" s="1" t="s">
        <v>1418</v>
      </c>
      <c r="AG202" s="1" t="s">
        <v>1419</v>
      </c>
    </row>
    <row r="203" spans="1:33">
      <c r="A203" s="53">
        <v>45169</v>
      </c>
      <c r="B203" s="53">
        <v>45169</v>
      </c>
      <c r="N203" s="1" t="s">
        <v>1303</v>
      </c>
      <c r="U203" s="59">
        <v>2048415185.10706</v>
      </c>
      <c r="V203" s="60">
        <v>2048415185.10706</v>
      </c>
      <c r="W203" s="60">
        <v>4267531635.6397099</v>
      </c>
      <c r="X203" s="59">
        <v>3.0916790543099999E-2</v>
      </c>
      <c r="Y203" s="54">
        <v>0</v>
      </c>
      <c r="Z203" s="54">
        <v>1</v>
      </c>
      <c r="AA203" s="54">
        <v>0</v>
      </c>
      <c r="AB203" s="54">
        <v>0</v>
      </c>
      <c r="AC203" s="56">
        <v>1</v>
      </c>
      <c r="AD203" s="56">
        <v>0</v>
      </c>
      <c r="AE203" s="1" t="s">
        <v>1454</v>
      </c>
      <c r="AF203" s="1" t="s">
        <v>1418</v>
      </c>
      <c r="AG203" s="1" t="s">
        <v>1419</v>
      </c>
    </row>
    <row r="204" spans="1:33">
      <c r="A204" s="53">
        <v>45169</v>
      </c>
      <c r="B204" s="53">
        <v>45169</v>
      </c>
      <c r="N204" s="1" t="s">
        <v>1303</v>
      </c>
      <c r="U204" s="59">
        <v>21165980829.918499</v>
      </c>
      <c r="V204" s="60">
        <v>21165980829.918499</v>
      </c>
      <c r="W204" s="60">
        <v>28221307773.224701</v>
      </c>
      <c r="X204" s="59">
        <v>0.31945877023120001</v>
      </c>
      <c r="Y204" s="54">
        <v>1</v>
      </c>
      <c r="Z204" s="54">
        <v>0</v>
      </c>
      <c r="AA204" s="54">
        <v>0</v>
      </c>
      <c r="AB204" s="54">
        <v>0</v>
      </c>
      <c r="AC204" s="56">
        <v>0</v>
      </c>
      <c r="AD204" s="56">
        <v>1</v>
      </c>
      <c r="AE204" s="1" t="s">
        <v>1454</v>
      </c>
      <c r="AF204" s="1" t="s">
        <v>1418</v>
      </c>
      <c r="AG204" s="1" t="s">
        <v>1419</v>
      </c>
    </row>
    <row r="205" spans="1:33">
      <c r="A205" s="53">
        <v>45169</v>
      </c>
      <c r="B205" s="53">
        <v>45169</v>
      </c>
      <c r="N205" s="1" t="s">
        <v>1303</v>
      </c>
      <c r="U205" s="59">
        <v>2316446162.1763802</v>
      </c>
      <c r="V205" s="60">
        <v>2316446162.1763802</v>
      </c>
      <c r="W205" s="60">
        <v>4632892324.3527498</v>
      </c>
      <c r="X205" s="59">
        <v>3.4962189950999999E-2</v>
      </c>
      <c r="Y205" s="54">
        <v>1</v>
      </c>
      <c r="Z205" s="54">
        <v>0</v>
      </c>
      <c r="AA205" s="54">
        <v>0</v>
      </c>
      <c r="AB205" s="54">
        <v>0</v>
      </c>
      <c r="AC205" s="56">
        <v>1</v>
      </c>
      <c r="AD205" s="56">
        <v>0</v>
      </c>
      <c r="AE205" s="1" t="s">
        <v>1454</v>
      </c>
      <c r="AF205" s="1" t="s">
        <v>1418</v>
      </c>
      <c r="AG205" s="1" t="s">
        <v>1419</v>
      </c>
    </row>
    <row r="206" spans="1:33">
      <c r="A206" s="53">
        <v>45169</v>
      </c>
      <c r="B206" s="53">
        <v>45169</v>
      </c>
      <c r="N206" s="1" t="s">
        <v>1131</v>
      </c>
      <c r="U206" s="59">
        <v>1425949060.34483</v>
      </c>
      <c r="V206" s="60">
        <v>1425949060.34483</v>
      </c>
      <c r="W206" s="60">
        <v>4753163534.4827604</v>
      </c>
      <c r="X206" s="59">
        <v>2.1521891042500001E-2</v>
      </c>
      <c r="Y206" s="54">
        <v>0</v>
      </c>
      <c r="Z206" s="54">
        <v>1</v>
      </c>
      <c r="AA206" s="54">
        <v>0</v>
      </c>
      <c r="AB206" s="54">
        <v>0</v>
      </c>
      <c r="AC206" s="56">
        <v>0</v>
      </c>
      <c r="AD206" s="56">
        <v>1</v>
      </c>
      <c r="AE206" s="1" t="s">
        <v>1446</v>
      </c>
      <c r="AF206" s="1" t="s">
        <v>1418</v>
      </c>
      <c r="AG206" s="1" t="s">
        <v>1419</v>
      </c>
    </row>
    <row r="207" spans="1:33">
      <c r="A207" s="53">
        <v>45169</v>
      </c>
      <c r="B207" s="53">
        <v>45169</v>
      </c>
      <c r="N207" s="1" t="s">
        <v>1332</v>
      </c>
      <c r="U207" s="59">
        <v>1265588923.21312</v>
      </c>
      <c r="V207" s="60">
        <v>1265588923.21312</v>
      </c>
      <c r="W207" s="60">
        <v>5062355692.8524904</v>
      </c>
      <c r="X207" s="59">
        <v>1.9101570783599999E-2</v>
      </c>
      <c r="Y207" s="54">
        <v>0</v>
      </c>
      <c r="Z207" s="54">
        <v>1</v>
      </c>
      <c r="AA207" s="54">
        <v>0</v>
      </c>
      <c r="AB207" s="54">
        <v>0</v>
      </c>
      <c r="AC207" s="56">
        <v>0</v>
      </c>
      <c r="AD207" s="56">
        <v>1</v>
      </c>
      <c r="AE207" s="1" t="s">
        <v>1459</v>
      </c>
      <c r="AF207" s="1" t="s">
        <v>1418</v>
      </c>
      <c r="AG207" s="1" t="s">
        <v>1419</v>
      </c>
    </row>
    <row r="208" spans="1:33">
      <c r="A208" s="53">
        <v>45169</v>
      </c>
      <c r="B208" s="53">
        <v>45169</v>
      </c>
      <c r="N208" s="1" t="s">
        <v>1332</v>
      </c>
      <c r="U208" s="59">
        <v>5099321934.6451597</v>
      </c>
      <c r="V208" s="60">
        <v>5099321934.6451597</v>
      </c>
      <c r="W208" s="60">
        <v>10198643869.2903</v>
      </c>
      <c r="X208" s="59">
        <v>7.6964215707500006E-2</v>
      </c>
      <c r="Y208" s="54">
        <v>0</v>
      </c>
      <c r="Z208" s="54">
        <v>1</v>
      </c>
      <c r="AA208" s="54">
        <v>0</v>
      </c>
      <c r="AB208" s="54">
        <v>0</v>
      </c>
      <c r="AC208" s="56">
        <v>0</v>
      </c>
      <c r="AD208" s="56">
        <v>1</v>
      </c>
      <c r="AE208" s="1" t="s">
        <v>1459</v>
      </c>
      <c r="AF208" s="1" t="s">
        <v>1418</v>
      </c>
      <c r="AG208" s="1" t="s">
        <v>1419</v>
      </c>
    </row>
    <row r="209" spans="1:33">
      <c r="A209" s="53">
        <v>45169</v>
      </c>
      <c r="B209" s="53">
        <v>45169</v>
      </c>
      <c r="N209" s="1" t="s">
        <v>1212</v>
      </c>
      <c r="U209" s="59">
        <v>1719104916.50018</v>
      </c>
      <c r="V209" s="60">
        <v>1719104916.50018</v>
      </c>
      <c r="W209" s="60">
        <v>4297762291.2504396</v>
      </c>
      <c r="X209" s="59">
        <v>2.5946500988400002E-2</v>
      </c>
      <c r="Y209" s="54">
        <v>0</v>
      </c>
      <c r="Z209" s="54">
        <v>1</v>
      </c>
      <c r="AA209" s="54">
        <v>0</v>
      </c>
      <c r="AB209" s="54">
        <v>0</v>
      </c>
      <c r="AC209" s="56">
        <v>0</v>
      </c>
      <c r="AD209" s="56">
        <v>1</v>
      </c>
      <c r="AE209" s="1" t="s">
        <v>1477</v>
      </c>
      <c r="AF209" s="1" t="s">
        <v>1418</v>
      </c>
      <c r="AG209" s="1" t="s">
        <v>1419</v>
      </c>
    </row>
    <row r="210" spans="1:33">
      <c r="A210" s="53">
        <v>45169</v>
      </c>
      <c r="B210" s="53">
        <v>45169</v>
      </c>
      <c r="N210" s="1" t="s">
        <v>1072</v>
      </c>
      <c r="U210" s="59">
        <v>2046652270.1904099</v>
      </c>
      <c r="V210" s="60">
        <v>2046652270.1904099</v>
      </c>
      <c r="W210" s="60">
        <v>4093304540.3808298</v>
      </c>
      <c r="X210" s="59">
        <v>3.0890182816500002E-2</v>
      </c>
      <c r="Y210" s="54">
        <v>0</v>
      </c>
      <c r="Z210" s="54">
        <v>1</v>
      </c>
      <c r="AA210" s="54">
        <v>0</v>
      </c>
      <c r="AB210" s="54">
        <v>0</v>
      </c>
      <c r="AC210" s="56">
        <v>1</v>
      </c>
      <c r="AD210" s="56">
        <v>0</v>
      </c>
      <c r="AE210" s="1" t="s">
        <v>1472</v>
      </c>
      <c r="AF210" s="1" t="s">
        <v>1418</v>
      </c>
      <c r="AG210" s="1" t="s">
        <v>1419</v>
      </c>
    </row>
    <row r="211" spans="1:33">
      <c r="A211" s="53">
        <v>45169</v>
      </c>
      <c r="B211" s="53">
        <v>45169</v>
      </c>
      <c r="N211" s="1" t="s">
        <v>1216</v>
      </c>
      <c r="U211" s="59">
        <v>1545984658.5987301</v>
      </c>
      <c r="V211" s="60">
        <v>1545984658.5987301</v>
      </c>
      <c r="W211" s="60">
        <v>4417099024.56779</v>
      </c>
      <c r="X211" s="59">
        <v>2.3333591851999999E-2</v>
      </c>
      <c r="Y211" s="54">
        <v>0</v>
      </c>
      <c r="Z211" s="54">
        <v>1</v>
      </c>
      <c r="AA211" s="54">
        <v>0</v>
      </c>
      <c r="AB211" s="54">
        <v>0</v>
      </c>
      <c r="AC211" s="56">
        <v>0</v>
      </c>
      <c r="AD211" s="56">
        <v>1</v>
      </c>
      <c r="AE211" s="1" t="s">
        <v>1480</v>
      </c>
      <c r="AF211" s="1" t="s">
        <v>1486</v>
      </c>
      <c r="AG211" s="1" t="s">
        <v>1419</v>
      </c>
    </row>
    <row r="212" spans="1:33">
      <c r="A212" s="53">
        <v>45169</v>
      </c>
      <c r="B212" s="53">
        <v>45169</v>
      </c>
      <c r="N212" s="1" t="s">
        <v>978</v>
      </c>
      <c r="U212" s="59">
        <v>2377519991.1736398</v>
      </c>
      <c r="V212" s="60">
        <v>2377519991.1736398</v>
      </c>
      <c r="W212" s="60">
        <v>5943799977.9340897</v>
      </c>
      <c r="X212" s="59">
        <v>3.5883979045599999E-2</v>
      </c>
      <c r="Y212" s="54">
        <v>0</v>
      </c>
      <c r="Z212" s="54">
        <v>1</v>
      </c>
      <c r="AA212" s="54">
        <v>0</v>
      </c>
      <c r="AB212" s="54">
        <v>0</v>
      </c>
      <c r="AC212" s="56">
        <v>1</v>
      </c>
      <c r="AD212" s="56">
        <v>0</v>
      </c>
      <c r="AE212" s="1" t="s">
        <v>1485</v>
      </c>
      <c r="AF212" s="1" t="s">
        <v>1418</v>
      </c>
      <c r="AG212" s="1" t="s">
        <v>1419</v>
      </c>
    </row>
    <row r="213" spans="1:33">
      <c r="A213" s="53">
        <v>45169</v>
      </c>
      <c r="B213" s="53">
        <v>45169</v>
      </c>
      <c r="N213" s="1" t="s">
        <v>1131</v>
      </c>
      <c r="U213" s="59">
        <v>1102905702.6206901</v>
      </c>
      <c r="V213" s="60">
        <v>1102905702.6206901</v>
      </c>
      <c r="W213" s="60">
        <v>3151159150.34483</v>
      </c>
      <c r="X213" s="59">
        <v>1.6646188157800001E-2</v>
      </c>
      <c r="Y213" s="54">
        <v>0</v>
      </c>
      <c r="Z213" s="54">
        <v>1</v>
      </c>
      <c r="AA213" s="54">
        <v>0</v>
      </c>
      <c r="AB213" s="54">
        <v>0</v>
      </c>
      <c r="AC213" s="56">
        <v>0</v>
      </c>
      <c r="AD213" s="56">
        <v>1</v>
      </c>
      <c r="AE213" s="1" t="s">
        <v>1446</v>
      </c>
      <c r="AF213" s="1" t="s">
        <v>1418</v>
      </c>
      <c r="AG213" s="1" t="s">
        <v>1419</v>
      </c>
    </row>
    <row r="214" spans="1:33">
      <c r="A214" s="53">
        <v>45169</v>
      </c>
      <c r="B214" s="53">
        <v>45169</v>
      </c>
      <c r="N214" s="1" t="s">
        <v>1149</v>
      </c>
      <c r="U214" s="59">
        <v>3129732006.46279</v>
      </c>
      <c r="V214" s="60">
        <v>3129732006.46279</v>
      </c>
      <c r="W214" s="60">
        <v>6259464012.9255695</v>
      </c>
      <c r="X214" s="59">
        <v>4.7237137082000002E-2</v>
      </c>
      <c r="Y214" s="54">
        <v>0</v>
      </c>
      <c r="Z214" s="54">
        <v>1</v>
      </c>
      <c r="AA214" s="54">
        <v>0</v>
      </c>
      <c r="AB214" s="54">
        <v>0</v>
      </c>
      <c r="AC214" s="56">
        <v>0</v>
      </c>
      <c r="AD214" s="56">
        <v>1</v>
      </c>
      <c r="AE214" s="1" t="s">
        <v>1473</v>
      </c>
      <c r="AF214" s="1" t="s">
        <v>1418</v>
      </c>
      <c r="AG214" s="1" t="s">
        <v>1438</v>
      </c>
    </row>
    <row r="215" spans="1:33">
      <c r="A215" s="53">
        <v>45169</v>
      </c>
      <c r="B215" s="53">
        <v>45169</v>
      </c>
      <c r="N215" s="1" t="s">
        <v>1070</v>
      </c>
      <c r="U215" s="59">
        <v>2505600480.42625</v>
      </c>
      <c r="V215" s="60">
        <v>2505600480.42625</v>
      </c>
      <c r="W215" s="60">
        <v>5568001067.6138802</v>
      </c>
      <c r="X215" s="59">
        <v>3.7817101631099997E-2</v>
      </c>
      <c r="Y215" s="54">
        <v>0</v>
      </c>
      <c r="Z215" s="54">
        <v>1</v>
      </c>
      <c r="AA215" s="54">
        <v>0</v>
      </c>
      <c r="AB215" s="54">
        <v>0</v>
      </c>
      <c r="AC215" s="56">
        <v>1</v>
      </c>
      <c r="AD215" s="56">
        <v>0</v>
      </c>
      <c r="AE215" s="1" t="s">
        <v>1458</v>
      </c>
      <c r="AF215" s="1" t="s">
        <v>1418</v>
      </c>
      <c r="AG215" s="1" t="s">
        <v>1419</v>
      </c>
    </row>
    <row r="216" spans="1:33">
      <c r="A216" s="53">
        <v>45169</v>
      </c>
      <c r="B216" s="53">
        <v>45169</v>
      </c>
      <c r="N216" s="1" t="s">
        <v>1070</v>
      </c>
      <c r="U216" s="59">
        <v>2803868820.2486801</v>
      </c>
      <c r="V216" s="60">
        <v>2803868820.2486801</v>
      </c>
      <c r="W216" s="60">
        <v>11215475280.994699</v>
      </c>
      <c r="X216" s="59">
        <v>4.2318874443100001E-2</v>
      </c>
      <c r="Y216" s="54">
        <v>0</v>
      </c>
      <c r="Z216" s="54">
        <v>1</v>
      </c>
      <c r="AA216" s="54">
        <v>0</v>
      </c>
      <c r="AB216" s="54">
        <v>0</v>
      </c>
      <c r="AC216" s="56">
        <v>0</v>
      </c>
      <c r="AD216" s="56">
        <v>1</v>
      </c>
      <c r="AE216" s="1" t="s">
        <v>1458</v>
      </c>
      <c r="AF216" s="1" t="s">
        <v>1418</v>
      </c>
      <c r="AG216" s="1" t="s">
        <v>1419</v>
      </c>
    </row>
    <row r="217" spans="1:33">
      <c r="A217" s="53">
        <v>45169</v>
      </c>
      <c r="B217" s="53">
        <v>45169</v>
      </c>
      <c r="N217" s="1" t="s">
        <v>1212</v>
      </c>
      <c r="U217" s="59">
        <v>5212747225.58601</v>
      </c>
      <c r="V217" s="60">
        <v>5212747225.58601</v>
      </c>
      <c r="W217" s="60">
        <v>14893563501.674299</v>
      </c>
      <c r="X217" s="59">
        <v>7.8676146954499995E-2</v>
      </c>
      <c r="Y217" s="54">
        <v>1</v>
      </c>
      <c r="Z217" s="54">
        <v>0</v>
      </c>
      <c r="AA217" s="54">
        <v>0</v>
      </c>
      <c r="AB217" s="54">
        <v>0</v>
      </c>
      <c r="AC217" s="56">
        <v>0</v>
      </c>
      <c r="AD217" s="56">
        <v>1</v>
      </c>
      <c r="AE217" s="1" t="s">
        <v>1477</v>
      </c>
      <c r="AF217" s="1" t="s">
        <v>1418</v>
      </c>
      <c r="AG217" s="1" t="s">
        <v>1419</v>
      </c>
    </row>
    <row r="218" spans="1:33">
      <c r="A218" s="53">
        <v>45169</v>
      </c>
      <c r="B218" s="53">
        <v>45169</v>
      </c>
      <c r="N218" s="1" t="s">
        <v>1278</v>
      </c>
      <c r="U218" s="59">
        <v>1826200779.4032199</v>
      </c>
      <c r="V218" s="60">
        <v>1826200779.4032199</v>
      </c>
      <c r="W218" s="60">
        <v>1826200779.4032199</v>
      </c>
      <c r="X218" s="59">
        <v>2.75629019922E-2</v>
      </c>
      <c r="Y218" s="54">
        <v>0</v>
      </c>
      <c r="Z218" s="54">
        <v>1</v>
      </c>
      <c r="AA218" s="54">
        <v>0</v>
      </c>
      <c r="AB218" s="54">
        <v>0</v>
      </c>
      <c r="AC218" s="56">
        <v>1</v>
      </c>
      <c r="AD218" s="56">
        <v>0</v>
      </c>
      <c r="AE218" s="1" t="s">
        <v>1432</v>
      </c>
      <c r="AF218" s="1" t="s">
        <v>1418</v>
      </c>
      <c r="AG218" s="1" t="s">
        <v>1419</v>
      </c>
    </row>
    <row r="219" spans="1:33">
      <c r="A219" s="53">
        <v>45169</v>
      </c>
      <c r="B219" s="53">
        <v>45169</v>
      </c>
      <c r="N219" s="1" t="s">
        <v>1278</v>
      </c>
      <c r="U219" s="59">
        <v>7364598810.6686001</v>
      </c>
      <c r="V219" s="60">
        <v>7364598810.6686001</v>
      </c>
      <c r="W219" s="60">
        <v>8233043471.8193798</v>
      </c>
      <c r="X219" s="59">
        <v>0.11115410612</v>
      </c>
      <c r="Y219" s="54">
        <v>1</v>
      </c>
      <c r="Z219" s="54">
        <v>0</v>
      </c>
      <c r="AA219" s="54">
        <v>0</v>
      </c>
      <c r="AB219" s="54">
        <v>0</v>
      </c>
      <c r="AC219" s="56">
        <v>1</v>
      </c>
      <c r="AD219" s="56">
        <v>0</v>
      </c>
      <c r="AE219" s="1" t="s">
        <v>1432</v>
      </c>
      <c r="AF219" s="1" t="s">
        <v>1418</v>
      </c>
      <c r="AG219" s="1" t="s">
        <v>1419</v>
      </c>
    </row>
    <row r="220" spans="1:33">
      <c r="A220" s="53">
        <v>45169</v>
      </c>
      <c r="B220" s="53">
        <v>45169</v>
      </c>
      <c r="N220" s="1" t="s">
        <v>1278</v>
      </c>
      <c r="U220" s="59">
        <v>13701180477.210699</v>
      </c>
      <c r="V220" s="60">
        <v>13701180477.210699</v>
      </c>
      <c r="W220" s="60">
        <v>17367393027.3451</v>
      </c>
      <c r="X220" s="59">
        <v>0.20679231929469999</v>
      </c>
      <c r="Y220" s="54">
        <v>1</v>
      </c>
      <c r="Z220" s="54">
        <v>0</v>
      </c>
      <c r="AA220" s="54">
        <v>0</v>
      </c>
      <c r="AB220" s="54">
        <v>0</v>
      </c>
      <c r="AC220" s="56">
        <v>1</v>
      </c>
      <c r="AD220" s="56">
        <v>0</v>
      </c>
      <c r="AE220" s="1" t="s">
        <v>1432</v>
      </c>
      <c r="AF220" s="1" t="s">
        <v>1418</v>
      </c>
      <c r="AG220" s="1" t="s">
        <v>1419</v>
      </c>
    </row>
    <row r="221" spans="1:33">
      <c r="A221" s="53">
        <v>45169</v>
      </c>
      <c r="B221" s="53">
        <v>45169</v>
      </c>
      <c r="N221" s="1" t="s">
        <v>1278</v>
      </c>
      <c r="U221" s="59">
        <v>4417361920.06073</v>
      </c>
      <c r="V221" s="60">
        <v>4417361920.06073</v>
      </c>
      <c r="W221" s="60">
        <v>4743369672.65382</v>
      </c>
      <c r="X221" s="59">
        <v>6.6671373180800006E-2</v>
      </c>
      <c r="Y221" s="54">
        <v>0</v>
      </c>
      <c r="Z221" s="54">
        <v>1</v>
      </c>
      <c r="AA221" s="54">
        <v>0</v>
      </c>
      <c r="AB221" s="54">
        <v>0</v>
      </c>
      <c r="AC221" s="56">
        <v>1</v>
      </c>
      <c r="AD221" s="56">
        <v>0</v>
      </c>
      <c r="AE221" s="1" t="s">
        <v>1432</v>
      </c>
      <c r="AF221" s="1" t="s">
        <v>1418</v>
      </c>
      <c r="AG221" s="1" t="s">
        <v>1419</v>
      </c>
    </row>
    <row r="222" spans="1:33">
      <c r="A222" s="53">
        <v>45169</v>
      </c>
      <c r="B222" s="53">
        <v>45169</v>
      </c>
      <c r="N222" s="1" t="s">
        <v>1310</v>
      </c>
      <c r="U222" s="59">
        <v>2190543167.70186</v>
      </c>
      <c r="V222" s="60">
        <v>2190543167.70186</v>
      </c>
      <c r="W222" s="60">
        <v>10952715838.5093</v>
      </c>
      <c r="X222" s="59">
        <v>3.3061932358100003E-2</v>
      </c>
      <c r="Y222" s="54">
        <v>1</v>
      </c>
      <c r="Z222" s="54">
        <v>0</v>
      </c>
      <c r="AA222" s="54">
        <v>0</v>
      </c>
      <c r="AB222" s="54">
        <v>0</v>
      </c>
      <c r="AC222" s="56">
        <v>1</v>
      </c>
      <c r="AD222" s="56">
        <v>0</v>
      </c>
      <c r="AE222" s="1" t="s">
        <v>1462</v>
      </c>
      <c r="AF222" s="1" t="s">
        <v>1418</v>
      </c>
      <c r="AG222" s="1" t="s">
        <v>1419</v>
      </c>
    </row>
    <row r="223" spans="1:33">
      <c r="A223" s="53">
        <v>45169</v>
      </c>
      <c r="B223" s="53">
        <v>45169</v>
      </c>
      <c r="N223" s="1" t="s">
        <v>1278</v>
      </c>
      <c r="U223" s="59">
        <v>8161419132.5539999</v>
      </c>
      <c r="V223" s="60">
        <v>8161419132.5539999</v>
      </c>
      <c r="W223" s="60">
        <v>8161419132.5539999</v>
      </c>
      <c r="X223" s="59">
        <v>0.1231805386378</v>
      </c>
      <c r="Y223" s="54">
        <v>1</v>
      </c>
      <c r="Z223" s="54">
        <v>0</v>
      </c>
      <c r="AA223" s="54">
        <v>0</v>
      </c>
      <c r="AB223" s="54">
        <v>0</v>
      </c>
      <c r="AC223" s="56">
        <v>1</v>
      </c>
      <c r="AD223" s="56">
        <v>0</v>
      </c>
      <c r="AE223" s="1" t="s">
        <v>1432</v>
      </c>
      <c r="AF223" s="1" t="s">
        <v>1418</v>
      </c>
      <c r="AG223" s="1" t="s">
        <v>1419</v>
      </c>
    </row>
    <row r="224" spans="1:33">
      <c r="A224" s="53">
        <v>45169</v>
      </c>
      <c r="B224" s="53">
        <v>45169</v>
      </c>
      <c r="N224" s="1" t="s">
        <v>1278</v>
      </c>
      <c r="U224" s="59">
        <v>5246806809.6598902</v>
      </c>
      <c r="V224" s="60">
        <v>5246806809.6598902</v>
      </c>
      <c r="W224" s="60">
        <v>5829785344.0665398</v>
      </c>
      <c r="X224" s="59">
        <v>7.9190209257199995E-2</v>
      </c>
      <c r="Y224" s="54">
        <v>0</v>
      </c>
      <c r="Z224" s="54">
        <v>1</v>
      </c>
      <c r="AA224" s="54">
        <v>0</v>
      </c>
      <c r="AB224" s="54">
        <v>0</v>
      </c>
      <c r="AC224" s="56">
        <v>1</v>
      </c>
      <c r="AD224" s="56">
        <v>0</v>
      </c>
      <c r="AE224" s="1" t="s">
        <v>1432</v>
      </c>
      <c r="AF224" s="1" t="s">
        <v>1418</v>
      </c>
      <c r="AG224" s="1" t="s">
        <v>1419</v>
      </c>
    </row>
    <row r="225" spans="1:33">
      <c r="A225" s="53">
        <v>45169</v>
      </c>
      <c r="B225" s="53">
        <v>45169</v>
      </c>
      <c r="N225" s="1" t="s">
        <v>1278</v>
      </c>
      <c r="U225" s="59">
        <v>2315544910.7800398</v>
      </c>
      <c r="V225" s="60">
        <v>2315544910.7800398</v>
      </c>
      <c r="W225" s="60">
        <v>9262179643.1201496</v>
      </c>
      <c r="X225" s="59">
        <v>3.49485873372E-2</v>
      </c>
      <c r="Y225" s="54">
        <v>1</v>
      </c>
      <c r="Z225" s="54">
        <v>0</v>
      </c>
      <c r="AA225" s="54">
        <v>0</v>
      </c>
      <c r="AB225" s="54">
        <v>0</v>
      </c>
      <c r="AC225" s="56">
        <v>0.35</v>
      </c>
      <c r="AD225" s="56">
        <v>0.65</v>
      </c>
      <c r="AE225" s="1" t="s">
        <v>1432</v>
      </c>
      <c r="AF225" s="1" t="s">
        <v>1418</v>
      </c>
      <c r="AG225" s="1" t="s">
        <v>1419</v>
      </c>
    </row>
    <row r="226" spans="1:33">
      <c r="A226" s="53">
        <v>45169</v>
      </c>
      <c r="B226" s="53">
        <v>45169</v>
      </c>
      <c r="N226" s="1" t="s">
        <v>1278</v>
      </c>
      <c r="U226" s="59">
        <v>4405955590.2212801</v>
      </c>
      <c r="V226" s="60">
        <v>4405955590.2212801</v>
      </c>
      <c r="W226" s="60">
        <v>4405955590.2212801</v>
      </c>
      <c r="X226" s="59">
        <v>6.6499217109500006E-2</v>
      </c>
      <c r="Y226" s="54">
        <v>1</v>
      </c>
      <c r="Z226" s="54">
        <v>0</v>
      </c>
      <c r="AA226" s="54">
        <v>0</v>
      </c>
      <c r="AB226" s="54">
        <v>0</v>
      </c>
      <c r="AC226" s="56">
        <v>0.5</v>
      </c>
      <c r="AD226" s="56">
        <v>0.5</v>
      </c>
      <c r="AE226" s="1" t="s">
        <v>1432</v>
      </c>
      <c r="AF226" s="1" t="s">
        <v>1418</v>
      </c>
      <c r="AG226" s="1" t="s">
        <v>1419</v>
      </c>
    </row>
    <row r="227" spans="1:33">
      <c r="A227" s="53">
        <v>45169</v>
      </c>
      <c r="B227" s="53">
        <v>45169</v>
      </c>
      <c r="N227" s="1" t="s">
        <v>948</v>
      </c>
      <c r="U227" s="59">
        <v>183056714.19935399</v>
      </c>
      <c r="V227" s="60">
        <v>183056714.19935399</v>
      </c>
      <c r="W227" s="60">
        <v>3532868596.4670801</v>
      </c>
      <c r="X227" s="59">
        <v>2.7628803630999998E-3</v>
      </c>
      <c r="Y227" s="54">
        <v>0</v>
      </c>
      <c r="Z227" s="54">
        <v>1</v>
      </c>
      <c r="AA227" s="54">
        <v>0</v>
      </c>
      <c r="AB227" s="54">
        <v>0</v>
      </c>
      <c r="AC227" s="56">
        <v>1</v>
      </c>
      <c r="AD227" s="56">
        <v>0</v>
      </c>
      <c r="AE227" s="1" t="s">
        <v>1461</v>
      </c>
      <c r="AF227" s="1" t="s">
        <v>1418</v>
      </c>
      <c r="AG227" s="1" t="s">
        <v>1434</v>
      </c>
    </row>
    <row r="228" spans="1:33">
      <c r="A228" s="53">
        <v>45169</v>
      </c>
      <c r="B228" s="53">
        <v>45169</v>
      </c>
      <c r="N228" s="1" t="s">
        <v>948</v>
      </c>
      <c r="U228" s="59">
        <v>301193307.20340699</v>
      </c>
      <c r="V228" s="60">
        <v>301193307.20340699</v>
      </c>
      <c r="W228" s="60">
        <v>5011832063.3178797</v>
      </c>
      <c r="X228" s="59">
        <v>4.5459194305000001E-3</v>
      </c>
      <c r="Y228" s="54">
        <v>0</v>
      </c>
      <c r="Z228" s="54">
        <v>1</v>
      </c>
      <c r="AA228" s="54">
        <v>0</v>
      </c>
      <c r="AB228" s="54">
        <v>0</v>
      </c>
      <c r="AC228" s="56">
        <v>0</v>
      </c>
      <c r="AD228" s="56">
        <v>1</v>
      </c>
      <c r="AE228" s="1" t="s">
        <v>1461</v>
      </c>
      <c r="AF228" s="1" t="s">
        <v>1418</v>
      </c>
      <c r="AG228" s="1" t="s">
        <v>1434</v>
      </c>
    </row>
    <row r="229" spans="1:33">
      <c r="A229" s="53">
        <v>45169</v>
      </c>
      <c r="B229" s="53">
        <v>45169</v>
      </c>
      <c r="N229" s="1" t="s">
        <v>948</v>
      </c>
      <c r="U229" s="59">
        <v>6003588895.12609</v>
      </c>
      <c r="V229" s="60">
        <v>6003588895.12609</v>
      </c>
      <c r="W229" s="60">
        <v>17153111128.9317</v>
      </c>
      <c r="X229" s="59">
        <v>9.0612343496999995E-2</v>
      </c>
      <c r="Y229" s="54">
        <v>1</v>
      </c>
      <c r="Z229" s="54">
        <v>0</v>
      </c>
      <c r="AA229" s="54">
        <v>0</v>
      </c>
      <c r="AB229" s="54">
        <v>0</v>
      </c>
      <c r="AC229" s="56">
        <v>0</v>
      </c>
      <c r="AD229" s="56">
        <v>1</v>
      </c>
      <c r="AE229" s="1" t="s">
        <v>1431</v>
      </c>
      <c r="AF229" s="1" t="s">
        <v>1418</v>
      </c>
      <c r="AG229" s="1" t="s">
        <v>1457</v>
      </c>
    </row>
    <row r="230" spans="1:33">
      <c r="A230" s="53">
        <v>45169</v>
      </c>
      <c r="B230" s="53">
        <v>45169</v>
      </c>
      <c r="N230" s="1" t="s">
        <v>918</v>
      </c>
      <c r="U230" s="59">
        <v>3313057374.3119998</v>
      </c>
      <c r="V230" s="60">
        <v>3313057374.3119998</v>
      </c>
      <c r="W230" s="60">
        <v>13252229497.247999</v>
      </c>
      <c r="X230" s="59">
        <v>5.0004072242500003E-2</v>
      </c>
      <c r="Y230" s="54">
        <v>1</v>
      </c>
      <c r="Z230" s="54">
        <v>0</v>
      </c>
      <c r="AA230" s="54">
        <v>0</v>
      </c>
      <c r="AB230" s="54">
        <v>0</v>
      </c>
      <c r="AC230" s="56">
        <v>0</v>
      </c>
      <c r="AD230" s="56">
        <v>1</v>
      </c>
      <c r="AE230" s="1" t="s">
        <v>1466</v>
      </c>
      <c r="AF230" s="1" t="s">
        <v>1467</v>
      </c>
      <c r="AG230" s="1" t="s">
        <v>1419</v>
      </c>
    </row>
    <row r="231" spans="1:33">
      <c r="A231" s="53">
        <v>45169</v>
      </c>
      <c r="B231" s="53">
        <v>45169</v>
      </c>
      <c r="N231" s="1" t="s">
        <v>948</v>
      </c>
      <c r="U231" s="59">
        <v>2955818216.5970602</v>
      </c>
      <c r="V231" s="60">
        <v>2955818216.5970602</v>
      </c>
      <c r="W231" s="60">
        <v>9852727388.6568699</v>
      </c>
      <c r="X231" s="59">
        <v>4.4612251144399998E-2</v>
      </c>
      <c r="Y231" s="54">
        <v>1</v>
      </c>
      <c r="Z231" s="54">
        <v>0</v>
      </c>
      <c r="AA231" s="54">
        <v>0</v>
      </c>
      <c r="AB231" s="54">
        <v>0</v>
      </c>
      <c r="AC231" s="56">
        <v>0</v>
      </c>
      <c r="AD231" s="56">
        <v>1</v>
      </c>
      <c r="AE231" s="1" t="s">
        <v>1431</v>
      </c>
      <c r="AF231" s="1" t="s">
        <v>1418</v>
      </c>
      <c r="AG231" s="1" t="s">
        <v>1456</v>
      </c>
    </row>
    <row r="232" spans="1:33">
      <c r="A232" s="53">
        <v>45169</v>
      </c>
      <c r="B232" s="53">
        <v>45169</v>
      </c>
      <c r="N232" s="1" t="s">
        <v>948</v>
      </c>
      <c r="U232" s="59">
        <v>1556507423.56617</v>
      </c>
      <c r="V232" s="60">
        <v>1556507423.56617</v>
      </c>
      <c r="W232" s="60">
        <v>4447164067.3319101</v>
      </c>
      <c r="X232" s="59">
        <v>2.3492412252600001E-2</v>
      </c>
      <c r="Y232" s="54">
        <v>0</v>
      </c>
      <c r="Z232" s="54">
        <v>1</v>
      </c>
      <c r="AA232" s="54">
        <v>0</v>
      </c>
      <c r="AB232" s="54">
        <v>0</v>
      </c>
      <c r="AC232" s="56">
        <v>0</v>
      </c>
      <c r="AD232" s="56">
        <v>1</v>
      </c>
      <c r="AE232" s="1" t="s">
        <v>1431</v>
      </c>
      <c r="AF232" s="1" t="s">
        <v>1418</v>
      </c>
      <c r="AG232" s="1" t="s">
        <v>1457</v>
      </c>
    </row>
    <row r="233" spans="1:33">
      <c r="A233" s="53">
        <v>45169</v>
      </c>
      <c r="B233" s="53">
        <v>45169</v>
      </c>
      <c r="N233" s="1" t="s">
        <v>1212</v>
      </c>
      <c r="U233" s="59">
        <v>3836928752.4549599</v>
      </c>
      <c r="V233" s="60">
        <v>3836928752.4549599</v>
      </c>
      <c r="W233" s="60">
        <v>9592321881.1374092</v>
      </c>
      <c r="X233" s="59">
        <v>5.7910878337000003E-2</v>
      </c>
      <c r="Y233" s="54">
        <v>1</v>
      </c>
      <c r="Z233" s="54">
        <v>0</v>
      </c>
      <c r="AA233" s="54">
        <v>0</v>
      </c>
      <c r="AB233" s="54">
        <v>0</v>
      </c>
      <c r="AC233" s="56">
        <v>1</v>
      </c>
      <c r="AD233" s="56">
        <v>0</v>
      </c>
      <c r="AE233" s="1" t="s">
        <v>1477</v>
      </c>
      <c r="AF233" s="1" t="s">
        <v>1418</v>
      </c>
      <c r="AG233" s="1" t="s">
        <v>1419</v>
      </c>
    </row>
    <row r="234" spans="1:33">
      <c r="A234" s="53">
        <v>45169</v>
      </c>
      <c r="B234" s="53">
        <v>45169</v>
      </c>
      <c r="N234" s="1" t="s">
        <v>948</v>
      </c>
      <c r="U234" s="59">
        <v>184014224.46784401</v>
      </c>
      <c r="V234" s="60">
        <v>184014224.46784401</v>
      </c>
      <c r="W234" s="60">
        <v>3061981684.9770899</v>
      </c>
      <c r="X234" s="59">
        <v>2.7773320937E-3</v>
      </c>
      <c r="Y234" s="54">
        <v>0</v>
      </c>
      <c r="Z234" s="54">
        <v>1</v>
      </c>
      <c r="AA234" s="54">
        <v>0</v>
      </c>
      <c r="AB234" s="54">
        <v>0</v>
      </c>
      <c r="AC234" s="56">
        <v>0</v>
      </c>
      <c r="AD234" s="56">
        <v>1</v>
      </c>
      <c r="AE234" s="1" t="s">
        <v>1461</v>
      </c>
      <c r="AF234" s="1" t="s">
        <v>1418</v>
      </c>
      <c r="AG234" s="1" t="s">
        <v>1434</v>
      </c>
    </row>
    <row r="235" spans="1:33">
      <c r="A235" s="53">
        <v>45169</v>
      </c>
      <c r="B235" s="53">
        <v>45169</v>
      </c>
      <c r="N235" s="1" t="s">
        <v>948</v>
      </c>
      <c r="U235" s="59">
        <v>2114700516.63468</v>
      </c>
      <c r="V235" s="60">
        <v>2114700516.63468</v>
      </c>
      <c r="W235" s="60">
        <v>14644437732.5779</v>
      </c>
      <c r="X235" s="59">
        <v>3.1917236998400003E-2</v>
      </c>
      <c r="Y235" s="54">
        <v>1</v>
      </c>
      <c r="Z235" s="54">
        <v>0</v>
      </c>
      <c r="AA235" s="54">
        <v>0</v>
      </c>
      <c r="AB235" s="54">
        <v>0</v>
      </c>
      <c r="AC235" s="56">
        <v>1</v>
      </c>
      <c r="AD235" s="56">
        <v>0</v>
      </c>
      <c r="AE235" s="1" t="s">
        <v>1431</v>
      </c>
      <c r="AF235" s="1" t="s">
        <v>1418</v>
      </c>
      <c r="AG235" s="1" t="s">
        <v>1465</v>
      </c>
    </row>
    <row r="236" spans="1:33">
      <c r="A236" s="53">
        <v>45169</v>
      </c>
      <c r="B236" s="53">
        <v>45169</v>
      </c>
      <c r="N236" s="1" t="s">
        <v>948</v>
      </c>
      <c r="U236" s="59">
        <v>615726700.83018506</v>
      </c>
      <c r="V236" s="60">
        <v>615726700.83018506</v>
      </c>
      <c r="W236" s="60">
        <v>14644437732.5779</v>
      </c>
      <c r="X236" s="59">
        <v>9.2931811772000005E-3</v>
      </c>
      <c r="Y236" s="54">
        <v>1</v>
      </c>
      <c r="Z236" s="54">
        <v>0</v>
      </c>
      <c r="AA236" s="54">
        <v>0</v>
      </c>
      <c r="AB236" s="54">
        <v>0</v>
      </c>
      <c r="AC236" s="56">
        <v>0.5</v>
      </c>
      <c r="AD236" s="56">
        <v>0.5</v>
      </c>
      <c r="AE236" s="1" t="s">
        <v>1461</v>
      </c>
      <c r="AF236" s="1" t="s">
        <v>1418</v>
      </c>
      <c r="AG236" s="1" t="s">
        <v>1434</v>
      </c>
    </row>
    <row r="237" spans="1:33">
      <c r="A237" s="53">
        <v>45169</v>
      </c>
      <c r="B237" s="53">
        <v>45169</v>
      </c>
      <c r="N237" s="1" t="s">
        <v>948</v>
      </c>
      <c r="U237" s="59">
        <v>252829364.91639799</v>
      </c>
      <c r="V237" s="60">
        <v>252829364.91639799</v>
      </c>
      <c r="W237" s="60">
        <v>5048472010.4907999</v>
      </c>
      <c r="X237" s="59">
        <v>3.8159610293E-3</v>
      </c>
      <c r="Y237" s="54">
        <v>1</v>
      </c>
      <c r="Z237" s="54">
        <v>0</v>
      </c>
      <c r="AA237" s="54">
        <v>0</v>
      </c>
      <c r="AB237" s="54">
        <v>0</v>
      </c>
      <c r="AC237" s="56">
        <v>1</v>
      </c>
      <c r="AD237" s="56">
        <v>0</v>
      </c>
      <c r="AE237" s="1" t="s">
        <v>1463</v>
      </c>
      <c r="AF237" s="1" t="s">
        <v>1418</v>
      </c>
      <c r="AG237" s="1" t="s">
        <v>1434</v>
      </c>
    </row>
    <row r="238" spans="1:33">
      <c r="A238" s="53">
        <v>45169</v>
      </c>
      <c r="B238" s="53">
        <v>45169</v>
      </c>
      <c r="N238" s="1" t="s">
        <v>1066</v>
      </c>
      <c r="U238" s="59">
        <v>3507377250.7558498</v>
      </c>
      <c r="V238" s="60">
        <v>3507377250.7558498</v>
      </c>
      <c r="W238" s="60">
        <v>4676503001.0078001</v>
      </c>
      <c r="X238" s="59">
        <v>5.2936947844100003E-2</v>
      </c>
      <c r="Y238" s="54">
        <v>0</v>
      </c>
      <c r="Z238" s="54">
        <v>1</v>
      </c>
      <c r="AA238" s="54">
        <v>0</v>
      </c>
      <c r="AB238" s="54">
        <v>0</v>
      </c>
      <c r="AC238" s="56">
        <v>0</v>
      </c>
      <c r="AD238" s="56">
        <v>1</v>
      </c>
      <c r="AE238" s="1" t="s">
        <v>1487</v>
      </c>
      <c r="AF238" s="1" t="s">
        <v>1418</v>
      </c>
      <c r="AG238" s="1" t="s">
        <v>1419</v>
      </c>
    </row>
    <row r="239" spans="1:33">
      <c r="A239" s="53">
        <v>45169</v>
      </c>
      <c r="B239" s="53">
        <v>45169</v>
      </c>
      <c r="N239" s="1" t="s">
        <v>948</v>
      </c>
      <c r="U239" s="59">
        <v>200371102.45682499</v>
      </c>
      <c r="V239" s="60">
        <v>200371102.45682499</v>
      </c>
      <c r="W239" s="60">
        <v>3334158800.4718699</v>
      </c>
      <c r="X239" s="59">
        <v>3.0242069335000002E-3</v>
      </c>
      <c r="Y239" s="54">
        <v>1</v>
      </c>
      <c r="Z239" s="54">
        <v>0</v>
      </c>
      <c r="AA239" s="54">
        <v>0</v>
      </c>
      <c r="AB239" s="54">
        <v>0</v>
      </c>
      <c r="AC239" s="56">
        <v>0</v>
      </c>
      <c r="AD239" s="56">
        <v>1</v>
      </c>
      <c r="AE239" s="1" t="s">
        <v>1461</v>
      </c>
      <c r="AF239" s="1" t="s">
        <v>1418</v>
      </c>
      <c r="AG239" s="1" t="s">
        <v>1434</v>
      </c>
    </row>
    <row r="240" spans="1:33">
      <c r="A240" s="53">
        <v>45169</v>
      </c>
      <c r="B240" s="53">
        <v>45169</v>
      </c>
      <c r="N240" s="1" t="s">
        <v>1102</v>
      </c>
      <c r="U240" s="59">
        <v>4105889918.6684299</v>
      </c>
      <c r="V240" s="60">
        <v>4105889918.6684299</v>
      </c>
      <c r="W240" s="60">
        <v>5865557026.6691904</v>
      </c>
      <c r="X240" s="59">
        <v>6.1970317116999997E-2</v>
      </c>
      <c r="Y240" s="54">
        <v>0</v>
      </c>
      <c r="Z240" s="54">
        <v>1</v>
      </c>
      <c r="AA240" s="54">
        <v>0</v>
      </c>
      <c r="AB240" s="54">
        <v>0</v>
      </c>
      <c r="AC240" s="56">
        <v>0.65</v>
      </c>
      <c r="AD240" s="56">
        <v>0.35</v>
      </c>
      <c r="AE240" s="1" t="s">
        <v>1464</v>
      </c>
      <c r="AF240" s="1" t="s">
        <v>1418</v>
      </c>
      <c r="AG240" s="1" t="s">
        <v>1419</v>
      </c>
    </row>
    <row r="241" spans="1:33">
      <c r="A241" s="53">
        <v>45169</v>
      </c>
      <c r="B241" s="53">
        <v>45169</v>
      </c>
      <c r="N241" s="1" t="s">
        <v>948</v>
      </c>
      <c r="U241" s="59">
        <v>451301760</v>
      </c>
      <c r="V241" s="60">
        <v>451301760</v>
      </c>
      <c r="W241" s="60">
        <v>4471120116.91751</v>
      </c>
      <c r="X241" s="59">
        <v>6.8115107167000003E-3</v>
      </c>
      <c r="Y241" s="54">
        <v>0</v>
      </c>
      <c r="Z241" s="54">
        <v>1</v>
      </c>
      <c r="AA241" s="54">
        <v>0</v>
      </c>
      <c r="AB241" s="54">
        <v>0</v>
      </c>
      <c r="AC241" s="56">
        <v>1</v>
      </c>
      <c r="AD241" s="56">
        <v>0</v>
      </c>
      <c r="AE241" s="1" t="s">
        <v>1488</v>
      </c>
      <c r="AF241" s="1" t="s">
        <v>1418</v>
      </c>
      <c r="AG241" s="1" t="s">
        <v>1438</v>
      </c>
    </row>
    <row r="242" spans="1:33">
      <c r="A242" s="53">
        <v>45169</v>
      </c>
      <c r="B242" s="53">
        <v>45169</v>
      </c>
      <c r="N242" s="1" t="s">
        <v>948</v>
      </c>
      <c r="U242" s="59">
        <v>1358513087.00226</v>
      </c>
      <c r="V242" s="60">
        <v>1358513087.00226</v>
      </c>
      <c r="W242" s="60">
        <v>7673948498.0677996</v>
      </c>
      <c r="X242" s="59">
        <v>2.05040779165E-2</v>
      </c>
      <c r="Y242" s="54">
        <v>1</v>
      </c>
      <c r="Z242" s="54">
        <v>0</v>
      </c>
      <c r="AA242" s="54">
        <v>0</v>
      </c>
      <c r="AB242" s="54">
        <v>0</v>
      </c>
      <c r="AC242" s="56">
        <v>1</v>
      </c>
      <c r="AD242" s="56">
        <v>0</v>
      </c>
      <c r="AE242" s="1" t="s">
        <v>1431</v>
      </c>
      <c r="AF242" s="1" t="s">
        <v>1418</v>
      </c>
      <c r="AG242" s="1" t="s">
        <v>1465</v>
      </c>
    </row>
    <row r="243" spans="1:33">
      <c r="A243" s="53">
        <v>45169</v>
      </c>
      <c r="B243" s="53">
        <v>45169</v>
      </c>
      <c r="N243" s="1" t="s">
        <v>948</v>
      </c>
      <c r="U243" s="59">
        <v>379535238.58281201</v>
      </c>
      <c r="V243" s="60">
        <v>379535238.58281201</v>
      </c>
      <c r="W243" s="60">
        <v>7673948498.0677996</v>
      </c>
      <c r="X243" s="59">
        <v>5.7283365015000001E-3</v>
      </c>
      <c r="Y243" s="54">
        <v>1</v>
      </c>
      <c r="Z243" s="54">
        <v>0</v>
      </c>
      <c r="AA243" s="54">
        <v>0</v>
      </c>
      <c r="AB243" s="54">
        <v>0</v>
      </c>
      <c r="AC243" s="56">
        <v>1</v>
      </c>
      <c r="AD243" s="56">
        <v>0</v>
      </c>
      <c r="AE243" s="1" t="s">
        <v>1461</v>
      </c>
      <c r="AF243" s="1" t="s">
        <v>1418</v>
      </c>
      <c r="AG243" s="1" t="s">
        <v>1434</v>
      </c>
    </row>
    <row r="244" spans="1:33">
      <c r="A244" s="53">
        <v>45169</v>
      </c>
      <c r="B244" s="53">
        <v>45169</v>
      </c>
      <c r="N244" s="1" t="s">
        <v>948</v>
      </c>
      <c r="U244" s="59">
        <v>5186129657.68929</v>
      </c>
      <c r="V244" s="60">
        <v>5186129657.68929</v>
      </c>
      <c r="W244" s="60">
        <v>14320953902.2143</v>
      </c>
      <c r="X244" s="59">
        <v>7.8274407220600001E-2</v>
      </c>
      <c r="Y244" s="54">
        <v>1</v>
      </c>
      <c r="Z244" s="54">
        <v>0</v>
      </c>
      <c r="AA244" s="54">
        <v>0</v>
      </c>
      <c r="AB244" s="54">
        <v>0</v>
      </c>
      <c r="AC244" s="56">
        <v>0</v>
      </c>
      <c r="AD244" s="56">
        <v>1</v>
      </c>
      <c r="AE244" s="1" t="s">
        <v>1431</v>
      </c>
      <c r="AF244" s="1" t="s">
        <v>1418</v>
      </c>
      <c r="AG244" s="1" t="s">
        <v>1465</v>
      </c>
    </row>
    <row r="245" spans="1:33">
      <c r="A245" s="53">
        <v>45169</v>
      </c>
      <c r="B245" s="53">
        <v>45169</v>
      </c>
      <c r="N245" s="1" t="s">
        <v>948</v>
      </c>
      <c r="U245" s="59">
        <v>532566916.69876999</v>
      </c>
      <c r="V245" s="60">
        <v>532566916.69876999</v>
      </c>
      <c r="W245" s="60">
        <v>14320953902.2143</v>
      </c>
      <c r="X245" s="59">
        <v>8.0380481132000005E-3</v>
      </c>
      <c r="Y245" s="54">
        <v>1</v>
      </c>
      <c r="Z245" s="54">
        <v>0</v>
      </c>
      <c r="AA245" s="54">
        <v>0</v>
      </c>
      <c r="AB245" s="54">
        <v>0</v>
      </c>
      <c r="AC245" s="56">
        <v>0</v>
      </c>
      <c r="AD245" s="56">
        <v>1</v>
      </c>
      <c r="AE245" s="1" t="s">
        <v>1461</v>
      </c>
      <c r="AF245" s="1" t="s">
        <v>1418</v>
      </c>
      <c r="AG245" s="1" t="s">
        <v>1434</v>
      </c>
    </row>
    <row r="246" spans="1:33">
      <c r="A246" s="53">
        <v>45169</v>
      </c>
      <c r="B246" s="53">
        <v>45169</v>
      </c>
      <c r="N246" s="1" t="s">
        <v>1303</v>
      </c>
      <c r="U246" s="59">
        <v>424696289964.98499</v>
      </c>
      <c r="V246" s="60">
        <v>424696289964.98499</v>
      </c>
      <c r="W246" s="60">
        <v>447048726278.93201</v>
      </c>
      <c r="X246" s="59">
        <v>6.4099535761734003</v>
      </c>
      <c r="Y246" s="54">
        <v>1</v>
      </c>
      <c r="Z246" s="54">
        <v>0</v>
      </c>
      <c r="AA246" s="54">
        <v>0</v>
      </c>
      <c r="AB246" s="54">
        <v>0</v>
      </c>
      <c r="AC246" s="56">
        <v>0</v>
      </c>
      <c r="AD246" s="56">
        <v>1</v>
      </c>
      <c r="AE246" s="1" t="s">
        <v>1454</v>
      </c>
      <c r="AF246" s="1" t="s">
        <v>1418</v>
      </c>
      <c r="AG246" s="1" t="s">
        <v>1419</v>
      </c>
    </row>
    <row r="247" spans="1:33">
      <c r="A247" s="53">
        <v>45169</v>
      </c>
      <c r="B247" s="53">
        <v>45169</v>
      </c>
      <c r="N247" s="1" t="s">
        <v>1278</v>
      </c>
      <c r="U247" s="59">
        <v>10776012862.6514</v>
      </c>
      <c r="V247" s="60">
        <v>10776012862.6514</v>
      </c>
      <c r="W247" s="60">
        <v>11973347625.1682</v>
      </c>
      <c r="X247" s="59">
        <v>0.16264267858690001</v>
      </c>
      <c r="Y247" s="54">
        <v>1</v>
      </c>
      <c r="Z247" s="54">
        <v>0</v>
      </c>
      <c r="AA247" s="54">
        <v>0</v>
      </c>
      <c r="AB247" s="54">
        <v>0</v>
      </c>
      <c r="AC247" s="56">
        <v>1</v>
      </c>
      <c r="AD247" s="56">
        <v>0</v>
      </c>
      <c r="AE247" s="1" t="s">
        <v>1432</v>
      </c>
      <c r="AF247" s="1" t="s">
        <v>1418</v>
      </c>
      <c r="AG247" s="1" t="s">
        <v>1419</v>
      </c>
    </row>
    <row r="248" spans="1:33">
      <c r="A248" s="53">
        <v>45169</v>
      </c>
      <c r="B248" s="53">
        <v>45169</v>
      </c>
      <c r="N248" s="1" t="s">
        <v>1332</v>
      </c>
      <c r="U248" s="59">
        <v>5073234412.0146103</v>
      </c>
      <c r="V248" s="60">
        <v>5073234412.0146103</v>
      </c>
      <c r="W248" s="60">
        <v>12683086030.036501</v>
      </c>
      <c r="X248" s="59">
        <v>7.6570475962300003E-2</v>
      </c>
      <c r="Y248" s="54">
        <v>0</v>
      </c>
      <c r="Z248" s="54">
        <v>1</v>
      </c>
      <c r="AA248" s="54">
        <v>0</v>
      </c>
      <c r="AB248" s="54">
        <v>0</v>
      </c>
      <c r="AC248" s="56">
        <v>1</v>
      </c>
      <c r="AD248" s="56">
        <v>0</v>
      </c>
      <c r="AE248" s="1" t="s">
        <v>1459</v>
      </c>
      <c r="AF248" s="1" t="s">
        <v>1418</v>
      </c>
      <c r="AG248" s="1" t="s">
        <v>1419</v>
      </c>
    </row>
    <row r="249" spans="1:33">
      <c r="A249" s="53">
        <v>45169</v>
      </c>
      <c r="B249" s="53">
        <v>45169</v>
      </c>
      <c r="N249" s="1" t="s">
        <v>1131</v>
      </c>
      <c r="U249" s="59">
        <v>2920335378</v>
      </c>
      <c r="V249" s="60">
        <v>2920335378</v>
      </c>
      <c r="W249" s="60">
        <v>7300838445</v>
      </c>
      <c r="X249" s="59">
        <v>4.4076707619400003E-2</v>
      </c>
      <c r="Y249" s="54">
        <v>1</v>
      </c>
      <c r="Z249" s="54">
        <v>0</v>
      </c>
      <c r="AA249" s="54">
        <v>0</v>
      </c>
      <c r="AB249" s="54">
        <v>0</v>
      </c>
      <c r="AC249" s="56">
        <v>0.35</v>
      </c>
      <c r="AD249" s="56">
        <v>0.65</v>
      </c>
      <c r="AE249" s="1" t="s">
        <v>1446</v>
      </c>
      <c r="AF249" s="1" t="s">
        <v>1418</v>
      </c>
      <c r="AG249" s="1" t="s">
        <v>1419</v>
      </c>
    </row>
    <row r="250" spans="1:33">
      <c r="A250" s="53">
        <v>45169</v>
      </c>
      <c r="B250" s="53">
        <v>45169</v>
      </c>
      <c r="N250" s="1" t="s">
        <v>1303</v>
      </c>
      <c r="U250" s="59">
        <v>3914640009.0128698</v>
      </c>
      <c r="V250" s="60">
        <v>3914640009.0128698</v>
      </c>
      <c r="W250" s="60">
        <v>4605458834.1327896</v>
      </c>
      <c r="X250" s="59">
        <v>5.9083776614299997E-2</v>
      </c>
      <c r="Y250" s="54">
        <v>0</v>
      </c>
      <c r="Z250" s="54">
        <v>1</v>
      </c>
      <c r="AA250" s="54">
        <v>0</v>
      </c>
      <c r="AB250" s="54">
        <v>0</v>
      </c>
      <c r="AC250" s="56">
        <v>1</v>
      </c>
      <c r="AD250" s="56">
        <v>0</v>
      </c>
      <c r="AE250" s="1" t="s">
        <v>1454</v>
      </c>
      <c r="AF250" s="1" t="s">
        <v>1418</v>
      </c>
      <c r="AG250" s="1" t="s">
        <v>1419</v>
      </c>
    </row>
    <row r="251" spans="1:33">
      <c r="A251" s="53">
        <v>45169</v>
      </c>
      <c r="B251" s="53">
        <v>45169</v>
      </c>
      <c r="N251" s="1" t="s">
        <v>1209</v>
      </c>
      <c r="U251" s="59">
        <v>9561099361.5</v>
      </c>
      <c r="V251" s="60">
        <v>9561099361.5</v>
      </c>
      <c r="W251" s="60">
        <v>11248352190</v>
      </c>
      <c r="X251" s="59">
        <v>0.14430595343659999</v>
      </c>
      <c r="Y251" s="54">
        <v>1</v>
      </c>
      <c r="Z251" s="54">
        <v>0</v>
      </c>
      <c r="AA251" s="54">
        <v>0</v>
      </c>
      <c r="AB251" s="54">
        <v>0</v>
      </c>
      <c r="AC251" s="56">
        <v>0.5</v>
      </c>
      <c r="AD251" s="56">
        <v>0.5</v>
      </c>
      <c r="AE251" s="1" t="s">
        <v>1417</v>
      </c>
      <c r="AF251" s="1" t="s">
        <v>1418</v>
      </c>
      <c r="AG251" s="1" t="s">
        <v>1419</v>
      </c>
    </row>
    <row r="252" spans="1:33">
      <c r="A252" s="53">
        <v>45169</v>
      </c>
      <c r="B252" s="53">
        <v>45169</v>
      </c>
      <c r="N252" s="1" t="s">
        <v>1072</v>
      </c>
      <c r="U252" s="59">
        <v>12130731054.431999</v>
      </c>
      <c r="V252" s="60">
        <v>12130731054.431999</v>
      </c>
      <c r="W252" s="60">
        <v>24261462108.864101</v>
      </c>
      <c r="X252" s="59">
        <v>0.18308948003850001</v>
      </c>
      <c r="Y252" s="54">
        <v>1</v>
      </c>
      <c r="Z252" s="54">
        <v>0</v>
      </c>
      <c r="AA252" s="54">
        <v>0</v>
      </c>
      <c r="AB252" s="54">
        <v>0</v>
      </c>
      <c r="AC252" s="56">
        <v>1</v>
      </c>
      <c r="AD252" s="56">
        <v>0</v>
      </c>
      <c r="AE252" s="1" t="s">
        <v>1472</v>
      </c>
      <c r="AF252" s="1" t="s">
        <v>1418</v>
      </c>
      <c r="AG252" s="1" t="s">
        <v>1419</v>
      </c>
    </row>
    <row r="253" spans="1:33">
      <c r="A253" s="53">
        <v>45169</v>
      </c>
      <c r="B253" s="53">
        <v>45169</v>
      </c>
      <c r="N253" s="1" t="s">
        <v>1066</v>
      </c>
      <c r="U253" s="59">
        <v>3411135963.9950099</v>
      </c>
      <c r="V253" s="60">
        <v>3411135963.9950099</v>
      </c>
      <c r="W253" s="60">
        <v>6202100422.2268896</v>
      </c>
      <c r="X253" s="59">
        <v>5.1484375276799998E-2</v>
      </c>
      <c r="Y253" s="54">
        <v>0</v>
      </c>
      <c r="Z253" s="54">
        <v>1</v>
      </c>
      <c r="AA253" s="54">
        <v>0</v>
      </c>
      <c r="AB253" s="54">
        <v>0</v>
      </c>
      <c r="AC253" s="56">
        <v>1</v>
      </c>
      <c r="AD253" s="56">
        <v>0</v>
      </c>
      <c r="AE253" s="1" t="s">
        <v>1487</v>
      </c>
      <c r="AF253" s="1" t="s">
        <v>1418</v>
      </c>
      <c r="AG253" s="1" t="s">
        <v>1419</v>
      </c>
    </row>
    <row r="254" spans="1:33">
      <c r="A254" s="53">
        <v>45169</v>
      </c>
      <c r="B254" s="53">
        <v>45169</v>
      </c>
      <c r="N254" s="1" t="s">
        <v>948</v>
      </c>
      <c r="U254" s="59">
        <v>18983883105.213799</v>
      </c>
      <c r="V254" s="60">
        <v>18983883105.213799</v>
      </c>
      <c r="W254" s="60">
        <v>35479116541.792297</v>
      </c>
      <c r="X254" s="59">
        <v>0.28652430519220001</v>
      </c>
      <c r="Y254" s="54">
        <v>1</v>
      </c>
      <c r="Z254" s="54">
        <v>0</v>
      </c>
      <c r="AA254" s="54">
        <v>0</v>
      </c>
      <c r="AB254" s="54">
        <v>0</v>
      </c>
      <c r="AC254" s="56">
        <v>0</v>
      </c>
      <c r="AD254" s="56">
        <v>1</v>
      </c>
      <c r="AE254" s="1" t="s">
        <v>1431</v>
      </c>
      <c r="AF254" s="1" t="s">
        <v>1418</v>
      </c>
      <c r="AG254" s="1" t="s">
        <v>1457</v>
      </c>
    </row>
    <row r="255" spans="1:33">
      <c r="A255" s="53">
        <v>45169</v>
      </c>
      <c r="B255" s="53">
        <v>45169</v>
      </c>
      <c r="N255" s="1" t="s">
        <v>1310</v>
      </c>
      <c r="U255" s="59">
        <v>1747697579.7815399</v>
      </c>
      <c r="V255" s="60">
        <v>1747697579.7815399</v>
      </c>
      <c r="W255" s="60">
        <v>6990790319.1261501</v>
      </c>
      <c r="X255" s="59">
        <v>2.6378050894900001E-2</v>
      </c>
      <c r="Y255" s="54">
        <v>1</v>
      </c>
      <c r="Z255" s="54">
        <v>0</v>
      </c>
      <c r="AA255" s="54">
        <v>0</v>
      </c>
      <c r="AB255" s="54">
        <v>0</v>
      </c>
      <c r="AC255" s="56">
        <v>0</v>
      </c>
      <c r="AD255" s="56">
        <v>1</v>
      </c>
      <c r="AE255" s="1" t="s">
        <v>1462</v>
      </c>
      <c r="AF255" s="1" t="s">
        <v>1418</v>
      </c>
      <c r="AG255" s="1" t="s">
        <v>1419</v>
      </c>
    </row>
    <row r="256" spans="1:33">
      <c r="A256" s="53">
        <v>45169</v>
      </c>
      <c r="B256" s="53">
        <v>45169</v>
      </c>
      <c r="N256" s="1" t="s">
        <v>1066</v>
      </c>
      <c r="U256" s="59">
        <v>9720794462.7748909</v>
      </c>
      <c r="V256" s="60">
        <v>9720794462.7748909</v>
      </c>
      <c r="W256" s="60">
        <v>11436228779.735201</v>
      </c>
      <c r="X256" s="59">
        <v>0.14671623628979999</v>
      </c>
      <c r="Y256" s="54">
        <v>1</v>
      </c>
      <c r="Z256" s="54">
        <v>0</v>
      </c>
      <c r="AA256" s="54">
        <v>0</v>
      </c>
      <c r="AB256" s="54">
        <v>0</v>
      </c>
      <c r="AC256" s="56">
        <v>0.5</v>
      </c>
      <c r="AD256" s="56">
        <v>0.5</v>
      </c>
      <c r="AE256" s="1" t="s">
        <v>1487</v>
      </c>
      <c r="AF256" s="1" t="s">
        <v>1418</v>
      </c>
      <c r="AG256" s="1" t="s">
        <v>1419</v>
      </c>
    </row>
    <row r="257" spans="1:33">
      <c r="A257" s="53">
        <v>45169</v>
      </c>
      <c r="B257" s="53">
        <v>45169</v>
      </c>
      <c r="N257" s="1" t="s">
        <v>1303</v>
      </c>
      <c r="U257" s="59">
        <v>13199763988.8682</v>
      </c>
      <c r="V257" s="60">
        <v>13199763988.8682</v>
      </c>
      <c r="W257" s="60">
        <v>14666404432.075701</v>
      </c>
      <c r="X257" s="59">
        <v>0.19922442551139999</v>
      </c>
      <c r="Y257" s="54">
        <v>1</v>
      </c>
      <c r="Z257" s="54">
        <v>0</v>
      </c>
      <c r="AA257" s="54">
        <v>0</v>
      </c>
      <c r="AB257" s="54">
        <v>0</v>
      </c>
      <c r="AC257" s="56">
        <v>1</v>
      </c>
      <c r="AD257" s="56">
        <v>0</v>
      </c>
      <c r="AE257" s="1" t="s">
        <v>1454</v>
      </c>
      <c r="AF257" s="1" t="s">
        <v>1418</v>
      </c>
      <c r="AG257" s="1" t="s">
        <v>1419</v>
      </c>
    </row>
    <row r="258" spans="1:33">
      <c r="A258" s="53">
        <v>45169</v>
      </c>
      <c r="B258" s="53">
        <v>45169</v>
      </c>
      <c r="N258" s="1" t="s">
        <v>1303</v>
      </c>
      <c r="U258" s="59">
        <v>14852536804.68</v>
      </c>
      <c r="V258" s="60">
        <v>14852536804.68</v>
      </c>
      <c r="W258" s="60">
        <v>24754228007.7999</v>
      </c>
      <c r="X258" s="59">
        <v>0.22416977415620001</v>
      </c>
      <c r="Y258" s="54">
        <v>1</v>
      </c>
      <c r="Z258" s="54">
        <v>0</v>
      </c>
      <c r="AA258" s="54">
        <v>0</v>
      </c>
      <c r="AB258" s="54">
        <v>0</v>
      </c>
      <c r="AC258" s="56">
        <v>1</v>
      </c>
      <c r="AD258" s="56">
        <v>0</v>
      </c>
      <c r="AE258" s="1" t="s">
        <v>1454</v>
      </c>
      <c r="AF258" s="1" t="s">
        <v>1418</v>
      </c>
      <c r="AG258" s="1" t="s">
        <v>1419</v>
      </c>
    </row>
    <row r="259" spans="1:33">
      <c r="A259" s="53">
        <v>45169</v>
      </c>
      <c r="B259" s="53">
        <v>45169</v>
      </c>
      <c r="N259" s="1" t="s">
        <v>1303</v>
      </c>
      <c r="U259" s="59">
        <v>41724134519.287804</v>
      </c>
      <c r="V259" s="60">
        <v>41724134519.287804</v>
      </c>
      <c r="W259" s="60">
        <v>46360149465.875397</v>
      </c>
      <c r="X259" s="59">
        <v>0.62974358758040005</v>
      </c>
      <c r="Y259" s="54">
        <v>1</v>
      </c>
      <c r="Z259" s="54">
        <v>0</v>
      </c>
      <c r="AA259" s="54">
        <v>0</v>
      </c>
      <c r="AB259" s="54">
        <v>0</v>
      </c>
      <c r="AC259" s="56">
        <v>1</v>
      </c>
      <c r="AD259" s="56">
        <v>0</v>
      </c>
      <c r="AE259" s="1" t="s">
        <v>1454</v>
      </c>
      <c r="AF259" s="1" t="s">
        <v>1418</v>
      </c>
      <c r="AG259" s="1" t="s">
        <v>1419</v>
      </c>
    </row>
    <row r="260" spans="1:33">
      <c r="A260" s="53">
        <v>45169</v>
      </c>
      <c r="B260" s="53">
        <v>45169</v>
      </c>
      <c r="N260" s="1" t="s">
        <v>1303</v>
      </c>
      <c r="U260" s="59">
        <v>2469808418.95224</v>
      </c>
      <c r="V260" s="60">
        <v>2469808418.95224</v>
      </c>
      <c r="W260" s="60">
        <v>3293077891.9363198</v>
      </c>
      <c r="X260" s="59">
        <v>3.7276890996199998E-2</v>
      </c>
      <c r="Y260" s="54">
        <v>0</v>
      </c>
      <c r="Z260" s="54">
        <v>1</v>
      </c>
      <c r="AA260" s="54">
        <v>0</v>
      </c>
      <c r="AB260" s="54">
        <v>0</v>
      </c>
      <c r="AC260" s="56">
        <v>1</v>
      </c>
      <c r="AD260" s="56">
        <v>0</v>
      </c>
      <c r="AE260" s="1" t="s">
        <v>1454</v>
      </c>
      <c r="AF260" s="1" t="s">
        <v>1418</v>
      </c>
      <c r="AG260" s="1" t="s">
        <v>1419</v>
      </c>
    </row>
    <row r="261" spans="1:33">
      <c r="A261" s="53">
        <v>45169</v>
      </c>
      <c r="B261" s="53">
        <v>45169</v>
      </c>
      <c r="N261" s="1" t="s">
        <v>1070</v>
      </c>
      <c r="U261" s="59">
        <v>3123207751.1569901</v>
      </c>
      <c r="V261" s="60">
        <v>3123207751.1569901</v>
      </c>
      <c r="W261" s="60">
        <v>8923450717.5913906</v>
      </c>
      <c r="X261" s="59">
        <v>4.7138666305099997E-2</v>
      </c>
      <c r="Y261" s="54">
        <v>1</v>
      </c>
      <c r="Z261" s="54">
        <v>0</v>
      </c>
      <c r="AA261" s="54">
        <v>0</v>
      </c>
      <c r="AB261" s="54">
        <v>0</v>
      </c>
      <c r="AC261" s="56">
        <v>1</v>
      </c>
      <c r="AD261" s="56">
        <v>0</v>
      </c>
      <c r="AE261" s="1" t="s">
        <v>1458</v>
      </c>
      <c r="AF261" s="1" t="s">
        <v>1418</v>
      </c>
      <c r="AG261" s="1" t="s">
        <v>1419</v>
      </c>
    </row>
    <row r="262" spans="1:33">
      <c r="A262" s="53">
        <v>45169</v>
      </c>
      <c r="B262" s="53">
        <v>45169</v>
      </c>
      <c r="N262" s="1" t="s">
        <v>1070</v>
      </c>
      <c r="U262" s="59">
        <v>52623016174.245598</v>
      </c>
      <c r="V262" s="60">
        <v>52623016174.245598</v>
      </c>
      <c r="W262" s="60">
        <v>142224368038.50201</v>
      </c>
      <c r="X262" s="59">
        <v>0.79424072845789995</v>
      </c>
      <c r="Y262" s="54">
        <v>1</v>
      </c>
      <c r="Z262" s="54">
        <v>0</v>
      </c>
      <c r="AA262" s="54">
        <v>0</v>
      </c>
      <c r="AB262" s="54">
        <v>0</v>
      </c>
      <c r="AC262" s="56">
        <v>1</v>
      </c>
      <c r="AD262" s="56">
        <v>0</v>
      </c>
      <c r="AE262" s="1" t="s">
        <v>1458</v>
      </c>
      <c r="AF262" s="1" t="s">
        <v>1418</v>
      </c>
      <c r="AG262" s="1" t="s">
        <v>1419</v>
      </c>
    </row>
    <row r="263" spans="1:33">
      <c r="A263" s="53">
        <v>45169</v>
      </c>
      <c r="B263" s="53">
        <v>45169</v>
      </c>
      <c r="N263" s="1" t="s">
        <v>1070</v>
      </c>
      <c r="U263" s="59">
        <v>7331913131.4125204</v>
      </c>
      <c r="V263" s="60">
        <v>7331913131.4125204</v>
      </c>
      <c r="W263" s="60">
        <v>11279866356.0193</v>
      </c>
      <c r="X263" s="59">
        <v>0.1106607802031</v>
      </c>
      <c r="Y263" s="54">
        <v>1</v>
      </c>
      <c r="Z263" s="54">
        <v>0</v>
      </c>
      <c r="AA263" s="54">
        <v>0</v>
      </c>
      <c r="AB263" s="54">
        <v>0</v>
      </c>
      <c r="AC263" s="56">
        <v>0</v>
      </c>
      <c r="AD263" s="56">
        <v>1</v>
      </c>
      <c r="AE263" s="1" t="s">
        <v>1458</v>
      </c>
      <c r="AF263" s="1" t="s">
        <v>1418</v>
      </c>
      <c r="AG263" s="1" t="s">
        <v>1419</v>
      </c>
    </row>
    <row r="264" spans="1:33">
      <c r="A264" s="53">
        <v>45169</v>
      </c>
      <c r="B264" s="53">
        <v>45169</v>
      </c>
      <c r="N264" s="1" t="s">
        <v>1070</v>
      </c>
      <c r="U264" s="59">
        <v>1700484534.0597</v>
      </c>
      <c r="V264" s="60">
        <v>1700484534.0597</v>
      </c>
      <c r="W264" s="60">
        <v>4251211335.14925</v>
      </c>
      <c r="X264" s="59">
        <v>2.5665463009400001E-2</v>
      </c>
      <c r="Y264" s="54">
        <v>0</v>
      </c>
      <c r="Z264" s="54">
        <v>1</v>
      </c>
      <c r="AA264" s="54">
        <v>0</v>
      </c>
      <c r="AB264" s="54">
        <v>0</v>
      </c>
      <c r="AC264" s="56">
        <v>1</v>
      </c>
      <c r="AD264" s="56">
        <v>0</v>
      </c>
      <c r="AE264" s="1" t="s">
        <v>1458</v>
      </c>
      <c r="AF264" s="1" t="s">
        <v>1418</v>
      </c>
      <c r="AG264" s="1" t="s">
        <v>1419</v>
      </c>
    </row>
    <row r="265" spans="1:33">
      <c r="A265" s="53">
        <v>45169</v>
      </c>
      <c r="B265" s="53">
        <v>45169</v>
      </c>
      <c r="N265" s="1" t="s">
        <v>1070</v>
      </c>
      <c r="U265" s="59">
        <v>12103050438.6439</v>
      </c>
      <c r="V265" s="60">
        <v>12103050438.6439</v>
      </c>
      <c r="W265" s="60">
        <v>60515252193.219299</v>
      </c>
      <c r="X265" s="59">
        <v>0.18267169569149999</v>
      </c>
      <c r="Y265" s="54">
        <v>1</v>
      </c>
      <c r="Z265" s="54">
        <v>0</v>
      </c>
      <c r="AA265" s="54">
        <v>0</v>
      </c>
      <c r="AB265" s="54">
        <v>0</v>
      </c>
      <c r="AC265" s="56">
        <v>0.65</v>
      </c>
      <c r="AD265" s="56">
        <v>0.35</v>
      </c>
      <c r="AE265" s="1" t="s">
        <v>1458</v>
      </c>
      <c r="AF265" s="1" t="s">
        <v>1418</v>
      </c>
      <c r="AG265" s="1" t="s">
        <v>1419</v>
      </c>
    </row>
    <row r="266" spans="1:33">
      <c r="A266" s="53">
        <v>45169</v>
      </c>
      <c r="B266" s="53">
        <v>45169</v>
      </c>
      <c r="N266" s="1" t="s">
        <v>1070</v>
      </c>
      <c r="U266" s="59">
        <v>6616000917.1960897</v>
      </c>
      <c r="V266" s="60">
        <v>6616000917.1960897</v>
      </c>
      <c r="W266" s="60">
        <v>26464003668.784401</v>
      </c>
      <c r="X266" s="59">
        <v>9.9855496130299995E-2</v>
      </c>
      <c r="Y266" s="54">
        <v>1</v>
      </c>
      <c r="Z266" s="54">
        <v>0</v>
      </c>
      <c r="AA266" s="54">
        <v>0</v>
      </c>
      <c r="AB266" s="54">
        <v>0</v>
      </c>
      <c r="AC266" s="56">
        <v>1</v>
      </c>
      <c r="AD266" s="56">
        <v>0</v>
      </c>
      <c r="AE266" s="1" t="s">
        <v>1458</v>
      </c>
      <c r="AF266" s="1" t="s">
        <v>1418</v>
      </c>
      <c r="AG266" s="1" t="s">
        <v>1419</v>
      </c>
    </row>
    <row r="267" spans="1:33">
      <c r="A267" s="53">
        <v>45169</v>
      </c>
      <c r="B267" s="53">
        <v>45169</v>
      </c>
      <c r="N267" s="1" t="s">
        <v>1036</v>
      </c>
      <c r="U267" s="59">
        <v>2922909568.15801</v>
      </c>
      <c r="V267" s="60">
        <v>2922909568.15801</v>
      </c>
      <c r="W267" s="60">
        <v>6495354595.9066801</v>
      </c>
      <c r="X267" s="59">
        <v>4.4115559947100001E-2</v>
      </c>
      <c r="Y267" s="54">
        <v>0</v>
      </c>
      <c r="Z267" s="54">
        <v>1</v>
      </c>
      <c r="AA267" s="54">
        <v>0</v>
      </c>
      <c r="AB267" s="54">
        <v>0</v>
      </c>
      <c r="AC267" s="56">
        <v>0.65</v>
      </c>
      <c r="AD267" s="56">
        <v>0.35</v>
      </c>
      <c r="AE267" s="1" t="s">
        <v>1471</v>
      </c>
      <c r="AF267" s="1" t="s">
        <v>1418</v>
      </c>
      <c r="AG267" s="1" t="s">
        <v>1419</v>
      </c>
    </row>
    <row r="268" spans="1:33">
      <c r="A268" s="53">
        <v>45169</v>
      </c>
      <c r="B268" s="53">
        <v>45169</v>
      </c>
      <c r="N268" s="1" t="s">
        <v>918</v>
      </c>
      <c r="U268" s="59">
        <v>3166357551.2901602</v>
      </c>
      <c r="V268" s="60">
        <v>3166357551.2901602</v>
      </c>
      <c r="W268" s="60">
        <v>3166357551.2901602</v>
      </c>
      <c r="X268" s="59">
        <v>4.7789927505600002E-2</v>
      </c>
      <c r="Y268" s="54">
        <v>0</v>
      </c>
      <c r="Z268" s="54">
        <v>1</v>
      </c>
      <c r="AA268" s="54">
        <v>0</v>
      </c>
      <c r="AB268" s="54">
        <v>0</v>
      </c>
      <c r="AC268" s="56">
        <v>0</v>
      </c>
      <c r="AD268" s="56">
        <v>1</v>
      </c>
      <c r="AE268" s="1" t="s">
        <v>1466</v>
      </c>
      <c r="AF268" s="1" t="s">
        <v>1467</v>
      </c>
      <c r="AG268" s="1" t="s">
        <v>1419</v>
      </c>
    </row>
    <row r="269" spans="1:33">
      <c r="A269" s="53">
        <v>45169</v>
      </c>
      <c r="B269" s="53">
        <v>45169</v>
      </c>
      <c r="N269" s="1" t="s">
        <v>1102</v>
      </c>
      <c r="U269" s="59">
        <v>1492401847.3538899</v>
      </c>
      <c r="V269" s="60">
        <v>1492401847.3538899</v>
      </c>
      <c r="W269" s="60">
        <v>4264005278.1539602</v>
      </c>
      <c r="X269" s="59">
        <v>2.25248649083E-2</v>
      </c>
      <c r="Y269" s="54">
        <v>0</v>
      </c>
      <c r="Z269" s="54">
        <v>1</v>
      </c>
      <c r="AA269" s="54">
        <v>0</v>
      </c>
      <c r="AB269" s="54">
        <v>0</v>
      </c>
      <c r="AC269" s="56">
        <v>0</v>
      </c>
      <c r="AD269" s="56">
        <v>1</v>
      </c>
      <c r="AE269" s="1" t="s">
        <v>1464</v>
      </c>
      <c r="AF269" s="1" t="s">
        <v>1418</v>
      </c>
      <c r="AG269" s="1" t="s">
        <v>1419</v>
      </c>
    </row>
    <row r="270" spans="1:33">
      <c r="A270" s="53">
        <v>45169</v>
      </c>
      <c r="B270" s="53">
        <v>45169</v>
      </c>
      <c r="N270" s="1" t="s">
        <v>1102</v>
      </c>
      <c r="U270" s="59">
        <v>2095212723.85852</v>
      </c>
      <c r="V270" s="60">
        <v>2095212723.85852</v>
      </c>
      <c r="W270" s="60">
        <v>2649278785.7007799</v>
      </c>
      <c r="X270" s="59">
        <v>3.1623107169700002E-2</v>
      </c>
      <c r="Y270" s="54">
        <v>0</v>
      </c>
      <c r="Z270" s="54">
        <v>1</v>
      </c>
      <c r="AA270" s="54">
        <v>0</v>
      </c>
      <c r="AB270" s="54">
        <v>0</v>
      </c>
      <c r="AC270" s="56">
        <v>0</v>
      </c>
      <c r="AD270" s="56">
        <v>1</v>
      </c>
      <c r="AE270" s="1" t="s">
        <v>1464</v>
      </c>
      <c r="AF270" s="1" t="s">
        <v>1418</v>
      </c>
      <c r="AG270" s="1" t="s">
        <v>1419</v>
      </c>
    </row>
    <row r="271" spans="1:33">
      <c r="A271" s="53">
        <v>45169</v>
      </c>
      <c r="B271" s="53">
        <v>45169</v>
      </c>
      <c r="N271" s="1" t="s">
        <v>1102</v>
      </c>
      <c r="U271" s="59">
        <v>3082049556.7845702</v>
      </c>
      <c r="V271" s="60">
        <v>3082049556.7845702</v>
      </c>
      <c r="W271" s="60">
        <v>6164099113.5691299</v>
      </c>
      <c r="X271" s="59">
        <v>4.6517464468699997E-2</v>
      </c>
      <c r="Y271" s="54">
        <v>1</v>
      </c>
      <c r="Z271" s="54">
        <v>0</v>
      </c>
      <c r="AA271" s="54">
        <v>0</v>
      </c>
      <c r="AB271" s="54">
        <v>0</v>
      </c>
      <c r="AC271" s="56">
        <v>0.5</v>
      </c>
      <c r="AD271" s="56">
        <v>0.5</v>
      </c>
      <c r="AE271" s="1" t="s">
        <v>1464</v>
      </c>
      <c r="AF271" s="1" t="s">
        <v>1418</v>
      </c>
      <c r="AG271" s="1" t="s">
        <v>1419</v>
      </c>
    </row>
    <row r="272" spans="1:33">
      <c r="A272" s="53">
        <v>45169</v>
      </c>
      <c r="B272" s="53">
        <v>45169</v>
      </c>
      <c r="N272" s="1" t="s">
        <v>1212</v>
      </c>
      <c r="U272" s="59">
        <v>1402087229.6661999</v>
      </c>
      <c r="V272" s="60">
        <v>1402087229.6661999</v>
      </c>
      <c r="W272" s="60">
        <v>4673624098.8873196</v>
      </c>
      <c r="X272" s="59">
        <v>2.11617437314E-2</v>
      </c>
      <c r="Y272" s="54">
        <v>0</v>
      </c>
      <c r="Z272" s="54">
        <v>1</v>
      </c>
      <c r="AA272" s="54">
        <v>0</v>
      </c>
      <c r="AB272" s="54">
        <v>0</v>
      </c>
      <c r="AC272" s="56">
        <v>1</v>
      </c>
      <c r="AD272" s="56">
        <v>0</v>
      </c>
      <c r="AE272" s="1" t="s">
        <v>1477</v>
      </c>
      <c r="AF272" s="1" t="s">
        <v>1418</v>
      </c>
      <c r="AG272" s="1" t="s">
        <v>1419</v>
      </c>
    </row>
    <row r="273" spans="1:33">
      <c r="A273" s="53">
        <v>45169</v>
      </c>
      <c r="B273" s="53">
        <v>45169</v>
      </c>
      <c r="N273" s="1" t="s">
        <v>1212</v>
      </c>
      <c r="U273" s="59">
        <v>1873752971.5718801</v>
      </c>
      <c r="V273" s="60">
        <v>1873752971.5718801</v>
      </c>
      <c r="W273" s="60">
        <v>4684382428.9297104</v>
      </c>
      <c r="X273" s="59">
        <v>2.8280608624999998E-2</v>
      </c>
      <c r="Y273" s="54">
        <v>0</v>
      </c>
      <c r="Z273" s="54">
        <v>1</v>
      </c>
      <c r="AA273" s="54">
        <v>0</v>
      </c>
      <c r="AB273" s="54">
        <v>0</v>
      </c>
      <c r="AC273" s="56">
        <v>0</v>
      </c>
      <c r="AD273" s="56">
        <v>1</v>
      </c>
      <c r="AE273" s="1" t="s">
        <v>1477</v>
      </c>
      <c r="AF273" s="1" t="s">
        <v>1418</v>
      </c>
      <c r="AG273" s="1" t="s">
        <v>1419</v>
      </c>
    </row>
    <row r="274" spans="1:33">
      <c r="A274" s="53">
        <v>45169</v>
      </c>
      <c r="B274" s="53">
        <v>45169</v>
      </c>
      <c r="N274" s="1" t="s">
        <v>918</v>
      </c>
      <c r="U274" s="59">
        <v>3118700188.40627</v>
      </c>
      <c r="V274" s="60">
        <v>3118700188.40626</v>
      </c>
      <c r="W274" s="60">
        <v>3118700188.40627</v>
      </c>
      <c r="X274" s="59">
        <v>4.7070633528100002E-2</v>
      </c>
      <c r="Y274" s="54">
        <v>0</v>
      </c>
      <c r="Z274" s="54">
        <v>1</v>
      </c>
      <c r="AA274" s="54">
        <v>0</v>
      </c>
      <c r="AB274" s="54">
        <v>0</v>
      </c>
      <c r="AC274" s="56">
        <v>0.65</v>
      </c>
      <c r="AD274" s="56">
        <v>0.35</v>
      </c>
      <c r="AE274" s="1" t="s">
        <v>1466</v>
      </c>
      <c r="AF274" s="1" t="s">
        <v>1467</v>
      </c>
      <c r="AG274" s="1" t="s">
        <v>1419</v>
      </c>
    </row>
    <row r="275" spans="1:33">
      <c r="A275" s="53">
        <v>45169</v>
      </c>
      <c r="B275" s="53">
        <v>45169</v>
      </c>
      <c r="N275" s="1" t="s">
        <v>948</v>
      </c>
      <c r="U275" s="59">
        <v>355443379.81726998</v>
      </c>
      <c r="V275" s="60">
        <v>355443379.81726998</v>
      </c>
      <c r="W275" s="60">
        <v>5914548846.3965302</v>
      </c>
      <c r="X275" s="59">
        <v>5.3647173695999997E-3</v>
      </c>
      <c r="Y275" s="54">
        <v>1</v>
      </c>
      <c r="Z275" s="54">
        <v>0</v>
      </c>
      <c r="AA275" s="54">
        <v>0</v>
      </c>
      <c r="AB275" s="54">
        <v>0</v>
      </c>
      <c r="AC275" s="56">
        <v>0</v>
      </c>
      <c r="AD275" s="56">
        <v>1</v>
      </c>
      <c r="AE275" s="1" t="s">
        <v>1463</v>
      </c>
      <c r="AF275" s="1" t="s">
        <v>1418</v>
      </c>
      <c r="AG275" s="1" t="s">
        <v>1434</v>
      </c>
    </row>
    <row r="276" spans="1:33">
      <c r="A276" s="53">
        <v>45169</v>
      </c>
      <c r="B276" s="53">
        <v>45169</v>
      </c>
      <c r="N276" s="1" t="s">
        <v>1102</v>
      </c>
      <c r="U276" s="59">
        <v>1704831015.8199401</v>
      </c>
      <c r="V276" s="60">
        <v>1704831015.8199401</v>
      </c>
      <c r="W276" s="60">
        <v>4870945759.4855299</v>
      </c>
      <c r="X276" s="59">
        <v>2.57310645862E-2</v>
      </c>
      <c r="Y276" s="54">
        <v>0</v>
      </c>
      <c r="Z276" s="54">
        <v>1</v>
      </c>
      <c r="AA276" s="54">
        <v>0</v>
      </c>
      <c r="AB276" s="54">
        <v>0</v>
      </c>
      <c r="AC276" s="56">
        <v>0</v>
      </c>
      <c r="AD276" s="56">
        <v>1</v>
      </c>
      <c r="AE276" s="1" t="s">
        <v>1464</v>
      </c>
      <c r="AF276" s="1" t="s">
        <v>1418</v>
      </c>
      <c r="AG276" s="1" t="s">
        <v>1419</v>
      </c>
    </row>
    <row r="277" spans="1:33">
      <c r="A277" s="53">
        <v>45169</v>
      </c>
      <c r="B277" s="53">
        <v>45169</v>
      </c>
      <c r="N277" s="1" t="s">
        <v>948</v>
      </c>
      <c r="U277" s="59">
        <v>326916982.26063102</v>
      </c>
      <c r="V277" s="60">
        <v>326916982.26063102</v>
      </c>
      <c r="W277" s="60">
        <v>5439871917.9720697</v>
      </c>
      <c r="X277" s="59">
        <v>4.9341676136000004E-3</v>
      </c>
      <c r="Y277" s="54">
        <v>1</v>
      </c>
      <c r="Z277" s="54">
        <v>0</v>
      </c>
      <c r="AA277" s="54">
        <v>0</v>
      </c>
      <c r="AB277" s="54">
        <v>0</v>
      </c>
      <c r="AC277" s="56">
        <v>0</v>
      </c>
      <c r="AD277" s="56">
        <v>1</v>
      </c>
      <c r="AE277" s="1" t="s">
        <v>1461</v>
      </c>
      <c r="AF277" s="1" t="s">
        <v>1418</v>
      </c>
      <c r="AG277" s="1" t="s">
        <v>1434</v>
      </c>
    </row>
    <row r="278" spans="1:33">
      <c r="A278" s="53">
        <v>45169</v>
      </c>
      <c r="B278" s="53">
        <v>45169</v>
      </c>
      <c r="N278" s="1" t="s">
        <v>948</v>
      </c>
      <c r="U278" s="59">
        <v>2642367379.7986398</v>
      </c>
      <c r="V278" s="60">
        <v>2642367379.7986398</v>
      </c>
      <c r="W278" s="60">
        <v>8807891265.99547</v>
      </c>
      <c r="X278" s="59">
        <v>3.9881328459700001E-2</v>
      </c>
      <c r="Y278" s="54">
        <v>1</v>
      </c>
      <c r="Z278" s="54">
        <v>0</v>
      </c>
      <c r="AA278" s="54">
        <v>0</v>
      </c>
      <c r="AB278" s="54">
        <v>0</v>
      </c>
      <c r="AC278" s="56">
        <v>0</v>
      </c>
      <c r="AD278" s="56">
        <v>1</v>
      </c>
      <c r="AE278" s="1" t="s">
        <v>1431</v>
      </c>
      <c r="AF278" s="1" t="s">
        <v>1418</v>
      </c>
      <c r="AG278" s="1" t="s">
        <v>1457</v>
      </c>
    </row>
    <row r="279" spans="1:33">
      <c r="A279" s="53">
        <v>45169</v>
      </c>
      <c r="B279" s="53">
        <v>45169</v>
      </c>
      <c r="N279" s="1" t="s">
        <v>948</v>
      </c>
      <c r="U279" s="59">
        <v>1160976122.53074</v>
      </c>
      <c r="V279" s="60">
        <v>1160976122.53074</v>
      </c>
      <c r="W279" s="60">
        <v>19318547977.284599</v>
      </c>
      <c r="X279" s="59">
        <v>1.7522646710900001E-2</v>
      </c>
      <c r="Y279" s="54">
        <v>1</v>
      </c>
      <c r="Z279" s="54">
        <v>0</v>
      </c>
      <c r="AA279" s="54">
        <v>0</v>
      </c>
      <c r="AB279" s="54">
        <v>0</v>
      </c>
      <c r="AC279" s="56">
        <v>1</v>
      </c>
      <c r="AD279" s="56">
        <v>0</v>
      </c>
      <c r="AE279" s="1" t="s">
        <v>1461</v>
      </c>
      <c r="AF279" s="1" t="s">
        <v>1418</v>
      </c>
      <c r="AG279" s="1" t="s">
        <v>1434</v>
      </c>
    </row>
    <row r="280" spans="1:33">
      <c r="A280" s="53">
        <v>45169</v>
      </c>
      <c r="B280" s="53">
        <v>45169</v>
      </c>
      <c r="N280" s="1" t="s">
        <v>948</v>
      </c>
      <c r="U280" s="59">
        <v>2692521901.4000001</v>
      </c>
      <c r="V280" s="60">
        <v>2692521901.4000001</v>
      </c>
      <c r="W280" s="60">
        <v>6427188770.1999998</v>
      </c>
      <c r="X280" s="59">
        <v>4.06383121271E-2</v>
      </c>
      <c r="Y280" s="54">
        <v>1</v>
      </c>
      <c r="Z280" s="54">
        <v>0</v>
      </c>
      <c r="AA280" s="54">
        <v>0</v>
      </c>
      <c r="AB280" s="54">
        <v>0</v>
      </c>
      <c r="AC280" s="56">
        <v>0</v>
      </c>
      <c r="AD280" s="56">
        <v>1</v>
      </c>
      <c r="AE280" s="1" t="s">
        <v>1424</v>
      </c>
      <c r="AF280" s="1" t="s">
        <v>1418</v>
      </c>
      <c r="AG280" s="1" t="s">
        <v>1434</v>
      </c>
    </row>
    <row r="281" spans="1:33">
      <c r="A281" s="53">
        <v>45169</v>
      </c>
      <c r="B281" s="53">
        <v>45169</v>
      </c>
      <c r="N281" s="1" t="s">
        <v>948</v>
      </c>
      <c r="U281" s="59">
        <v>168181769.39204499</v>
      </c>
      <c r="V281" s="60">
        <v>168181769.39204499</v>
      </c>
      <c r="W281" s="60">
        <v>3358237108.7761698</v>
      </c>
      <c r="X281" s="59">
        <v>2.5383723842999999E-3</v>
      </c>
      <c r="Y281" s="54">
        <v>0</v>
      </c>
      <c r="Z281" s="54">
        <v>1</v>
      </c>
      <c r="AA281" s="54">
        <v>0</v>
      </c>
      <c r="AB281" s="54">
        <v>0</v>
      </c>
      <c r="AC281" s="56">
        <v>0</v>
      </c>
      <c r="AD281" s="56">
        <v>1</v>
      </c>
      <c r="AE281" s="1" t="s">
        <v>1461</v>
      </c>
      <c r="AF281" s="1" t="s">
        <v>1418</v>
      </c>
      <c r="AG281" s="1" t="s">
        <v>1434</v>
      </c>
    </row>
    <row r="282" spans="1:33">
      <c r="A282" s="53">
        <v>45169</v>
      </c>
      <c r="B282" s="53">
        <v>45169</v>
      </c>
      <c r="N282" s="1" t="s">
        <v>1102</v>
      </c>
      <c r="U282" s="59">
        <v>1089513757.92699</v>
      </c>
      <c r="V282" s="60">
        <v>1089513757.92699</v>
      </c>
      <c r="W282" s="60">
        <v>1556448225.6099899</v>
      </c>
      <c r="X282" s="59">
        <v>1.6444063143299999E-2</v>
      </c>
      <c r="Y282" s="54">
        <v>0</v>
      </c>
      <c r="Z282" s="54">
        <v>1</v>
      </c>
      <c r="AA282" s="54">
        <v>0</v>
      </c>
      <c r="AB282" s="54">
        <v>0</v>
      </c>
      <c r="AC282" s="56">
        <v>1</v>
      </c>
      <c r="AD282" s="56">
        <v>0</v>
      </c>
      <c r="AE282" s="1" t="s">
        <v>1464</v>
      </c>
      <c r="AF282" s="1" t="s">
        <v>1418</v>
      </c>
      <c r="AG282" s="1" t="s">
        <v>1419</v>
      </c>
    </row>
    <row r="283" spans="1:33">
      <c r="A283" s="53">
        <v>45169</v>
      </c>
      <c r="B283" s="53">
        <v>45169</v>
      </c>
      <c r="N283" s="1" t="s">
        <v>948</v>
      </c>
      <c r="U283" s="59">
        <v>610369998.33447802</v>
      </c>
      <c r="V283" s="60">
        <v>610369998.33447802</v>
      </c>
      <c r="W283" s="60">
        <v>12187808380.778299</v>
      </c>
      <c r="X283" s="59">
        <v>9.2123323090999992E-3</v>
      </c>
      <c r="Y283" s="54">
        <v>1</v>
      </c>
      <c r="Z283" s="54">
        <v>0</v>
      </c>
      <c r="AA283" s="54">
        <v>0</v>
      </c>
      <c r="AB283" s="54">
        <v>0</v>
      </c>
      <c r="AC283" s="56">
        <v>0</v>
      </c>
      <c r="AD283" s="56">
        <v>1</v>
      </c>
      <c r="AE283" s="1" t="s">
        <v>1461</v>
      </c>
      <c r="AF283" s="1" t="s">
        <v>1418</v>
      </c>
      <c r="AG283" s="1" t="s">
        <v>1434</v>
      </c>
    </row>
    <row r="284" spans="1:33">
      <c r="A284" s="53">
        <v>45169</v>
      </c>
      <c r="B284" s="53">
        <v>45169</v>
      </c>
      <c r="N284" s="1" t="s">
        <v>1070</v>
      </c>
      <c r="U284" s="59">
        <v>2948157191.8940601</v>
      </c>
      <c r="V284" s="60">
        <v>2948157191.8940601</v>
      </c>
      <c r="W284" s="60">
        <v>4211653131.2772398</v>
      </c>
      <c r="X284" s="59">
        <v>4.4496623073499997E-2</v>
      </c>
      <c r="Y284" s="54">
        <v>0</v>
      </c>
      <c r="Z284" s="54">
        <v>1</v>
      </c>
      <c r="AA284" s="54">
        <v>0</v>
      </c>
      <c r="AB284" s="54">
        <v>0</v>
      </c>
      <c r="AC284" s="56">
        <v>0</v>
      </c>
      <c r="AD284" s="56">
        <v>1</v>
      </c>
      <c r="AE284" s="1" t="s">
        <v>1458</v>
      </c>
      <c r="AF284" s="1" t="s">
        <v>1418</v>
      </c>
      <c r="AG284" s="1" t="s">
        <v>1419</v>
      </c>
    </row>
    <row r="285" spans="1:33">
      <c r="A285" s="53">
        <v>45169</v>
      </c>
      <c r="B285" s="53">
        <v>45169</v>
      </c>
      <c r="N285" s="1" t="s">
        <v>1070</v>
      </c>
      <c r="U285" s="59">
        <v>5042036289.5529203</v>
      </c>
      <c r="V285" s="60">
        <v>5042036289.5529203</v>
      </c>
      <c r="W285" s="60">
        <v>10084072579.105801</v>
      </c>
      <c r="X285" s="59">
        <v>7.6099601783900003E-2</v>
      </c>
      <c r="Y285" s="54">
        <v>0</v>
      </c>
      <c r="Z285" s="54">
        <v>1</v>
      </c>
      <c r="AA285" s="54">
        <v>0</v>
      </c>
      <c r="AB285" s="54">
        <v>0</v>
      </c>
      <c r="AC285" s="56">
        <v>0</v>
      </c>
      <c r="AD285" s="56">
        <v>1</v>
      </c>
      <c r="AE285" s="1" t="s">
        <v>1458</v>
      </c>
      <c r="AF285" s="1" t="s">
        <v>1418</v>
      </c>
      <c r="AG285" s="1" t="s">
        <v>1419</v>
      </c>
    </row>
    <row r="286" spans="1:33">
      <c r="A286" s="53">
        <v>45169</v>
      </c>
      <c r="B286" s="53">
        <v>45169</v>
      </c>
      <c r="N286" s="1" t="s">
        <v>1278</v>
      </c>
      <c r="U286" s="59">
        <v>33296309654.815899</v>
      </c>
      <c r="V286" s="60">
        <v>33296309654.815899</v>
      </c>
      <c r="W286" s="60">
        <v>74024459895.919403</v>
      </c>
      <c r="X286" s="59">
        <v>0.50254217940750001</v>
      </c>
      <c r="Y286" s="54">
        <v>1</v>
      </c>
      <c r="Z286" s="54">
        <v>0</v>
      </c>
      <c r="AA286" s="54">
        <v>0</v>
      </c>
      <c r="AB286" s="54">
        <v>0</v>
      </c>
      <c r="AC286" s="56">
        <v>0</v>
      </c>
      <c r="AD286" s="56">
        <v>1</v>
      </c>
      <c r="AE286" s="1" t="s">
        <v>1432</v>
      </c>
      <c r="AF286" s="1" t="s">
        <v>1418</v>
      </c>
      <c r="AG286" s="1" t="s">
        <v>1490</v>
      </c>
    </row>
    <row r="287" spans="1:33">
      <c r="A287" s="53">
        <v>45169</v>
      </c>
      <c r="B287" s="53">
        <v>45169</v>
      </c>
      <c r="N287" s="1" t="s">
        <v>1072</v>
      </c>
      <c r="U287" s="59">
        <v>4493799684.88904</v>
      </c>
      <c r="V287" s="60">
        <v>4493799684.88904</v>
      </c>
      <c r="W287" s="60">
        <v>11234499212.222601</v>
      </c>
      <c r="X287" s="59">
        <v>6.7825050610000007E-2</v>
      </c>
      <c r="Y287" s="54">
        <v>1</v>
      </c>
      <c r="Z287" s="54">
        <v>0</v>
      </c>
      <c r="AA287" s="54">
        <v>0</v>
      </c>
      <c r="AB287" s="54">
        <v>0</v>
      </c>
      <c r="AC287" s="56">
        <v>0.65</v>
      </c>
      <c r="AD287" s="56">
        <v>0.35</v>
      </c>
      <c r="AE287" s="1" t="s">
        <v>1472</v>
      </c>
      <c r="AF287" s="1" t="s">
        <v>1418</v>
      </c>
      <c r="AG287" s="1" t="s">
        <v>1419</v>
      </c>
    </row>
    <row r="288" spans="1:33">
      <c r="A288" s="53">
        <v>45169</v>
      </c>
      <c r="B288" s="53">
        <v>45169</v>
      </c>
      <c r="N288" s="1" t="s">
        <v>1131</v>
      </c>
      <c r="U288" s="59">
        <v>1805538402.3491399</v>
      </c>
      <c r="V288" s="60">
        <v>1805538402.3491399</v>
      </c>
      <c r="W288" s="60">
        <v>2579340574.7844801</v>
      </c>
      <c r="X288" s="59">
        <v>2.7251044128500001E-2</v>
      </c>
      <c r="Y288" s="54">
        <v>0</v>
      </c>
      <c r="Z288" s="54">
        <v>1</v>
      </c>
      <c r="AA288" s="54">
        <v>0</v>
      </c>
      <c r="AB288" s="54">
        <v>0</v>
      </c>
      <c r="AC288" s="56">
        <v>1</v>
      </c>
      <c r="AD288" s="56">
        <v>0</v>
      </c>
      <c r="AE288" s="1" t="s">
        <v>1446</v>
      </c>
      <c r="AF288" s="1" t="s">
        <v>1418</v>
      </c>
      <c r="AG288" s="1" t="s">
        <v>1419</v>
      </c>
    </row>
    <row r="289" spans="1:33">
      <c r="A289" s="53">
        <v>45169</v>
      </c>
      <c r="B289" s="53">
        <v>45169</v>
      </c>
      <c r="N289" s="1" t="s">
        <v>1310</v>
      </c>
      <c r="U289" s="59">
        <v>903187973.87020802</v>
      </c>
      <c r="V289" s="60">
        <v>903187973.87020802</v>
      </c>
      <c r="W289" s="60">
        <v>2007084386.3782401</v>
      </c>
      <c r="X289" s="59">
        <v>1.36318426129E-2</v>
      </c>
      <c r="Y289" s="54">
        <v>0</v>
      </c>
      <c r="Z289" s="54">
        <v>1</v>
      </c>
      <c r="AA289" s="54">
        <v>0</v>
      </c>
      <c r="AB289" s="54">
        <v>0</v>
      </c>
      <c r="AC289" s="56">
        <v>1</v>
      </c>
      <c r="AD289" s="56">
        <v>0</v>
      </c>
      <c r="AE289" s="1" t="s">
        <v>1462</v>
      </c>
      <c r="AF289" s="1" t="s">
        <v>1418</v>
      </c>
      <c r="AG289" s="1" t="s">
        <v>1419</v>
      </c>
    </row>
    <row r="290" spans="1:33">
      <c r="A290" s="53">
        <v>45169</v>
      </c>
      <c r="B290" s="53">
        <v>45169</v>
      </c>
      <c r="N290" s="1" t="s">
        <v>992</v>
      </c>
      <c r="U290" s="59">
        <v>4676465122.7184496</v>
      </c>
      <c r="V290" s="60">
        <v>4676465122.7184496</v>
      </c>
      <c r="W290" s="60">
        <v>5501723673.7864103</v>
      </c>
      <c r="X290" s="59">
        <v>7.0582025427399997E-2</v>
      </c>
      <c r="Y290" s="54">
        <v>0</v>
      </c>
      <c r="Z290" s="54">
        <v>1</v>
      </c>
      <c r="AA290" s="54">
        <v>0</v>
      </c>
      <c r="AB290" s="54">
        <v>0</v>
      </c>
      <c r="AC290" s="56">
        <v>0.35</v>
      </c>
      <c r="AD290" s="56">
        <v>0.65</v>
      </c>
      <c r="AE290" s="1" t="s">
        <v>1492</v>
      </c>
      <c r="AF290" s="1" t="s">
        <v>1418</v>
      </c>
      <c r="AG290" s="1" t="s">
        <v>1419</v>
      </c>
    </row>
    <row r="291" spans="1:33">
      <c r="A291" s="53">
        <v>45169</v>
      </c>
      <c r="B291" s="53">
        <v>45169</v>
      </c>
      <c r="N291" s="1" t="s">
        <v>992</v>
      </c>
      <c r="U291" s="59">
        <v>679951456.31068003</v>
      </c>
      <c r="V291" s="60">
        <v>679951456.31068003</v>
      </c>
      <c r="W291" s="60">
        <v>1511003236.24595</v>
      </c>
      <c r="X291" s="59">
        <v>1.0262527297700001E-2</v>
      </c>
      <c r="Y291" s="54">
        <v>0</v>
      </c>
      <c r="Z291" s="54">
        <v>1</v>
      </c>
      <c r="AA291" s="54">
        <v>0</v>
      </c>
      <c r="AB291" s="54">
        <v>0</v>
      </c>
      <c r="AC291" s="56">
        <v>1</v>
      </c>
      <c r="AD291" s="56">
        <v>0</v>
      </c>
      <c r="AE291" s="1" t="s">
        <v>1492</v>
      </c>
      <c r="AF291" s="1" t="s">
        <v>1418</v>
      </c>
      <c r="AG291" s="1" t="s">
        <v>1419</v>
      </c>
    </row>
    <row r="292" spans="1:33">
      <c r="A292" s="53">
        <v>45169</v>
      </c>
      <c r="B292" s="53">
        <v>45169</v>
      </c>
      <c r="N292" s="1" t="s">
        <v>918</v>
      </c>
      <c r="U292" s="59">
        <v>3998110626.4938998</v>
      </c>
      <c r="V292" s="60">
        <v>3998110626.4938998</v>
      </c>
      <c r="W292" s="60">
        <v>7996221252.9878101</v>
      </c>
      <c r="X292" s="59">
        <v>6.0343601095100001E-2</v>
      </c>
      <c r="Y292" s="54">
        <v>0</v>
      </c>
      <c r="Z292" s="54">
        <v>1</v>
      </c>
      <c r="AA292" s="54">
        <v>0</v>
      </c>
      <c r="AB292" s="54">
        <v>0</v>
      </c>
      <c r="AC292" s="56">
        <v>0.65</v>
      </c>
      <c r="AD292" s="56">
        <v>0.35</v>
      </c>
      <c r="AE292" s="1" t="s">
        <v>1466</v>
      </c>
      <c r="AF292" s="1" t="s">
        <v>1467</v>
      </c>
      <c r="AG292" s="1" t="s">
        <v>1419</v>
      </c>
    </row>
    <row r="293" spans="1:33">
      <c r="A293" s="53">
        <v>45169</v>
      </c>
      <c r="B293" s="53">
        <v>45169</v>
      </c>
      <c r="N293" s="1" t="s">
        <v>1332</v>
      </c>
      <c r="U293" s="59">
        <v>2288585317.7392502</v>
      </c>
      <c r="V293" s="60">
        <v>2288585317.7392502</v>
      </c>
      <c r="W293" s="60">
        <v>4577170635.4785004</v>
      </c>
      <c r="X293" s="59">
        <v>3.4541685407799998E-2</v>
      </c>
      <c r="Y293" s="54">
        <v>0</v>
      </c>
      <c r="Z293" s="54">
        <v>1</v>
      </c>
      <c r="AA293" s="54">
        <v>0</v>
      </c>
      <c r="AB293" s="54">
        <v>0</v>
      </c>
      <c r="AC293" s="56">
        <v>1</v>
      </c>
      <c r="AD293" s="56">
        <v>0</v>
      </c>
      <c r="AE293" s="1" t="s">
        <v>1459</v>
      </c>
      <c r="AF293" s="1" t="s">
        <v>1418</v>
      </c>
      <c r="AG293" s="1" t="s">
        <v>1419</v>
      </c>
    </row>
    <row r="294" spans="1:33">
      <c r="A294" s="53">
        <v>45169</v>
      </c>
      <c r="B294" s="53">
        <v>45169</v>
      </c>
      <c r="N294" s="1" t="s">
        <v>1216</v>
      </c>
      <c r="U294" s="59">
        <v>3876008492.5689998</v>
      </c>
      <c r="V294" s="60">
        <v>3876008492.5689998</v>
      </c>
      <c r="W294" s="60">
        <v>5537154989.3842897</v>
      </c>
      <c r="X294" s="59">
        <v>5.8500710002099998E-2</v>
      </c>
      <c r="Y294" s="54">
        <v>0</v>
      </c>
      <c r="Z294" s="54">
        <v>1</v>
      </c>
      <c r="AA294" s="54">
        <v>0</v>
      </c>
      <c r="AB294" s="54">
        <v>0</v>
      </c>
      <c r="AC294" s="56">
        <v>0</v>
      </c>
      <c r="AD294" s="56">
        <v>1</v>
      </c>
      <c r="AE294" s="1" t="s">
        <v>1480</v>
      </c>
      <c r="AF294" s="1" t="s">
        <v>1486</v>
      </c>
      <c r="AG294" s="1" t="s">
        <v>1419</v>
      </c>
    </row>
    <row r="295" spans="1:33">
      <c r="A295" s="53">
        <v>45169</v>
      </c>
      <c r="B295" s="53">
        <v>45169</v>
      </c>
      <c r="N295" s="1" t="s">
        <v>1102</v>
      </c>
      <c r="U295" s="59">
        <v>50314368104.974503</v>
      </c>
      <c r="V295" s="60">
        <v>50314368104.974503</v>
      </c>
      <c r="W295" s="60">
        <v>67085824139.966003</v>
      </c>
      <c r="X295" s="59">
        <v>0.75939623535199996</v>
      </c>
      <c r="Y295" s="54">
        <v>1</v>
      </c>
      <c r="Z295" s="54">
        <v>0</v>
      </c>
      <c r="AA295" s="54">
        <v>0</v>
      </c>
      <c r="AB295" s="54">
        <v>0</v>
      </c>
      <c r="AC295" s="56">
        <v>0.65</v>
      </c>
      <c r="AD295" s="56">
        <v>0.35</v>
      </c>
      <c r="AE295" s="1" t="s">
        <v>1464</v>
      </c>
      <c r="AF295" s="1" t="s">
        <v>1418</v>
      </c>
      <c r="AG295" s="1" t="s">
        <v>1419</v>
      </c>
    </row>
    <row r="296" spans="1:33">
      <c r="A296" s="53">
        <v>45169</v>
      </c>
      <c r="B296" s="53">
        <v>45169</v>
      </c>
      <c r="N296" s="1" t="s">
        <v>918</v>
      </c>
      <c r="U296" s="59">
        <v>6038553144.53792</v>
      </c>
      <c r="V296" s="60">
        <v>6038553144.53792</v>
      </c>
      <c r="W296" s="60">
        <v>8954489614.4436893</v>
      </c>
      <c r="X296" s="59">
        <v>9.1140059940099993E-2</v>
      </c>
      <c r="Y296" s="54">
        <v>1</v>
      </c>
      <c r="Z296" s="54">
        <v>0</v>
      </c>
      <c r="AA296" s="54">
        <v>0</v>
      </c>
      <c r="AB296" s="54">
        <v>0</v>
      </c>
      <c r="AC296" s="56">
        <v>1</v>
      </c>
      <c r="AD296" s="56">
        <v>0</v>
      </c>
      <c r="AE296" s="1" t="s">
        <v>1466</v>
      </c>
      <c r="AF296" s="1" t="s">
        <v>1214</v>
      </c>
      <c r="AG296" s="1" t="s">
        <v>1419</v>
      </c>
    </row>
    <row r="297" spans="1:33">
      <c r="A297" s="53">
        <v>45169</v>
      </c>
      <c r="B297" s="53">
        <v>45169</v>
      </c>
      <c r="N297" s="1" t="s">
        <v>1303</v>
      </c>
      <c r="U297" s="59">
        <v>8918184480.7121696</v>
      </c>
      <c r="V297" s="60">
        <v>8918184480.7121696</v>
      </c>
      <c r="W297" s="60">
        <v>9387562611.2759609</v>
      </c>
      <c r="X297" s="59">
        <v>0.1346024202609</v>
      </c>
      <c r="Y297" s="54">
        <v>0</v>
      </c>
      <c r="Z297" s="54">
        <v>1</v>
      </c>
      <c r="AA297" s="54">
        <v>0</v>
      </c>
      <c r="AB297" s="54">
        <v>0</v>
      </c>
      <c r="AC297" s="56">
        <v>1</v>
      </c>
      <c r="AD297" s="56">
        <v>0</v>
      </c>
      <c r="AE297" s="1" t="s">
        <v>1454</v>
      </c>
      <c r="AF297" s="1" t="s">
        <v>1418</v>
      </c>
      <c r="AG297" s="1" t="s">
        <v>1419</v>
      </c>
    </row>
    <row r="298" spans="1:33">
      <c r="A298" s="53">
        <v>45169</v>
      </c>
      <c r="B298" s="53">
        <v>45169</v>
      </c>
      <c r="N298" s="1" t="s">
        <v>1149</v>
      </c>
      <c r="U298" s="59">
        <v>22266609641.328701</v>
      </c>
      <c r="V298" s="60">
        <v>22266609641.328701</v>
      </c>
      <c r="W298" s="60">
        <v>24740677379.254101</v>
      </c>
      <c r="X298" s="59">
        <v>0.33607059320310001</v>
      </c>
      <c r="Y298" s="54">
        <v>1</v>
      </c>
      <c r="Z298" s="54">
        <v>0</v>
      </c>
      <c r="AA298" s="54">
        <v>0</v>
      </c>
      <c r="AB298" s="54">
        <v>0</v>
      </c>
      <c r="AC298" s="56">
        <v>1</v>
      </c>
      <c r="AD298" s="56">
        <v>0</v>
      </c>
      <c r="AE298" s="1" t="s">
        <v>1473</v>
      </c>
      <c r="AF298" s="1" t="s">
        <v>1418</v>
      </c>
      <c r="AG298" s="1" t="s">
        <v>1493</v>
      </c>
    </row>
    <row r="299" spans="1:33">
      <c r="A299" s="53">
        <v>45169</v>
      </c>
      <c r="B299" s="53">
        <v>45169</v>
      </c>
      <c r="N299" s="1" t="s">
        <v>1149</v>
      </c>
      <c r="U299" s="59">
        <v>4687587804.9408703</v>
      </c>
      <c r="V299" s="60">
        <v>4687587804.9408703</v>
      </c>
      <c r="W299" s="60">
        <v>13393108014.1168</v>
      </c>
      <c r="X299" s="59">
        <v>7.07499003968E-2</v>
      </c>
      <c r="Y299" s="54">
        <v>1</v>
      </c>
      <c r="Z299" s="54">
        <v>0</v>
      </c>
      <c r="AA299" s="54">
        <v>0</v>
      </c>
      <c r="AB299" s="54">
        <v>0</v>
      </c>
      <c r="AC299" s="56">
        <v>0</v>
      </c>
      <c r="AD299" s="56">
        <v>1</v>
      </c>
      <c r="AE299" s="1" t="s">
        <v>1473</v>
      </c>
      <c r="AF299" s="1" t="s">
        <v>1418</v>
      </c>
      <c r="AG299" s="1" t="s">
        <v>1493</v>
      </c>
    </row>
    <row r="300" spans="1:33">
      <c r="A300" s="53">
        <v>45169</v>
      </c>
      <c r="B300" s="53">
        <v>45169</v>
      </c>
      <c r="N300" s="1" t="s">
        <v>948</v>
      </c>
      <c r="U300" s="59">
        <v>910769823.63630605</v>
      </c>
      <c r="V300" s="60">
        <v>910769823.63630605</v>
      </c>
      <c r="W300" s="60">
        <v>3245532052.1567302</v>
      </c>
      <c r="X300" s="59">
        <v>1.3746275694E-2</v>
      </c>
      <c r="Y300" s="54">
        <v>0</v>
      </c>
      <c r="Z300" s="54">
        <v>1</v>
      </c>
      <c r="AA300" s="54">
        <v>0</v>
      </c>
      <c r="AB300" s="54">
        <v>0</v>
      </c>
      <c r="AC300" s="56">
        <v>1</v>
      </c>
      <c r="AD300" s="56">
        <v>0</v>
      </c>
      <c r="AE300" s="1" t="s">
        <v>1431</v>
      </c>
      <c r="AF300" s="1" t="s">
        <v>1418</v>
      </c>
      <c r="AG300" s="1" t="s">
        <v>1465</v>
      </c>
    </row>
    <row r="301" spans="1:33">
      <c r="A301" s="53">
        <v>45169</v>
      </c>
      <c r="B301" s="53">
        <v>45169</v>
      </c>
      <c r="N301" s="1" t="s">
        <v>948</v>
      </c>
      <c r="U301" s="59">
        <v>987813627.02764106</v>
      </c>
      <c r="V301" s="60">
        <v>987813627.02764106</v>
      </c>
      <c r="W301" s="60">
        <v>14152890989.464199</v>
      </c>
      <c r="X301" s="59">
        <v>1.49091000811E-2</v>
      </c>
      <c r="Y301" s="54">
        <v>1</v>
      </c>
      <c r="Z301" s="54">
        <v>0</v>
      </c>
      <c r="AA301" s="54">
        <v>0</v>
      </c>
      <c r="AB301" s="54">
        <v>0</v>
      </c>
      <c r="AC301" s="56">
        <v>1</v>
      </c>
      <c r="AD301" s="56">
        <v>0</v>
      </c>
      <c r="AE301" s="1" t="s">
        <v>1431</v>
      </c>
      <c r="AF301" s="1" t="s">
        <v>1418</v>
      </c>
      <c r="AG301" s="1" t="s">
        <v>1465</v>
      </c>
    </row>
    <row r="302" spans="1:33">
      <c r="A302" s="53">
        <v>45169</v>
      </c>
      <c r="B302" s="53">
        <v>45169</v>
      </c>
      <c r="N302" s="1" t="s">
        <v>948</v>
      </c>
      <c r="U302" s="59">
        <v>585106880.75839806</v>
      </c>
      <c r="V302" s="60">
        <v>585106880.75839806</v>
      </c>
      <c r="W302" s="60">
        <v>14152890989.464199</v>
      </c>
      <c r="X302" s="59">
        <v>8.8310353336999992E-3</v>
      </c>
      <c r="Y302" s="54">
        <v>1</v>
      </c>
      <c r="Z302" s="54">
        <v>0</v>
      </c>
      <c r="AA302" s="54">
        <v>0</v>
      </c>
      <c r="AB302" s="54">
        <v>0</v>
      </c>
      <c r="AC302" s="56">
        <v>0.65</v>
      </c>
      <c r="AD302" s="56">
        <v>0.35</v>
      </c>
      <c r="AE302" s="1" t="s">
        <v>1461</v>
      </c>
      <c r="AF302" s="1" t="s">
        <v>1418</v>
      </c>
      <c r="AG302" s="1" t="s">
        <v>1434</v>
      </c>
    </row>
    <row r="303" spans="1:33">
      <c r="A303" s="53">
        <v>45169</v>
      </c>
      <c r="B303" s="53">
        <v>45169</v>
      </c>
      <c r="N303" s="1" t="s">
        <v>948</v>
      </c>
      <c r="U303" s="59">
        <v>1103294545.2226901</v>
      </c>
      <c r="V303" s="60">
        <v>1103294545.2226901</v>
      </c>
      <c r="W303" s="60">
        <v>6164647913.4430399</v>
      </c>
      <c r="X303" s="59">
        <v>1.6652056970700001E-2</v>
      </c>
      <c r="Y303" s="54">
        <v>1</v>
      </c>
      <c r="Z303" s="54">
        <v>0</v>
      </c>
      <c r="AA303" s="54">
        <v>0</v>
      </c>
      <c r="AB303" s="54">
        <v>0</v>
      </c>
      <c r="AC303" s="56">
        <v>1</v>
      </c>
      <c r="AD303" s="56">
        <v>0</v>
      </c>
      <c r="AE303" s="1" t="s">
        <v>1431</v>
      </c>
      <c r="AF303" s="1" t="s">
        <v>1418</v>
      </c>
      <c r="AG303" s="1" t="s">
        <v>1465</v>
      </c>
    </row>
    <row r="304" spans="1:33">
      <c r="A304" s="53">
        <v>45169</v>
      </c>
      <c r="B304" s="53">
        <v>45169</v>
      </c>
      <c r="N304" s="1" t="s">
        <v>948</v>
      </c>
      <c r="U304" s="59">
        <v>1732549972.1363201</v>
      </c>
      <c r="V304" s="60">
        <v>1732549972.1363201</v>
      </c>
      <c r="W304" s="60">
        <v>7545810899.3697395</v>
      </c>
      <c r="X304" s="59">
        <v>2.6149427607900001E-2</v>
      </c>
      <c r="Y304" s="54">
        <v>1</v>
      </c>
      <c r="Z304" s="54">
        <v>0</v>
      </c>
      <c r="AA304" s="54">
        <v>0</v>
      </c>
      <c r="AB304" s="54">
        <v>0</v>
      </c>
      <c r="AC304" s="56">
        <v>1</v>
      </c>
      <c r="AD304" s="56">
        <v>0</v>
      </c>
      <c r="AE304" s="1" t="s">
        <v>1431</v>
      </c>
      <c r="AF304" s="1" t="s">
        <v>1418</v>
      </c>
      <c r="AG304" s="1" t="s">
        <v>1465</v>
      </c>
    </row>
    <row r="305" spans="1:33">
      <c r="A305" s="53">
        <v>45169</v>
      </c>
      <c r="B305" s="53">
        <v>45169</v>
      </c>
      <c r="N305" s="1" t="s">
        <v>948</v>
      </c>
      <c r="U305" s="59">
        <v>323326310.58597201</v>
      </c>
      <c r="V305" s="60">
        <v>323326310.58597201</v>
      </c>
      <c r="W305" s="60">
        <v>7545810899.3697395</v>
      </c>
      <c r="X305" s="59">
        <v>4.8799735005999999E-3</v>
      </c>
      <c r="Y305" s="54">
        <v>1</v>
      </c>
      <c r="Z305" s="54">
        <v>0</v>
      </c>
      <c r="AA305" s="54">
        <v>0</v>
      </c>
      <c r="AB305" s="54">
        <v>0</v>
      </c>
      <c r="AC305" s="56">
        <v>1</v>
      </c>
      <c r="AD305" s="56">
        <v>0</v>
      </c>
      <c r="AE305" s="1" t="s">
        <v>1461</v>
      </c>
      <c r="AF305" s="1" t="s">
        <v>1418</v>
      </c>
      <c r="AG305" s="1" t="s">
        <v>1434</v>
      </c>
    </row>
    <row r="306" spans="1:33">
      <c r="A306" s="53">
        <v>45169</v>
      </c>
      <c r="B306" s="53">
        <v>45169</v>
      </c>
      <c r="N306" s="1" t="s">
        <v>948</v>
      </c>
      <c r="U306" s="59">
        <v>189385877.39056101</v>
      </c>
      <c r="V306" s="60">
        <v>189385877.39056101</v>
      </c>
      <c r="W306" s="60">
        <v>5693308477.4503698</v>
      </c>
      <c r="X306" s="59">
        <v>2.8584066090000001E-3</v>
      </c>
      <c r="Y306" s="54">
        <v>1</v>
      </c>
      <c r="Z306" s="54">
        <v>0</v>
      </c>
      <c r="AA306" s="54">
        <v>0</v>
      </c>
      <c r="AB306" s="54">
        <v>0</v>
      </c>
      <c r="AC306" s="56">
        <v>1</v>
      </c>
      <c r="AD306" s="56">
        <v>0</v>
      </c>
      <c r="AE306" s="1" t="s">
        <v>1461</v>
      </c>
      <c r="AF306" s="1" t="s">
        <v>1418</v>
      </c>
      <c r="AG306" s="1" t="s">
        <v>1434</v>
      </c>
    </row>
    <row r="307" spans="1:33">
      <c r="A307" s="53">
        <v>45169</v>
      </c>
      <c r="B307" s="53">
        <v>45169</v>
      </c>
      <c r="N307" s="1" t="s">
        <v>948</v>
      </c>
      <c r="U307" s="59">
        <v>408199555.19197601</v>
      </c>
      <c r="V307" s="60">
        <v>408199555.19197601</v>
      </c>
      <c r="W307" s="60">
        <v>12017242882.5755</v>
      </c>
      <c r="X307" s="59">
        <v>6.1609678738000001E-3</v>
      </c>
      <c r="Y307" s="54">
        <v>1</v>
      </c>
      <c r="Z307" s="54">
        <v>0</v>
      </c>
      <c r="AA307" s="54">
        <v>0</v>
      </c>
      <c r="AB307" s="54">
        <v>0</v>
      </c>
      <c r="AC307" s="56">
        <v>0.65</v>
      </c>
      <c r="AD307" s="56">
        <v>0.35</v>
      </c>
      <c r="AE307" s="1" t="s">
        <v>1461</v>
      </c>
      <c r="AF307" s="1" t="s">
        <v>1418</v>
      </c>
      <c r="AG307" s="1" t="s">
        <v>1434</v>
      </c>
    </row>
    <row r="308" spans="1:33">
      <c r="A308" s="53">
        <v>45169</v>
      </c>
      <c r="B308" s="53">
        <v>45169</v>
      </c>
      <c r="N308" s="1" t="s">
        <v>946</v>
      </c>
      <c r="U308" s="59">
        <v>2148641740.9408898</v>
      </c>
      <c r="V308" s="60">
        <v>2148641740.9408898</v>
      </c>
      <c r="W308" s="60">
        <v>6138976402.6882601</v>
      </c>
      <c r="X308" s="59">
        <v>3.2429512893499997E-2</v>
      </c>
      <c r="Y308" s="54">
        <v>0</v>
      </c>
      <c r="Z308" s="54">
        <v>1</v>
      </c>
      <c r="AA308" s="54">
        <v>0</v>
      </c>
      <c r="AB308" s="54">
        <v>0</v>
      </c>
      <c r="AC308" s="56">
        <v>1</v>
      </c>
      <c r="AD308" s="56">
        <v>0</v>
      </c>
      <c r="AE308" s="1" t="s">
        <v>1469</v>
      </c>
      <c r="AF308" s="1" t="s">
        <v>1418</v>
      </c>
      <c r="AG308" s="1" t="s">
        <v>1419</v>
      </c>
    </row>
    <row r="309" spans="1:33">
      <c r="A309" s="53">
        <v>45169</v>
      </c>
      <c r="B309" s="53">
        <v>45169</v>
      </c>
      <c r="N309" s="1" t="s">
        <v>1102</v>
      </c>
      <c r="U309" s="59">
        <v>1766407036.1263499</v>
      </c>
      <c r="V309" s="60">
        <v>1766407036.1263499</v>
      </c>
      <c r="W309" s="60">
        <v>2523438623.0376401</v>
      </c>
      <c r="X309" s="59">
        <v>2.6660433269E-2</v>
      </c>
      <c r="Y309" s="54">
        <v>0</v>
      </c>
      <c r="Z309" s="54">
        <v>1</v>
      </c>
      <c r="AA309" s="54">
        <v>0</v>
      </c>
      <c r="AB309" s="54">
        <v>0</v>
      </c>
      <c r="AC309" s="56">
        <v>1</v>
      </c>
      <c r="AD309" s="56">
        <v>0</v>
      </c>
      <c r="AE309" s="1" t="s">
        <v>1464</v>
      </c>
      <c r="AF309" s="1" t="s">
        <v>1418</v>
      </c>
      <c r="AG309" s="1" t="s">
        <v>1419</v>
      </c>
    </row>
    <row r="310" spans="1:33">
      <c r="A310" s="53">
        <v>45169</v>
      </c>
      <c r="B310" s="53">
        <v>45169</v>
      </c>
      <c r="N310" s="1" t="s">
        <v>1102</v>
      </c>
      <c r="U310" s="59">
        <v>3062123850.9551702</v>
      </c>
      <c r="V310" s="60">
        <v>3062123850.9551702</v>
      </c>
      <c r="W310" s="60">
        <v>4374462644.2216797</v>
      </c>
      <c r="X310" s="59">
        <v>4.6216725205499999E-2</v>
      </c>
      <c r="Y310" s="54">
        <v>0</v>
      </c>
      <c r="Z310" s="54">
        <v>1</v>
      </c>
      <c r="AA310" s="54">
        <v>0</v>
      </c>
      <c r="AB310" s="54">
        <v>0</v>
      </c>
      <c r="AC310" s="56">
        <v>0</v>
      </c>
      <c r="AD310" s="56">
        <v>1</v>
      </c>
      <c r="AE310" s="1" t="s">
        <v>1464</v>
      </c>
      <c r="AF310" s="1" t="s">
        <v>1418</v>
      </c>
      <c r="AG310" s="1" t="s">
        <v>1419</v>
      </c>
    </row>
    <row r="311" spans="1:33">
      <c r="A311" s="53">
        <v>45169</v>
      </c>
      <c r="B311" s="53">
        <v>45169</v>
      </c>
      <c r="N311" s="1" t="s">
        <v>1149</v>
      </c>
      <c r="U311" s="59">
        <v>22050966053.099602</v>
      </c>
      <c r="V311" s="60">
        <v>22050966053.099602</v>
      </c>
      <c r="W311" s="60">
        <v>36918953514.720703</v>
      </c>
      <c r="X311" s="59">
        <v>0.3328158781933</v>
      </c>
      <c r="Y311" s="54">
        <v>1</v>
      </c>
      <c r="Z311" s="54">
        <v>0</v>
      </c>
      <c r="AA311" s="54">
        <v>0</v>
      </c>
      <c r="AB311" s="54">
        <v>0</v>
      </c>
      <c r="AC311" s="56">
        <v>0</v>
      </c>
      <c r="AD311" s="56">
        <v>1</v>
      </c>
      <c r="AE311" s="1" t="s">
        <v>1473</v>
      </c>
      <c r="AF311" s="1" t="s">
        <v>1468</v>
      </c>
      <c r="AG311" s="1" t="s">
        <v>1494</v>
      </c>
    </row>
    <row r="312" spans="1:33">
      <c r="A312" s="53">
        <v>45169</v>
      </c>
      <c r="B312" s="53">
        <v>45169</v>
      </c>
      <c r="N312" s="1" t="s">
        <v>1278</v>
      </c>
      <c r="U312" s="59">
        <v>19570254943.0187</v>
      </c>
      <c r="V312" s="60">
        <v>19570254943.0187</v>
      </c>
      <c r="W312" s="60">
        <v>21744727714.465302</v>
      </c>
      <c r="X312" s="59">
        <v>0.29537443255969997</v>
      </c>
      <c r="Y312" s="54">
        <v>1</v>
      </c>
      <c r="Z312" s="54">
        <v>0</v>
      </c>
      <c r="AA312" s="54">
        <v>0</v>
      </c>
      <c r="AB312" s="54">
        <v>0</v>
      </c>
      <c r="AC312" s="56">
        <v>1</v>
      </c>
      <c r="AD312" s="56">
        <v>0</v>
      </c>
      <c r="AE312" s="1" t="s">
        <v>1432</v>
      </c>
      <c r="AF312" s="1" t="s">
        <v>1418</v>
      </c>
      <c r="AG312" s="1" t="s">
        <v>1419</v>
      </c>
    </row>
    <row r="313" spans="1:33">
      <c r="A313" s="53">
        <v>45169</v>
      </c>
      <c r="B313" s="53">
        <v>45169</v>
      </c>
      <c r="N313" s="1" t="s">
        <v>918</v>
      </c>
      <c r="U313" s="59">
        <v>1735367778.3455701</v>
      </c>
      <c r="V313" s="60">
        <v>1735367778.3455701</v>
      </c>
      <c r="W313" s="60">
        <v>6941471113.3822803</v>
      </c>
      <c r="X313" s="59">
        <v>2.6191956839799999E-2</v>
      </c>
      <c r="Y313" s="54">
        <v>1</v>
      </c>
      <c r="Z313" s="54">
        <v>0</v>
      </c>
      <c r="AA313" s="54">
        <v>0</v>
      </c>
      <c r="AB313" s="54">
        <v>0</v>
      </c>
      <c r="AC313" s="56">
        <v>0</v>
      </c>
      <c r="AD313" s="56">
        <v>1</v>
      </c>
      <c r="AE313" s="1" t="s">
        <v>1466</v>
      </c>
      <c r="AF313" s="1" t="s">
        <v>1467</v>
      </c>
      <c r="AG313" s="1" t="s">
        <v>1419</v>
      </c>
    </row>
    <row r="314" spans="1:33">
      <c r="A314" s="53">
        <v>45169</v>
      </c>
      <c r="B314" s="53">
        <v>45169</v>
      </c>
      <c r="N314" s="1" t="s">
        <v>1216</v>
      </c>
      <c r="U314" s="59">
        <v>4810278839.6772804</v>
      </c>
      <c r="V314" s="60">
        <v>4810278839.6772804</v>
      </c>
      <c r="W314" s="60">
        <v>6871826913.8246899</v>
      </c>
      <c r="X314" s="59">
        <v>7.2601679786999995E-2</v>
      </c>
      <c r="Y314" s="54">
        <v>0</v>
      </c>
      <c r="Z314" s="54">
        <v>1</v>
      </c>
      <c r="AA314" s="54">
        <v>0</v>
      </c>
      <c r="AB314" s="54">
        <v>0</v>
      </c>
      <c r="AC314" s="56">
        <v>0</v>
      </c>
      <c r="AD314" s="56">
        <v>1</v>
      </c>
      <c r="AE314" s="1" t="s">
        <v>1480</v>
      </c>
      <c r="AF314" s="1" t="s">
        <v>1486</v>
      </c>
      <c r="AG314" s="1" t="s">
        <v>1419</v>
      </c>
    </row>
    <row r="315" spans="1:33">
      <c r="A315" s="53">
        <v>45169</v>
      </c>
      <c r="B315" s="53">
        <v>45169</v>
      </c>
      <c r="N315" s="1" t="s">
        <v>1070</v>
      </c>
      <c r="U315" s="59">
        <v>4143041026.4801202</v>
      </c>
      <c r="V315" s="60">
        <v>4143041026.4801202</v>
      </c>
      <c r="W315" s="60">
        <v>11837260075.657499</v>
      </c>
      <c r="X315" s="59">
        <v>6.2531039878199995E-2</v>
      </c>
      <c r="Y315" s="54">
        <v>1</v>
      </c>
      <c r="Z315" s="54">
        <v>0</v>
      </c>
      <c r="AA315" s="54">
        <v>0</v>
      </c>
      <c r="AB315" s="54">
        <v>0</v>
      </c>
      <c r="AC315" s="56">
        <v>0</v>
      </c>
      <c r="AD315" s="56">
        <v>1</v>
      </c>
      <c r="AE315" s="1" t="s">
        <v>1458</v>
      </c>
      <c r="AF315" s="1" t="s">
        <v>1418</v>
      </c>
      <c r="AG315" s="1" t="s">
        <v>1419</v>
      </c>
    </row>
    <row r="316" spans="1:33">
      <c r="A316" s="53">
        <v>45169</v>
      </c>
      <c r="B316" s="53">
        <v>45169</v>
      </c>
      <c r="N316" s="1" t="s">
        <v>1070</v>
      </c>
      <c r="U316" s="59">
        <v>6768306919.4328804</v>
      </c>
      <c r="V316" s="60">
        <v>6768306919.4328804</v>
      </c>
      <c r="W316" s="60">
        <v>27073227677.731499</v>
      </c>
      <c r="X316" s="59">
        <v>0.1021542550947</v>
      </c>
      <c r="Y316" s="54">
        <v>1</v>
      </c>
      <c r="Z316" s="54">
        <v>0</v>
      </c>
      <c r="AA316" s="54">
        <v>0</v>
      </c>
      <c r="AB316" s="54">
        <v>0</v>
      </c>
      <c r="AC316" s="56">
        <v>1</v>
      </c>
      <c r="AD316" s="56">
        <v>0</v>
      </c>
      <c r="AE316" s="1" t="s">
        <v>1458</v>
      </c>
      <c r="AF316" s="1" t="s">
        <v>1418</v>
      </c>
      <c r="AG316" s="1" t="s">
        <v>1419</v>
      </c>
    </row>
    <row r="317" spans="1:33">
      <c r="A317" s="53">
        <v>45169</v>
      </c>
      <c r="B317" s="53">
        <v>45169</v>
      </c>
      <c r="N317" s="1" t="s">
        <v>1070</v>
      </c>
      <c r="U317" s="59">
        <v>2338118786.1507201</v>
      </c>
      <c r="V317" s="60">
        <v>2338118786.1507201</v>
      </c>
      <c r="W317" s="60">
        <v>11690593930.753599</v>
      </c>
      <c r="X317" s="59">
        <v>3.52892955011E-2</v>
      </c>
      <c r="Y317" s="54">
        <v>0</v>
      </c>
      <c r="Z317" s="54">
        <v>1</v>
      </c>
      <c r="AA317" s="54">
        <v>0</v>
      </c>
      <c r="AB317" s="54">
        <v>0</v>
      </c>
      <c r="AC317" s="56">
        <v>1</v>
      </c>
      <c r="AD317" s="56">
        <v>0</v>
      </c>
      <c r="AE317" s="1" t="s">
        <v>1458</v>
      </c>
      <c r="AF317" s="1" t="s">
        <v>1418</v>
      </c>
      <c r="AG317" s="1" t="s">
        <v>1419</v>
      </c>
    </row>
    <row r="318" spans="1:33">
      <c r="A318" s="53">
        <v>45169</v>
      </c>
      <c r="B318" s="53">
        <v>45169</v>
      </c>
      <c r="N318" s="1" t="s">
        <v>1070</v>
      </c>
      <c r="U318" s="59">
        <v>57546276249.109497</v>
      </c>
      <c r="V318" s="60">
        <v>57546276249.109497</v>
      </c>
      <c r="W318" s="60">
        <v>71932845311.386902</v>
      </c>
      <c r="X318" s="59">
        <v>0.86854763734539997</v>
      </c>
      <c r="Y318" s="54">
        <v>1</v>
      </c>
      <c r="Z318" s="54">
        <v>0</v>
      </c>
      <c r="AA318" s="54">
        <v>0</v>
      </c>
      <c r="AB318" s="54">
        <v>0</v>
      </c>
      <c r="AC318" s="56">
        <v>0.65</v>
      </c>
      <c r="AD318" s="56">
        <v>0.35</v>
      </c>
      <c r="AE318" s="1" t="s">
        <v>1458</v>
      </c>
      <c r="AF318" s="1" t="s">
        <v>1418</v>
      </c>
      <c r="AG318" s="1" t="s">
        <v>1419</v>
      </c>
    </row>
    <row r="319" spans="1:33">
      <c r="A319" s="53">
        <v>45169</v>
      </c>
      <c r="B319" s="53">
        <v>45169</v>
      </c>
      <c r="N319" s="1" t="s">
        <v>1070</v>
      </c>
      <c r="U319" s="59">
        <v>4074211908.37851</v>
      </c>
      <c r="V319" s="60">
        <v>4074211908.37851</v>
      </c>
      <c r="W319" s="60">
        <v>8148423816.7570105</v>
      </c>
      <c r="X319" s="59">
        <v>6.1492199977399999E-2</v>
      </c>
      <c r="Y319" s="54">
        <v>0</v>
      </c>
      <c r="Z319" s="54">
        <v>1</v>
      </c>
      <c r="AA319" s="54">
        <v>0</v>
      </c>
      <c r="AB319" s="54">
        <v>0</v>
      </c>
      <c r="AC319" s="56">
        <v>0</v>
      </c>
      <c r="AD319" s="56">
        <v>1</v>
      </c>
      <c r="AE319" s="1" t="s">
        <v>1458</v>
      </c>
      <c r="AF319" s="1" t="s">
        <v>1418</v>
      </c>
      <c r="AG319" s="1" t="s">
        <v>1419</v>
      </c>
    </row>
    <row r="320" spans="1:33">
      <c r="A320" s="53">
        <v>45169</v>
      </c>
      <c r="B320" s="53">
        <v>45169</v>
      </c>
      <c r="N320" s="1" t="s">
        <v>1070</v>
      </c>
      <c r="U320" s="59">
        <v>3871384971.9748802</v>
      </c>
      <c r="V320" s="60">
        <v>3871384971.9748802</v>
      </c>
      <c r="W320" s="60">
        <v>7038881767.2270498</v>
      </c>
      <c r="X320" s="59">
        <v>5.8430927069999999E-2</v>
      </c>
      <c r="Y320" s="54">
        <v>0</v>
      </c>
      <c r="Z320" s="54">
        <v>1</v>
      </c>
      <c r="AA320" s="54">
        <v>0</v>
      </c>
      <c r="AB320" s="54">
        <v>0</v>
      </c>
      <c r="AC320" s="56">
        <v>1</v>
      </c>
      <c r="AD320" s="56">
        <v>0</v>
      </c>
      <c r="AE320" s="1" t="s">
        <v>1458</v>
      </c>
      <c r="AF320" s="1" t="s">
        <v>1418</v>
      </c>
      <c r="AG320" s="1" t="s">
        <v>1419</v>
      </c>
    </row>
    <row r="321" spans="1:33">
      <c r="A321" s="53">
        <v>45169</v>
      </c>
      <c r="B321" s="53">
        <v>45169</v>
      </c>
      <c r="N321" s="1" t="s">
        <v>1070</v>
      </c>
      <c r="U321" s="59">
        <v>7969888486.8190098</v>
      </c>
      <c r="V321" s="60">
        <v>7969888486.8190098</v>
      </c>
      <c r="W321" s="60">
        <v>12261366902.7985</v>
      </c>
      <c r="X321" s="59">
        <v>0.1202897609772</v>
      </c>
      <c r="Y321" s="54">
        <v>1</v>
      </c>
      <c r="Z321" s="54">
        <v>0</v>
      </c>
      <c r="AA321" s="54">
        <v>0</v>
      </c>
      <c r="AB321" s="54">
        <v>0</v>
      </c>
      <c r="AC321" s="56">
        <v>1</v>
      </c>
      <c r="AD321" s="56">
        <v>0</v>
      </c>
      <c r="AE321" s="1" t="s">
        <v>1458</v>
      </c>
      <c r="AF321" s="1" t="s">
        <v>1418</v>
      </c>
      <c r="AG321" s="1" t="s">
        <v>1419</v>
      </c>
    </row>
    <row r="322" spans="1:33">
      <c r="A322" s="53">
        <v>45169</v>
      </c>
      <c r="B322" s="53">
        <v>45169</v>
      </c>
      <c r="N322" s="1" t="s">
        <v>1278</v>
      </c>
      <c r="U322" s="59">
        <v>6412180867.3968801</v>
      </c>
      <c r="V322" s="60">
        <v>6412180867.3968801</v>
      </c>
      <c r="W322" s="60">
        <v>8015226084.24611</v>
      </c>
      <c r="X322" s="59">
        <v>9.6779234133199998E-2</v>
      </c>
      <c r="Y322" s="54">
        <v>1</v>
      </c>
      <c r="Z322" s="54">
        <v>0</v>
      </c>
      <c r="AA322" s="54">
        <v>0</v>
      </c>
      <c r="AB322" s="54">
        <v>0</v>
      </c>
      <c r="AC322" s="56">
        <v>1</v>
      </c>
      <c r="AD322" s="56">
        <v>0</v>
      </c>
      <c r="AE322" s="1" t="s">
        <v>1432</v>
      </c>
      <c r="AF322" s="1" t="s">
        <v>1418</v>
      </c>
      <c r="AG322" s="1" t="s">
        <v>1419</v>
      </c>
    </row>
    <row r="323" spans="1:33">
      <c r="A323" s="53">
        <v>45169</v>
      </c>
      <c r="B323" s="53">
        <v>45169</v>
      </c>
      <c r="N323" s="1" t="s">
        <v>1102</v>
      </c>
      <c r="U323" s="59">
        <v>1629788096.0847399</v>
      </c>
      <c r="V323" s="60">
        <v>1629788096.0847399</v>
      </c>
      <c r="W323" s="60">
        <v>6519152384.3389502</v>
      </c>
      <c r="X323" s="59">
        <v>2.4598439595E-2</v>
      </c>
      <c r="Y323" s="54">
        <v>0</v>
      </c>
      <c r="Z323" s="54">
        <v>1</v>
      </c>
      <c r="AA323" s="54">
        <v>0</v>
      </c>
      <c r="AB323" s="54">
        <v>0</v>
      </c>
      <c r="AC323" s="56">
        <v>1</v>
      </c>
      <c r="AD323" s="56">
        <v>0</v>
      </c>
      <c r="AE323" s="1" t="s">
        <v>1464</v>
      </c>
      <c r="AF323" s="1" t="s">
        <v>1418</v>
      </c>
      <c r="AG323" s="1" t="s">
        <v>1419</v>
      </c>
    </row>
    <row r="324" spans="1:33">
      <c r="A324" s="53">
        <v>45169</v>
      </c>
      <c r="B324" s="53">
        <v>45169</v>
      </c>
      <c r="N324" s="1" t="s">
        <v>1278</v>
      </c>
      <c r="U324" s="59">
        <v>3739152274.8547702</v>
      </c>
      <c r="V324" s="60">
        <v>3739152274.8547702</v>
      </c>
      <c r="W324" s="60">
        <v>3935949763.0050201</v>
      </c>
      <c r="X324" s="59">
        <v>5.6435135089199999E-2</v>
      </c>
      <c r="Y324" s="54">
        <v>0</v>
      </c>
      <c r="Z324" s="54">
        <v>1</v>
      </c>
      <c r="AA324" s="54">
        <v>0</v>
      </c>
      <c r="AB324" s="54">
        <v>0</v>
      </c>
      <c r="AC324" s="56">
        <v>0</v>
      </c>
      <c r="AD324" s="56">
        <v>1</v>
      </c>
      <c r="AE324" s="1" t="s">
        <v>1432</v>
      </c>
      <c r="AF324" s="1" t="s">
        <v>1418</v>
      </c>
      <c r="AG324" s="1" t="s">
        <v>1419</v>
      </c>
    </row>
    <row r="325" spans="1:33">
      <c r="A325" s="53">
        <v>45169</v>
      </c>
      <c r="B325" s="53">
        <v>45169</v>
      </c>
      <c r="N325" s="1" t="s">
        <v>1278</v>
      </c>
      <c r="U325" s="59">
        <v>4352627338.7269602</v>
      </c>
      <c r="V325" s="60">
        <v>4352627338.7269602</v>
      </c>
      <c r="W325" s="60">
        <v>5120738045.5611296</v>
      </c>
      <c r="X325" s="59">
        <v>6.5694332243699999E-2</v>
      </c>
      <c r="Y325" s="54">
        <v>0</v>
      </c>
      <c r="Z325" s="54">
        <v>1</v>
      </c>
      <c r="AA325" s="54">
        <v>0</v>
      </c>
      <c r="AB325" s="54">
        <v>0</v>
      </c>
      <c r="AC325" s="56">
        <v>0.5</v>
      </c>
      <c r="AD325" s="56">
        <v>0.5</v>
      </c>
      <c r="AE325" s="1" t="s">
        <v>1432</v>
      </c>
      <c r="AF325" s="1" t="s">
        <v>1418</v>
      </c>
      <c r="AG325" s="1" t="s">
        <v>1419</v>
      </c>
    </row>
    <row r="326" spans="1:33">
      <c r="A326" s="53">
        <v>45169</v>
      </c>
      <c r="B326" s="53">
        <v>45169</v>
      </c>
      <c r="N326" s="1" t="s">
        <v>1303</v>
      </c>
      <c r="U326" s="59">
        <v>1984789088.8747599</v>
      </c>
      <c r="V326" s="60">
        <v>1984789088.8747599</v>
      </c>
      <c r="W326" s="60">
        <v>2646385451.8330102</v>
      </c>
      <c r="X326" s="59">
        <v>2.9956480004199999E-2</v>
      </c>
      <c r="Y326" s="54">
        <v>0</v>
      </c>
      <c r="Z326" s="54">
        <v>1</v>
      </c>
      <c r="AA326" s="54">
        <v>0</v>
      </c>
      <c r="AB326" s="54">
        <v>0</v>
      </c>
      <c r="AC326" s="56">
        <v>1</v>
      </c>
      <c r="AD326" s="56">
        <v>0</v>
      </c>
      <c r="AE326" s="1" t="s">
        <v>1454</v>
      </c>
      <c r="AF326" s="1" t="s">
        <v>1418</v>
      </c>
      <c r="AG326" s="1" t="s">
        <v>1419</v>
      </c>
    </row>
    <row r="327" spans="1:33">
      <c r="A327" s="53">
        <v>45169</v>
      </c>
      <c r="B327" s="53">
        <v>45169</v>
      </c>
      <c r="N327" s="1" t="s">
        <v>1303</v>
      </c>
      <c r="U327" s="59">
        <v>2400064993.2834101</v>
      </c>
      <c r="V327" s="60">
        <v>2400064993.2834101</v>
      </c>
      <c r="W327" s="60">
        <v>3200086657.7112098</v>
      </c>
      <c r="X327" s="59">
        <v>3.6224251424499997E-2</v>
      </c>
      <c r="Y327" s="54">
        <v>0</v>
      </c>
      <c r="Z327" s="54">
        <v>1</v>
      </c>
      <c r="AA327" s="54">
        <v>0</v>
      </c>
      <c r="AB327" s="54">
        <v>0</v>
      </c>
      <c r="AC327" s="56">
        <v>1</v>
      </c>
      <c r="AD327" s="56">
        <v>0</v>
      </c>
      <c r="AE327" s="1" t="s">
        <v>1454</v>
      </c>
      <c r="AF327" s="1" t="s">
        <v>1418</v>
      </c>
      <c r="AG327" s="1" t="s">
        <v>1419</v>
      </c>
    </row>
    <row r="328" spans="1:33">
      <c r="A328" s="53">
        <v>45169</v>
      </c>
      <c r="B328" s="53">
        <v>45169</v>
      </c>
      <c r="N328" s="1" t="s">
        <v>1303</v>
      </c>
      <c r="U328" s="59">
        <v>4193822821.0517602</v>
      </c>
      <c r="V328" s="60">
        <v>4193822821.0517602</v>
      </c>
      <c r="W328" s="60">
        <v>4414550337.9492197</v>
      </c>
      <c r="X328" s="59">
        <v>6.3297490994899994E-2</v>
      </c>
      <c r="Y328" s="54">
        <v>0</v>
      </c>
      <c r="Z328" s="54">
        <v>1</v>
      </c>
      <c r="AA328" s="54">
        <v>0</v>
      </c>
      <c r="AB328" s="54">
        <v>0</v>
      </c>
      <c r="AC328" s="56">
        <v>1</v>
      </c>
      <c r="AD328" s="56">
        <v>0</v>
      </c>
      <c r="AE328" s="1" t="s">
        <v>1454</v>
      </c>
      <c r="AF328" s="1" t="s">
        <v>1418</v>
      </c>
      <c r="AG328" s="1" t="s">
        <v>1419</v>
      </c>
    </row>
    <row r="329" spans="1:33">
      <c r="A329" s="53">
        <v>45169</v>
      </c>
      <c r="B329" s="53">
        <v>45169</v>
      </c>
      <c r="N329" s="1" t="s">
        <v>1310</v>
      </c>
      <c r="U329" s="59">
        <v>9662376320.3398304</v>
      </c>
      <c r="V329" s="60">
        <v>9662376320.3398304</v>
      </c>
      <c r="W329" s="60">
        <v>38649505281.359299</v>
      </c>
      <c r="X329" s="59">
        <v>0.1458345295505</v>
      </c>
      <c r="Y329" s="54">
        <v>1</v>
      </c>
      <c r="Z329" s="54">
        <v>0</v>
      </c>
      <c r="AA329" s="54">
        <v>0</v>
      </c>
      <c r="AB329" s="54">
        <v>0</v>
      </c>
      <c r="AC329" s="56">
        <v>0</v>
      </c>
      <c r="AD329" s="56">
        <v>1</v>
      </c>
      <c r="AE329" s="1" t="s">
        <v>1462</v>
      </c>
      <c r="AF329" s="1" t="s">
        <v>1418</v>
      </c>
      <c r="AG329" s="1" t="s">
        <v>1419</v>
      </c>
    </row>
    <row r="330" spans="1:33">
      <c r="A330" s="53">
        <v>45169</v>
      </c>
      <c r="B330" s="53">
        <v>45169</v>
      </c>
      <c r="N330" s="1" t="s">
        <v>1303</v>
      </c>
      <c r="U330" s="59">
        <v>21522717969.271301</v>
      </c>
      <c r="V330" s="60">
        <v>21522717969.271301</v>
      </c>
      <c r="W330" s="60">
        <v>30746739956.101898</v>
      </c>
      <c r="X330" s="59">
        <v>0.32484301435140001</v>
      </c>
      <c r="Y330" s="54">
        <v>1</v>
      </c>
      <c r="Z330" s="54">
        <v>0</v>
      </c>
      <c r="AA330" s="54">
        <v>0</v>
      </c>
      <c r="AB330" s="54">
        <v>0</v>
      </c>
      <c r="AC330" s="56">
        <v>1</v>
      </c>
      <c r="AD330" s="56">
        <v>0</v>
      </c>
      <c r="AE330" s="1" t="s">
        <v>1454</v>
      </c>
      <c r="AF330" s="1" t="s">
        <v>1418</v>
      </c>
      <c r="AG330" s="1" t="s">
        <v>1419</v>
      </c>
    </row>
    <row r="331" spans="1:33">
      <c r="A331" s="53">
        <v>45169</v>
      </c>
      <c r="B331" s="53">
        <v>45169</v>
      </c>
      <c r="N331" s="1" t="s">
        <v>1303</v>
      </c>
      <c r="U331" s="59">
        <v>4802868199.4567699</v>
      </c>
      <c r="V331" s="60">
        <v>4802868199.4567699</v>
      </c>
      <c r="W331" s="60">
        <v>8732487635.3759403</v>
      </c>
      <c r="X331" s="59">
        <v>7.2489830776599998E-2</v>
      </c>
      <c r="Y331" s="54">
        <v>1</v>
      </c>
      <c r="Z331" s="54">
        <v>0</v>
      </c>
      <c r="AA331" s="54">
        <v>0</v>
      </c>
      <c r="AB331" s="54">
        <v>0</v>
      </c>
      <c r="AC331" s="56">
        <v>0.5</v>
      </c>
      <c r="AD331" s="56">
        <v>0.5</v>
      </c>
      <c r="AE331" s="1" t="s">
        <v>1454</v>
      </c>
      <c r="AF331" s="1" t="s">
        <v>1418</v>
      </c>
      <c r="AG331" s="1" t="s">
        <v>1419</v>
      </c>
    </row>
    <row r="332" spans="1:33">
      <c r="A332" s="53">
        <v>45169</v>
      </c>
      <c r="B332" s="53">
        <v>45169</v>
      </c>
      <c r="N332" s="1" t="s">
        <v>1303</v>
      </c>
      <c r="U332" s="59">
        <v>4765050956.6765604</v>
      </c>
      <c r="V332" s="60">
        <v>4765050956.6765604</v>
      </c>
      <c r="W332" s="60">
        <v>6353401275.5687399</v>
      </c>
      <c r="X332" s="59">
        <v>7.1919054020699993E-2</v>
      </c>
      <c r="Y332" s="54">
        <v>0</v>
      </c>
      <c r="Z332" s="54">
        <v>1</v>
      </c>
      <c r="AA332" s="54">
        <v>0</v>
      </c>
      <c r="AB332" s="54">
        <v>0</v>
      </c>
      <c r="AC332" s="56">
        <v>1</v>
      </c>
      <c r="AD332" s="56">
        <v>0</v>
      </c>
      <c r="AE332" s="1" t="s">
        <v>1454</v>
      </c>
      <c r="AF332" s="1" t="s">
        <v>1418</v>
      </c>
      <c r="AG332" s="1" t="s">
        <v>1419</v>
      </c>
    </row>
    <row r="333" spans="1:33">
      <c r="A333" s="53">
        <v>45169</v>
      </c>
      <c r="B333" s="53">
        <v>45169</v>
      </c>
      <c r="N333" s="1" t="s">
        <v>1036</v>
      </c>
      <c r="U333" s="59">
        <v>4354840758.2851105</v>
      </c>
      <c r="V333" s="60">
        <v>4354840758.2851105</v>
      </c>
      <c r="W333" s="60">
        <v>5806454344.3801498</v>
      </c>
      <c r="X333" s="59">
        <v>6.5727739450100006E-2</v>
      </c>
      <c r="Y333" s="54">
        <v>0</v>
      </c>
      <c r="Z333" s="54">
        <v>1</v>
      </c>
      <c r="AA333" s="54">
        <v>0</v>
      </c>
      <c r="AB333" s="54">
        <v>0</v>
      </c>
      <c r="AC333" s="56">
        <v>0</v>
      </c>
      <c r="AD333" s="56">
        <v>1</v>
      </c>
      <c r="AE333" s="1" t="s">
        <v>1471</v>
      </c>
      <c r="AF333" s="1" t="s">
        <v>1418</v>
      </c>
      <c r="AG333" s="1" t="s">
        <v>1419</v>
      </c>
    </row>
    <row r="334" spans="1:33">
      <c r="A334" s="53">
        <v>45169</v>
      </c>
      <c r="B334" s="53">
        <v>45169</v>
      </c>
      <c r="N334" s="1" t="s">
        <v>948</v>
      </c>
      <c r="U334" s="59">
        <v>343752372.27697998</v>
      </c>
      <c r="V334" s="60">
        <v>343752372.27697998</v>
      </c>
      <c r="W334" s="60">
        <v>6412007248.76933</v>
      </c>
      <c r="X334" s="59">
        <v>5.1882646495000004E-3</v>
      </c>
      <c r="Y334" s="54">
        <v>0</v>
      </c>
      <c r="Z334" s="54">
        <v>1</v>
      </c>
      <c r="AA334" s="54">
        <v>0</v>
      </c>
      <c r="AB334" s="54">
        <v>0</v>
      </c>
      <c r="AC334" s="56">
        <v>1</v>
      </c>
      <c r="AD334" s="56">
        <v>0</v>
      </c>
      <c r="AE334" s="1" t="s">
        <v>1461</v>
      </c>
      <c r="AF334" s="1" t="s">
        <v>1418</v>
      </c>
      <c r="AG334" s="1" t="s">
        <v>1434</v>
      </c>
    </row>
    <row r="335" spans="1:33">
      <c r="A335" s="53">
        <v>45169</v>
      </c>
      <c r="B335" s="53">
        <v>45169</v>
      </c>
      <c r="N335" s="1" t="s">
        <v>1216</v>
      </c>
      <c r="U335" s="59">
        <v>8880484827.3521404</v>
      </c>
      <c r="V335" s="60">
        <v>8880484827.3521404</v>
      </c>
      <c r="W335" s="60">
        <v>17760969654.7043</v>
      </c>
      <c r="X335" s="59">
        <v>0.1340334182856</v>
      </c>
      <c r="Y335" s="54">
        <v>1</v>
      </c>
      <c r="Z335" s="54">
        <v>0</v>
      </c>
      <c r="AA335" s="54">
        <v>0</v>
      </c>
      <c r="AB335" s="54">
        <v>0</v>
      </c>
      <c r="AC335" s="56">
        <v>1</v>
      </c>
      <c r="AD335" s="56">
        <v>0</v>
      </c>
      <c r="AE335" s="1" t="s">
        <v>1480</v>
      </c>
      <c r="AF335" s="1" t="s">
        <v>1486</v>
      </c>
      <c r="AG335" s="1" t="s">
        <v>1419</v>
      </c>
    </row>
    <row r="336" spans="1:33">
      <c r="A336" s="53">
        <v>45169</v>
      </c>
      <c r="B336" s="53">
        <v>45169</v>
      </c>
      <c r="N336" s="1" t="s">
        <v>948</v>
      </c>
      <c r="U336" s="59">
        <v>1889883053.1042199</v>
      </c>
      <c r="V336" s="60">
        <v>1889883053.1042199</v>
      </c>
      <c r="W336" s="60">
        <v>4724707632.76054</v>
      </c>
      <c r="X336" s="59">
        <v>2.8524060419300001E-2</v>
      </c>
      <c r="Y336" s="54">
        <v>0</v>
      </c>
      <c r="Z336" s="54">
        <v>1</v>
      </c>
      <c r="AA336" s="54">
        <v>0</v>
      </c>
      <c r="AB336" s="54">
        <v>0</v>
      </c>
      <c r="AC336" s="56">
        <v>1</v>
      </c>
      <c r="AD336" s="56">
        <v>0</v>
      </c>
      <c r="AE336" s="1" t="s">
        <v>1431</v>
      </c>
      <c r="AF336" s="1" t="s">
        <v>1418</v>
      </c>
      <c r="AG336" s="1" t="s">
        <v>1456</v>
      </c>
    </row>
    <row r="337" spans="1:33">
      <c r="A337" s="53">
        <v>45169</v>
      </c>
      <c r="B337" s="53">
        <v>45169</v>
      </c>
      <c r="N337" s="1" t="s">
        <v>948</v>
      </c>
      <c r="U337" s="59">
        <v>1344259330.2244999</v>
      </c>
      <c r="V337" s="60">
        <v>1344259330.2244999</v>
      </c>
      <c r="W337" s="60">
        <v>2240432217.0408401</v>
      </c>
      <c r="X337" s="59">
        <v>2.02889455469E-2</v>
      </c>
      <c r="Y337" s="54">
        <v>0</v>
      </c>
      <c r="Z337" s="54">
        <v>1</v>
      </c>
      <c r="AA337" s="54">
        <v>0</v>
      </c>
      <c r="AB337" s="54">
        <v>0</v>
      </c>
      <c r="AC337" s="56">
        <v>1</v>
      </c>
      <c r="AD337" s="56">
        <v>0</v>
      </c>
      <c r="AE337" s="1" t="s">
        <v>1431</v>
      </c>
      <c r="AF337" s="1" t="s">
        <v>1418</v>
      </c>
      <c r="AG337" s="1" t="s">
        <v>1456</v>
      </c>
    </row>
    <row r="338" spans="1:33">
      <c r="A338" s="53">
        <v>45169</v>
      </c>
      <c r="B338" s="53">
        <v>45169</v>
      </c>
      <c r="N338" s="1" t="s">
        <v>948</v>
      </c>
      <c r="U338" s="59">
        <v>1676042533.8754699</v>
      </c>
      <c r="V338" s="60">
        <v>1676042533.8754699</v>
      </c>
      <c r="W338" s="60">
        <v>4788692953.9299297</v>
      </c>
      <c r="X338" s="59">
        <v>2.5296559182800001E-2</v>
      </c>
      <c r="Y338" s="54">
        <v>0</v>
      </c>
      <c r="Z338" s="54">
        <v>1</v>
      </c>
      <c r="AA338" s="54">
        <v>0</v>
      </c>
      <c r="AB338" s="54">
        <v>0</v>
      </c>
      <c r="AC338" s="56">
        <v>1</v>
      </c>
      <c r="AD338" s="56">
        <v>0</v>
      </c>
      <c r="AE338" s="1" t="s">
        <v>1431</v>
      </c>
      <c r="AF338" s="1" t="s">
        <v>1418</v>
      </c>
      <c r="AG338" s="1" t="s">
        <v>1456</v>
      </c>
    </row>
    <row r="339" spans="1:33">
      <c r="A339" s="53">
        <v>45169</v>
      </c>
      <c r="B339" s="53">
        <v>45169</v>
      </c>
      <c r="N339" s="1" t="s">
        <v>948</v>
      </c>
      <c r="U339" s="59">
        <v>6733764442.1334496</v>
      </c>
      <c r="V339" s="60">
        <v>6733764442.1334496</v>
      </c>
      <c r="W339" s="60">
        <v>8978352589.5112705</v>
      </c>
      <c r="X339" s="59">
        <v>0.10163290447040001</v>
      </c>
      <c r="Y339" s="54">
        <v>1</v>
      </c>
      <c r="Z339" s="54">
        <v>0</v>
      </c>
      <c r="AA339" s="54">
        <v>0</v>
      </c>
      <c r="AB339" s="54">
        <v>0</v>
      </c>
      <c r="AC339" s="56">
        <v>1</v>
      </c>
      <c r="AD339" s="56">
        <v>0</v>
      </c>
      <c r="AE339" s="1" t="s">
        <v>1431</v>
      </c>
      <c r="AF339" s="1" t="s">
        <v>1418</v>
      </c>
      <c r="AG339" s="1" t="s">
        <v>1457</v>
      </c>
    </row>
    <row r="340" spans="1:33">
      <c r="A340" s="53">
        <v>45169</v>
      </c>
      <c r="B340" s="53">
        <v>45169</v>
      </c>
      <c r="N340" s="1" t="s">
        <v>948</v>
      </c>
      <c r="U340" s="59">
        <v>953648018.90961802</v>
      </c>
      <c r="V340" s="60">
        <v>953648018.90961802</v>
      </c>
      <c r="W340" s="60">
        <v>2119217819.79915</v>
      </c>
      <c r="X340" s="59">
        <v>1.43934375545E-2</v>
      </c>
      <c r="Y340" s="54">
        <v>0</v>
      </c>
      <c r="Z340" s="54">
        <v>1</v>
      </c>
      <c r="AA340" s="54">
        <v>0</v>
      </c>
      <c r="AB340" s="54">
        <v>0</v>
      </c>
      <c r="AC340" s="56">
        <v>1</v>
      </c>
      <c r="AD340" s="56">
        <v>0</v>
      </c>
      <c r="AE340" s="1" t="s">
        <v>1431</v>
      </c>
      <c r="AF340" s="1" t="s">
        <v>1418</v>
      </c>
      <c r="AG340" s="1" t="s">
        <v>1456</v>
      </c>
    </row>
    <row r="341" spans="1:33">
      <c r="A341" s="53">
        <v>45169</v>
      </c>
      <c r="B341" s="53">
        <v>45169</v>
      </c>
      <c r="N341" s="1" t="s">
        <v>948</v>
      </c>
      <c r="U341" s="59">
        <v>8231059318.2264099</v>
      </c>
      <c r="V341" s="60">
        <v>8231059318.2264099</v>
      </c>
      <c r="W341" s="60">
        <v>13718432197.044001</v>
      </c>
      <c r="X341" s="59">
        <v>0.12423162000519999</v>
      </c>
      <c r="Y341" s="54">
        <v>1</v>
      </c>
      <c r="Z341" s="54">
        <v>0</v>
      </c>
      <c r="AA341" s="54">
        <v>0</v>
      </c>
      <c r="AB341" s="54">
        <v>0</v>
      </c>
      <c r="AC341" s="56">
        <v>0</v>
      </c>
      <c r="AD341" s="56">
        <v>1</v>
      </c>
      <c r="AE341" s="1" t="s">
        <v>1431</v>
      </c>
      <c r="AF341" s="1" t="s">
        <v>1418</v>
      </c>
      <c r="AG341" s="1" t="s">
        <v>1456</v>
      </c>
    </row>
    <row r="342" spans="1:33">
      <c r="A342" s="53">
        <v>45169</v>
      </c>
      <c r="B342" s="53">
        <v>45169</v>
      </c>
      <c r="N342" s="1" t="s">
        <v>948</v>
      </c>
      <c r="U342" s="59">
        <v>8079820293.1890202</v>
      </c>
      <c r="V342" s="60">
        <v>8079820293.1890202</v>
      </c>
      <c r="W342" s="60">
        <v>23085200837.682899</v>
      </c>
      <c r="X342" s="59">
        <v>0.121948964959</v>
      </c>
      <c r="Y342" s="54">
        <v>1</v>
      </c>
      <c r="Z342" s="54">
        <v>0</v>
      </c>
      <c r="AA342" s="54">
        <v>0</v>
      </c>
      <c r="AB342" s="54">
        <v>0</v>
      </c>
      <c r="AC342" s="56">
        <v>1</v>
      </c>
      <c r="AD342" s="56">
        <v>0</v>
      </c>
      <c r="AE342" s="1" t="s">
        <v>1431</v>
      </c>
      <c r="AF342" s="1" t="s">
        <v>1418</v>
      </c>
      <c r="AG342" s="1" t="s">
        <v>1456</v>
      </c>
    </row>
    <row r="343" spans="1:33">
      <c r="A343" s="53">
        <v>45169</v>
      </c>
      <c r="B343" s="53">
        <v>45169</v>
      </c>
      <c r="N343" s="1" t="s">
        <v>948</v>
      </c>
      <c r="U343" s="59">
        <v>9535917067.0130997</v>
      </c>
      <c r="V343" s="60">
        <v>9535917067.0130997</v>
      </c>
      <c r="W343" s="60">
        <v>19071834134.026199</v>
      </c>
      <c r="X343" s="59">
        <v>0.1439258763264</v>
      </c>
      <c r="Y343" s="54">
        <v>1</v>
      </c>
      <c r="Z343" s="54">
        <v>0</v>
      </c>
      <c r="AA343" s="54">
        <v>0</v>
      </c>
      <c r="AB343" s="54">
        <v>0</v>
      </c>
      <c r="AC343" s="56">
        <v>0</v>
      </c>
      <c r="AD343" s="56">
        <v>1</v>
      </c>
      <c r="AE343" s="1" t="s">
        <v>1431</v>
      </c>
      <c r="AF343" s="1" t="s">
        <v>1418</v>
      </c>
      <c r="AG343" s="1" t="s">
        <v>1456</v>
      </c>
    </row>
    <row r="344" spans="1:33">
      <c r="A344" s="53">
        <v>45169</v>
      </c>
      <c r="B344" s="53">
        <v>45169</v>
      </c>
      <c r="N344" s="1" t="s">
        <v>948</v>
      </c>
      <c r="U344" s="59">
        <v>2852129283.8669901</v>
      </c>
      <c r="V344" s="60">
        <v>2852129283.8669901</v>
      </c>
      <c r="W344" s="60">
        <v>6338065075.2599897</v>
      </c>
      <c r="X344" s="59">
        <v>4.3047271037700001E-2</v>
      </c>
      <c r="Y344" s="54">
        <v>1</v>
      </c>
      <c r="Z344" s="54">
        <v>0</v>
      </c>
      <c r="AA344" s="54">
        <v>0</v>
      </c>
      <c r="AB344" s="54">
        <v>0</v>
      </c>
      <c r="AC344" s="56">
        <v>1</v>
      </c>
      <c r="AD344" s="56">
        <v>0</v>
      </c>
      <c r="AE344" s="1" t="s">
        <v>1431</v>
      </c>
      <c r="AF344" s="1" t="s">
        <v>1418</v>
      </c>
      <c r="AG344" s="1" t="s">
        <v>1456</v>
      </c>
    </row>
    <row r="345" spans="1:33">
      <c r="A345" s="53">
        <v>45169</v>
      </c>
      <c r="B345" s="53">
        <v>45169</v>
      </c>
      <c r="N345" s="1" t="s">
        <v>948</v>
      </c>
      <c r="U345" s="59">
        <v>2245298384.3958302</v>
      </c>
      <c r="V345" s="60">
        <v>2245298384.3958302</v>
      </c>
      <c r="W345" s="60">
        <v>4989551965.32407</v>
      </c>
      <c r="X345" s="59">
        <v>3.3888354451699999E-2</v>
      </c>
      <c r="Y345" s="54">
        <v>0</v>
      </c>
      <c r="Z345" s="54">
        <v>1</v>
      </c>
      <c r="AA345" s="54">
        <v>0</v>
      </c>
      <c r="AB345" s="54">
        <v>0</v>
      </c>
      <c r="AC345" s="56">
        <v>1</v>
      </c>
      <c r="AD345" s="56">
        <v>0</v>
      </c>
      <c r="AE345" s="1" t="s">
        <v>1431</v>
      </c>
      <c r="AF345" s="1" t="s">
        <v>1418</v>
      </c>
      <c r="AG345" s="1" t="s">
        <v>1456</v>
      </c>
    </row>
    <row r="346" spans="1:33">
      <c r="A346" s="53">
        <v>45169</v>
      </c>
      <c r="B346" s="53">
        <v>45169</v>
      </c>
      <c r="N346" s="1" t="s">
        <v>948</v>
      </c>
      <c r="U346" s="59">
        <v>15228716207.4792</v>
      </c>
      <c r="V346" s="60">
        <v>15228716207.4792</v>
      </c>
      <c r="W346" s="60">
        <v>187363376840.93201</v>
      </c>
      <c r="X346" s="59">
        <v>0.22984746092960001</v>
      </c>
      <c r="Y346" s="54">
        <v>1</v>
      </c>
      <c r="Z346" s="54">
        <v>0</v>
      </c>
      <c r="AA346" s="54">
        <v>0</v>
      </c>
      <c r="AB346" s="54">
        <v>0</v>
      </c>
      <c r="AC346" s="56">
        <v>1</v>
      </c>
      <c r="AD346" s="56">
        <v>0</v>
      </c>
      <c r="AE346" s="1" t="s">
        <v>1431</v>
      </c>
      <c r="AF346" s="1" t="s">
        <v>1418</v>
      </c>
      <c r="AG346" s="1" t="s">
        <v>1465</v>
      </c>
    </row>
    <row r="347" spans="1:33">
      <c r="A347" s="53">
        <v>45169</v>
      </c>
      <c r="B347" s="53">
        <v>45169</v>
      </c>
      <c r="N347" s="1" t="s">
        <v>948</v>
      </c>
      <c r="U347" s="59">
        <v>1379290901.0922599</v>
      </c>
      <c r="V347" s="60">
        <v>1379290901.0922599</v>
      </c>
      <c r="W347" s="60">
        <v>187363376840.93201</v>
      </c>
      <c r="X347" s="59">
        <v>2.0817678074799999E-2</v>
      </c>
      <c r="Y347" s="54">
        <v>1</v>
      </c>
      <c r="Z347" s="54">
        <v>0</v>
      </c>
      <c r="AA347" s="54">
        <v>0</v>
      </c>
      <c r="AB347" s="54">
        <v>0</v>
      </c>
      <c r="AC347" s="56">
        <v>1</v>
      </c>
      <c r="AD347" s="56">
        <v>0</v>
      </c>
      <c r="AE347" s="1" t="s">
        <v>1461</v>
      </c>
      <c r="AF347" s="1" t="s">
        <v>1418</v>
      </c>
      <c r="AG347" s="1" t="s">
        <v>1434</v>
      </c>
    </row>
    <row r="348" spans="1:33">
      <c r="A348" s="53">
        <v>45169</v>
      </c>
      <c r="B348" s="53">
        <v>45169</v>
      </c>
      <c r="N348" s="1" t="s">
        <v>1072</v>
      </c>
      <c r="U348" s="59">
        <v>1098977520.0894599</v>
      </c>
      <c r="V348" s="60">
        <v>1098977520.0894599</v>
      </c>
      <c r="W348" s="60">
        <v>3139935771.6841798</v>
      </c>
      <c r="X348" s="59">
        <v>1.6586899983499999E-2</v>
      </c>
      <c r="Y348" s="54">
        <v>0</v>
      </c>
      <c r="Z348" s="54">
        <v>1</v>
      </c>
      <c r="AA348" s="54">
        <v>0</v>
      </c>
      <c r="AB348" s="54">
        <v>0</v>
      </c>
      <c r="AC348" s="56">
        <v>0</v>
      </c>
      <c r="AD348" s="56">
        <v>1</v>
      </c>
      <c r="AE348" s="1" t="s">
        <v>1472</v>
      </c>
      <c r="AF348" s="1" t="s">
        <v>1418</v>
      </c>
      <c r="AG348" s="1" t="s">
        <v>1419</v>
      </c>
    </row>
    <row r="349" spans="1:33">
      <c r="A349" s="53">
        <v>45169</v>
      </c>
      <c r="B349" s="53">
        <v>45169</v>
      </c>
      <c r="N349" s="1" t="s">
        <v>1070</v>
      </c>
      <c r="U349" s="59">
        <v>3196759856.0237999</v>
      </c>
      <c r="V349" s="60">
        <v>3196759856.0237999</v>
      </c>
      <c r="W349" s="60">
        <v>9133599588.6394196</v>
      </c>
      <c r="X349" s="59">
        <v>4.8248790383799998E-2</v>
      </c>
      <c r="Y349" s="54">
        <v>1</v>
      </c>
      <c r="Z349" s="54">
        <v>0</v>
      </c>
      <c r="AA349" s="54">
        <v>0</v>
      </c>
      <c r="AB349" s="54">
        <v>0</v>
      </c>
      <c r="AC349" s="56">
        <v>1</v>
      </c>
      <c r="AD349" s="56">
        <v>0</v>
      </c>
      <c r="AE349" s="1" t="s">
        <v>1458</v>
      </c>
      <c r="AF349" s="1" t="s">
        <v>1418</v>
      </c>
      <c r="AG349" s="1" t="s">
        <v>1419</v>
      </c>
    </row>
    <row r="350" spans="1:33">
      <c r="A350" s="53">
        <v>45169</v>
      </c>
      <c r="B350" s="53">
        <v>45169</v>
      </c>
      <c r="N350" s="1" t="s">
        <v>1070</v>
      </c>
      <c r="U350" s="59">
        <v>3039640858.0538402</v>
      </c>
      <c r="V350" s="60">
        <v>3039640858.0538402</v>
      </c>
      <c r="W350" s="60">
        <v>15198204290.269199</v>
      </c>
      <c r="X350" s="59">
        <v>4.5877388733399999E-2</v>
      </c>
      <c r="Y350" s="54">
        <v>1</v>
      </c>
      <c r="Z350" s="54">
        <v>0</v>
      </c>
      <c r="AA350" s="54">
        <v>0</v>
      </c>
      <c r="AB350" s="54">
        <v>0</v>
      </c>
      <c r="AC350" s="56">
        <v>1</v>
      </c>
      <c r="AD350" s="56">
        <v>0</v>
      </c>
      <c r="AE350" s="1" t="s">
        <v>1458</v>
      </c>
      <c r="AF350" s="1" t="s">
        <v>1418</v>
      </c>
      <c r="AG350" s="1" t="s">
        <v>1419</v>
      </c>
    </row>
    <row r="351" spans="1:33">
      <c r="A351" s="53">
        <v>45169</v>
      </c>
      <c r="B351" s="53">
        <v>45169</v>
      </c>
      <c r="N351" s="1" t="s">
        <v>1070</v>
      </c>
      <c r="U351" s="59">
        <v>5880581256.0829802</v>
      </c>
      <c r="V351" s="60">
        <v>5880581256.0829802</v>
      </c>
      <c r="W351" s="60">
        <v>11761162512.166</v>
      </c>
      <c r="X351" s="59">
        <v>8.8755785588600006E-2</v>
      </c>
      <c r="Y351" s="54">
        <v>0</v>
      </c>
      <c r="Z351" s="54">
        <v>1</v>
      </c>
      <c r="AA351" s="54">
        <v>0</v>
      </c>
      <c r="AB351" s="54">
        <v>0</v>
      </c>
      <c r="AC351" s="56">
        <v>0.65</v>
      </c>
      <c r="AD351" s="56">
        <v>0.35</v>
      </c>
      <c r="AE351" s="1" t="s">
        <v>1458</v>
      </c>
      <c r="AF351" s="1" t="s">
        <v>1418</v>
      </c>
      <c r="AG351" s="1" t="s">
        <v>1419</v>
      </c>
    </row>
    <row r="352" spans="1:33">
      <c r="A352" s="53">
        <v>45169</v>
      </c>
      <c r="B352" s="53">
        <v>45169</v>
      </c>
      <c r="N352" s="1" t="s">
        <v>1070</v>
      </c>
      <c r="U352" s="59">
        <v>12886382528.6735</v>
      </c>
      <c r="V352" s="60">
        <v>12886382528.6735</v>
      </c>
      <c r="W352" s="60">
        <v>32215956321.683899</v>
      </c>
      <c r="X352" s="59">
        <v>0.1944945499298</v>
      </c>
      <c r="Y352" s="54">
        <v>1</v>
      </c>
      <c r="Z352" s="54">
        <v>0</v>
      </c>
      <c r="AA352" s="54">
        <v>0</v>
      </c>
      <c r="AB352" s="54">
        <v>0</v>
      </c>
      <c r="AC352" s="56">
        <v>1</v>
      </c>
      <c r="AD352" s="56">
        <v>0</v>
      </c>
      <c r="AE352" s="1" t="s">
        <v>1458</v>
      </c>
      <c r="AF352" s="1" t="s">
        <v>1418</v>
      </c>
      <c r="AG352" s="1" t="s">
        <v>1419</v>
      </c>
    </row>
    <row r="353" spans="1:33">
      <c r="A353" s="53">
        <v>45169</v>
      </c>
      <c r="B353" s="53">
        <v>45169</v>
      </c>
      <c r="N353" s="1" t="s">
        <v>1070</v>
      </c>
      <c r="U353" s="59">
        <v>13416419924.767</v>
      </c>
      <c r="V353" s="60">
        <v>13416419924.767</v>
      </c>
      <c r="W353" s="60">
        <v>38332628356.477097</v>
      </c>
      <c r="X353" s="59">
        <v>0.20249441991430001</v>
      </c>
      <c r="Y353" s="54">
        <v>1</v>
      </c>
      <c r="Z353" s="54">
        <v>0</v>
      </c>
      <c r="AA353" s="54">
        <v>0</v>
      </c>
      <c r="AB353" s="54">
        <v>0</v>
      </c>
      <c r="AC353" s="56">
        <v>1</v>
      </c>
      <c r="AD353" s="56">
        <v>0</v>
      </c>
      <c r="AE353" s="1" t="s">
        <v>1458</v>
      </c>
      <c r="AF353" s="1" t="s">
        <v>1418</v>
      </c>
      <c r="AG353" s="1" t="s">
        <v>1419</v>
      </c>
    </row>
    <row r="354" spans="1:33">
      <c r="A354" s="53">
        <v>45169</v>
      </c>
      <c r="B354" s="53">
        <v>45169</v>
      </c>
      <c r="N354" s="1" t="s">
        <v>1102</v>
      </c>
      <c r="U354" s="59">
        <v>11352572477.011499</v>
      </c>
      <c r="V354" s="60">
        <v>11352572477.011499</v>
      </c>
      <c r="W354" s="60">
        <v>16217960681.445101</v>
      </c>
      <c r="X354" s="59">
        <v>0.17134470977790001</v>
      </c>
      <c r="Y354" s="54">
        <v>1</v>
      </c>
      <c r="Z354" s="54">
        <v>0</v>
      </c>
      <c r="AA354" s="54">
        <v>0</v>
      </c>
      <c r="AB354" s="54">
        <v>0</v>
      </c>
      <c r="AC354" s="56">
        <v>0</v>
      </c>
      <c r="AD354" s="56">
        <v>1</v>
      </c>
      <c r="AE354" s="1" t="s">
        <v>1464</v>
      </c>
      <c r="AF354" s="1" t="s">
        <v>1418</v>
      </c>
      <c r="AG354" s="1" t="s">
        <v>1419</v>
      </c>
    </row>
    <row r="355" spans="1:33">
      <c r="A355" s="53">
        <v>45169</v>
      </c>
      <c r="B355" s="53">
        <v>45169</v>
      </c>
      <c r="N355" s="1" t="s">
        <v>1102</v>
      </c>
      <c r="U355" s="59">
        <v>3974110587.8721399</v>
      </c>
      <c r="V355" s="60">
        <v>3974110587.8721399</v>
      </c>
      <c r="W355" s="60">
        <v>6623517646.4535704</v>
      </c>
      <c r="X355" s="59">
        <v>5.9981367807400002E-2</v>
      </c>
      <c r="Y355" s="54">
        <v>0</v>
      </c>
      <c r="Z355" s="54">
        <v>1</v>
      </c>
      <c r="AA355" s="54">
        <v>0</v>
      </c>
      <c r="AB355" s="54">
        <v>0</v>
      </c>
      <c r="AC355" s="56">
        <v>0</v>
      </c>
      <c r="AD355" s="56">
        <v>1</v>
      </c>
      <c r="AE355" s="1" t="s">
        <v>1464</v>
      </c>
      <c r="AF355" s="1" t="s">
        <v>1418</v>
      </c>
      <c r="AG355" s="1" t="s">
        <v>1419</v>
      </c>
    </row>
    <row r="356" spans="1:33">
      <c r="A356" s="53">
        <v>45169</v>
      </c>
      <c r="B356" s="53">
        <v>45169</v>
      </c>
      <c r="N356" s="1" t="s">
        <v>1102</v>
      </c>
      <c r="U356" s="59">
        <v>6769841870.2288599</v>
      </c>
      <c r="V356" s="60">
        <v>6769841870.2288599</v>
      </c>
      <c r="W356" s="60">
        <v>9026455826.9718208</v>
      </c>
      <c r="X356" s="59">
        <v>0.1021774221521</v>
      </c>
      <c r="Y356" s="54">
        <v>1</v>
      </c>
      <c r="Z356" s="54">
        <v>0</v>
      </c>
      <c r="AA356" s="54">
        <v>0</v>
      </c>
      <c r="AB356" s="54">
        <v>0</v>
      </c>
      <c r="AC356" s="56">
        <v>1</v>
      </c>
      <c r="AD356" s="56">
        <v>0</v>
      </c>
      <c r="AE356" s="1" t="s">
        <v>1464</v>
      </c>
      <c r="AF356" s="1" t="s">
        <v>1418</v>
      </c>
      <c r="AG356" s="1" t="s">
        <v>1419</v>
      </c>
    </row>
    <row r="357" spans="1:33">
      <c r="A357" s="53">
        <v>45169</v>
      </c>
      <c r="B357" s="53">
        <v>45169</v>
      </c>
      <c r="N357" s="1" t="s">
        <v>1102</v>
      </c>
      <c r="U357" s="59">
        <v>15987585609.3134</v>
      </c>
      <c r="V357" s="60">
        <v>15987585609.3134</v>
      </c>
      <c r="W357" s="60">
        <v>24596285552.789902</v>
      </c>
      <c r="X357" s="59">
        <v>0.2413010990966</v>
      </c>
      <c r="Y357" s="54">
        <v>1</v>
      </c>
      <c r="Z357" s="54">
        <v>0</v>
      </c>
      <c r="AA357" s="54">
        <v>0</v>
      </c>
      <c r="AB357" s="54">
        <v>0</v>
      </c>
      <c r="AC357" s="56">
        <v>1</v>
      </c>
      <c r="AD357" s="56">
        <v>0</v>
      </c>
      <c r="AE357" s="1" t="s">
        <v>1464</v>
      </c>
      <c r="AF357" s="1" t="s">
        <v>1418</v>
      </c>
      <c r="AG357" s="1" t="s">
        <v>1419</v>
      </c>
    </row>
    <row r="358" spans="1:33">
      <c r="A358" s="53">
        <v>45169</v>
      </c>
      <c r="B358" s="53">
        <v>45169</v>
      </c>
      <c r="N358" s="1" t="s">
        <v>1102</v>
      </c>
      <c r="U358" s="59">
        <v>3326638865.8842402</v>
      </c>
      <c r="V358" s="60">
        <v>3326638865.8842402</v>
      </c>
      <c r="W358" s="60">
        <v>9504682473.9549809</v>
      </c>
      <c r="X358" s="59">
        <v>5.02090580937E-2</v>
      </c>
      <c r="Y358" s="54">
        <v>1</v>
      </c>
      <c r="Z358" s="54">
        <v>0</v>
      </c>
      <c r="AA358" s="54">
        <v>0</v>
      </c>
      <c r="AB358" s="54">
        <v>0</v>
      </c>
      <c r="AC358" s="56">
        <v>0</v>
      </c>
      <c r="AD358" s="56">
        <v>1</v>
      </c>
      <c r="AE358" s="1" t="s">
        <v>1464</v>
      </c>
      <c r="AF358" s="1" t="s">
        <v>1418</v>
      </c>
      <c r="AG358" s="1" t="s">
        <v>1419</v>
      </c>
    </row>
    <row r="359" spans="1:33">
      <c r="A359" s="53">
        <v>45169</v>
      </c>
      <c r="B359" s="53">
        <v>45169</v>
      </c>
      <c r="N359" s="1" t="s">
        <v>948</v>
      </c>
      <c r="U359" s="59">
        <v>1019464430.54828</v>
      </c>
      <c r="V359" s="60">
        <v>1019464430.54828</v>
      </c>
      <c r="W359" s="60">
        <v>1699107384.2471399</v>
      </c>
      <c r="X359" s="59">
        <v>1.53868065881E-2</v>
      </c>
      <c r="Y359" s="54">
        <v>0</v>
      </c>
      <c r="Z359" s="54">
        <v>1</v>
      </c>
      <c r="AA359" s="54">
        <v>0</v>
      </c>
      <c r="AB359" s="54">
        <v>0</v>
      </c>
      <c r="AC359" s="56">
        <v>1</v>
      </c>
      <c r="AD359" s="56">
        <v>0</v>
      </c>
      <c r="AE359" s="1" t="s">
        <v>1431</v>
      </c>
      <c r="AF359" s="1" t="s">
        <v>1418</v>
      </c>
      <c r="AG359" s="1" t="s">
        <v>1456</v>
      </c>
    </row>
    <row r="360" spans="1:33">
      <c r="A360" s="53">
        <v>45169</v>
      </c>
      <c r="B360" s="53">
        <v>45169</v>
      </c>
      <c r="N360" s="1" t="s">
        <v>1131</v>
      </c>
      <c r="U360" s="59">
        <v>1185928814.12974</v>
      </c>
      <c r="V360" s="60">
        <v>1185928814.12974</v>
      </c>
      <c r="W360" s="60">
        <v>2635397364.73276</v>
      </c>
      <c r="X360" s="59">
        <v>1.7899258417900001E-2</v>
      </c>
      <c r="Y360" s="54">
        <v>0</v>
      </c>
      <c r="Z360" s="54">
        <v>1</v>
      </c>
      <c r="AA360" s="54">
        <v>0</v>
      </c>
      <c r="AB360" s="54">
        <v>0</v>
      </c>
      <c r="AC360" s="56">
        <v>0.5</v>
      </c>
      <c r="AD360" s="56">
        <v>0.5</v>
      </c>
      <c r="AE360" s="1" t="s">
        <v>1446</v>
      </c>
      <c r="AF360" s="1" t="s">
        <v>1418</v>
      </c>
      <c r="AG360" s="1" t="s">
        <v>1419</v>
      </c>
    </row>
    <row r="361" spans="1:33">
      <c r="A361" s="53">
        <v>45169</v>
      </c>
      <c r="B361" s="53">
        <v>45169</v>
      </c>
      <c r="N361" s="1" t="s">
        <v>1102</v>
      </c>
      <c r="U361" s="59">
        <v>3464397934.5564599</v>
      </c>
      <c r="V361" s="60">
        <v>3464397934.5564599</v>
      </c>
      <c r="W361" s="60">
        <v>5773996557.5941</v>
      </c>
      <c r="X361" s="59">
        <v>5.2288259762600001E-2</v>
      </c>
      <c r="Y361" s="54">
        <v>1</v>
      </c>
      <c r="Z361" s="54">
        <v>0</v>
      </c>
      <c r="AA361" s="54">
        <v>0</v>
      </c>
      <c r="AB361" s="54">
        <v>0</v>
      </c>
      <c r="AC361" s="56">
        <v>0</v>
      </c>
      <c r="AD361" s="56">
        <v>1</v>
      </c>
      <c r="AE361" s="1" t="s">
        <v>1464</v>
      </c>
      <c r="AF361" s="1" t="s">
        <v>1418</v>
      </c>
      <c r="AG361" s="1" t="s">
        <v>1419</v>
      </c>
    </row>
    <row r="362" spans="1:33">
      <c r="A362" s="53">
        <v>45169</v>
      </c>
      <c r="B362" s="53">
        <v>45169</v>
      </c>
      <c r="N362" s="1" t="s">
        <v>918</v>
      </c>
      <c r="U362" s="59">
        <v>2466057419.5483699</v>
      </c>
      <c r="V362" s="60">
        <v>2466057419.5483699</v>
      </c>
      <c r="W362" s="60">
        <v>7045878341.5667696</v>
      </c>
      <c r="X362" s="59">
        <v>3.7220277052100001E-2</v>
      </c>
      <c r="Y362" s="54">
        <v>0</v>
      </c>
      <c r="Z362" s="54">
        <v>1</v>
      </c>
      <c r="AA362" s="54">
        <v>0</v>
      </c>
      <c r="AB362" s="54">
        <v>0</v>
      </c>
      <c r="AC362" s="56">
        <v>0.65</v>
      </c>
      <c r="AD362" s="56">
        <v>0.35</v>
      </c>
      <c r="AE362" s="1" t="s">
        <v>1466</v>
      </c>
      <c r="AF362" s="1" t="s">
        <v>1467</v>
      </c>
      <c r="AG362" s="1" t="s">
        <v>1419</v>
      </c>
    </row>
    <row r="363" spans="1:33">
      <c r="A363" s="53">
        <v>45169</v>
      </c>
      <c r="B363" s="53">
        <v>45169</v>
      </c>
      <c r="N363" s="1" t="s">
        <v>948</v>
      </c>
      <c r="U363" s="59">
        <v>149650320.96877101</v>
      </c>
      <c r="V363" s="60">
        <v>149650320.96877101</v>
      </c>
      <c r="W363" s="60">
        <v>2490169133.8399501</v>
      </c>
      <c r="X363" s="59">
        <v>2.2586766890000001E-3</v>
      </c>
      <c r="Y363" s="54">
        <v>0</v>
      </c>
      <c r="Z363" s="54">
        <v>1</v>
      </c>
      <c r="AA363" s="54">
        <v>0</v>
      </c>
      <c r="AB363" s="54">
        <v>0</v>
      </c>
      <c r="AC363" s="56">
        <v>0</v>
      </c>
      <c r="AD363" s="56">
        <v>1</v>
      </c>
      <c r="AE363" s="1" t="s">
        <v>1461</v>
      </c>
      <c r="AF363" s="1" t="s">
        <v>1418</v>
      </c>
      <c r="AG363" s="1" t="s">
        <v>1434</v>
      </c>
    </row>
    <row r="364" spans="1:33">
      <c r="A364" s="53">
        <v>45169</v>
      </c>
      <c r="B364" s="53">
        <v>45169</v>
      </c>
      <c r="N364" s="1" t="s">
        <v>1332</v>
      </c>
      <c r="U364" s="59">
        <v>2532790897.8882198</v>
      </c>
      <c r="V364" s="60">
        <v>2532790897.8882198</v>
      </c>
      <c r="W364" s="60">
        <v>4605074359.7967501</v>
      </c>
      <c r="X364" s="59">
        <v>3.8227487400400002E-2</v>
      </c>
      <c r="Y364" s="54">
        <v>0</v>
      </c>
      <c r="Z364" s="54">
        <v>1</v>
      </c>
      <c r="AA364" s="54">
        <v>0</v>
      </c>
      <c r="AB364" s="54">
        <v>0</v>
      </c>
      <c r="AC364" s="56">
        <v>0.5</v>
      </c>
      <c r="AD364" s="56">
        <v>0.5</v>
      </c>
      <c r="AE364" s="1" t="s">
        <v>1459</v>
      </c>
      <c r="AF364" s="1" t="s">
        <v>1418</v>
      </c>
      <c r="AG364" s="1" t="s">
        <v>1419</v>
      </c>
    </row>
    <row r="365" spans="1:33">
      <c r="A365" s="53">
        <v>45169</v>
      </c>
      <c r="B365" s="53">
        <v>45169</v>
      </c>
      <c r="N365" s="1" t="s">
        <v>948</v>
      </c>
      <c r="U365" s="59">
        <v>208329289.905393</v>
      </c>
      <c r="V365" s="60">
        <v>208329289.905393</v>
      </c>
      <c r="W365" s="60">
        <v>5199873585.6917496</v>
      </c>
      <c r="X365" s="59">
        <v>3.1443200903999999E-3</v>
      </c>
      <c r="Y365" s="54">
        <v>0</v>
      </c>
      <c r="Z365" s="54">
        <v>1</v>
      </c>
      <c r="AA365" s="54">
        <v>0</v>
      </c>
      <c r="AB365" s="54">
        <v>0</v>
      </c>
      <c r="AC365" s="56">
        <v>0</v>
      </c>
      <c r="AD365" s="56">
        <v>1</v>
      </c>
      <c r="AE365" s="1" t="s">
        <v>1461</v>
      </c>
      <c r="AF365" s="1" t="s">
        <v>1418</v>
      </c>
      <c r="AG365" s="1" t="s">
        <v>1434</v>
      </c>
    </row>
    <row r="366" spans="1:33">
      <c r="A366" s="53">
        <v>45169</v>
      </c>
      <c r="B366" s="53">
        <v>45169</v>
      </c>
      <c r="N366" s="1" t="s">
        <v>1036</v>
      </c>
      <c r="U366" s="59">
        <v>4519127399.3546801</v>
      </c>
      <c r="V366" s="60">
        <v>4519127399.3546801</v>
      </c>
      <c r="W366" s="60">
        <v>6455896284.7924004</v>
      </c>
      <c r="X366" s="59">
        <v>6.82073225482E-2</v>
      </c>
      <c r="Y366" s="54">
        <v>0</v>
      </c>
      <c r="Z366" s="54">
        <v>1</v>
      </c>
      <c r="AA366" s="54">
        <v>0</v>
      </c>
      <c r="AB366" s="54">
        <v>0</v>
      </c>
      <c r="AC366" s="56">
        <v>0</v>
      </c>
      <c r="AD366" s="56">
        <v>1</v>
      </c>
      <c r="AE366" s="1" t="s">
        <v>1471</v>
      </c>
      <c r="AF366" s="1" t="s">
        <v>1418</v>
      </c>
      <c r="AG366" s="1" t="s">
        <v>1419</v>
      </c>
    </row>
    <row r="367" spans="1:33">
      <c r="A367" s="53">
        <v>45169</v>
      </c>
      <c r="B367" s="53">
        <v>45169</v>
      </c>
      <c r="N367" s="1" t="s">
        <v>948</v>
      </c>
      <c r="U367" s="59">
        <v>462710723.38998401</v>
      </c>
      <c r="V367" s="60">
        <v>462710723.38998401</v>
      </c>
      <c r="W367" s="60">
        <v>7699468693.5749397</v>
      </c>
      <c r="X367" s="59">
        <v>6.9837065362000003E-3</v>
      </c>
      <c r="Y367" s="54">
        <v>1</v>
      </c>
      <c r="Z367" s="54">
        <v>0</v>
      </c>
      <c r="AA367" s="54">
        <v>0</v>
      </c>
      <c r="AB367" s="54">
        <v>0</v>
      </c>
      <c r="AC367" s="56">
        <v>1</v>
      </c>
      <c r="AD367" s="56">
        <v>0</v>
      </c>
      <c r="AE367" s="1" t="s">
        <v>1461</v>
      </c>
      <c r="AF367" s="1" t="s">
        <v>1418</v>
      </c>
      <c r="AG367" s="1" t="s">
        <v>1434</v>
      </c>
    </row>
    <row r="368" spans="1:33">
      <c r="A368" s="53">
        <v>45169</v>
      </c>
      <c r="B368" s="53">
        <v>45169</v>
      </c>
      <c r="N368" s="1" t="s">
        <v>948</v>
      </c>
      <c r="U368" s="59">
        <v>14504989191.698299</v>
      </c>
      <c r="V368" s="60">
        <v>14504989191.698299</v>
      </c>
      <c r="W368" s="60">
        <v>93700472065.860901</v>
      </c>
      <c r="X368" s="59">
        <v>0.21892422782730001</v>
      </c>
      <c r="Y368" s="54">
        <v>1</v>
      </c>
      <c r="Z368" s="54">
        <v>0</v>
      </c>
      <c r="AA368" s="54">
        <v>0</v>
      </c>
      <c r="AB368" s="54">
        <v>0</v>
      </c>
      <c r="AC368" s="56">
        <v>1</v>
      </c>
      <c r="AD368" s="56">
        <v>0</v>
      </c>
      <c r="AE368" s="1" t="s">
        <v>1431</v>
      </c>
      <c r="AF368" s="1" t="s">
        <v>1418</v>
      </c>
      <c r="AG368" s="1" t="s">
        <v>1465</v>
      </c>
    </row>
    <row r="369" spans="1:33">
      <c r="A369" s="53">
        <v>45169</v>
      </c>
      <c r="B369" s="53">
        <v>45169</v>
      </c>
      <c r="N369" s="1" t="s">
        <v>948</v>
      </c>
      <c r="U369" s="59">
        <v>1586455751.1828499</v>
      </c>
      <c r="V369" s="60">
        <v>1586455751.1828499</v>
      </c>
      <c r="W369" s="60">
        <v>93700472065.860901</v>
      </c>
      <c r="X369" s="59">
        <v>2.3944423240800001E-2</v>
      </c>
      <c r="Y369" s="54">
        <v>1</v>
      </c>
      <c r="Z369" s="54">
        <v>0</v>
      </c>
      <c r="AA369" s="54">
        <v>0</v>
      </c>
      <c r="AB369" s="54">
        <v>0</v>
      </c>
      <c r="AC369" s="56">
        <v>1</v>
      </c>
      <c r="AD369" s="56">
        <v>0</v>
      </c>
      <c r="AE369" s="1" t="s">
        <v>1461</v>
      </c>
      <c r="AF369" s="1" t="s">
        <v>1418</v>
      </c>
      <c r="AG369" s="1" t="s">
        <v>1434</v>
      </c>
    </row>
    <row r="370" spans="1:33">
      <c r="A370" s="53">
        <v>45169</v>
      </c>
      <c r="B370" s="53">
        <v>45169</v>
      </c>
      <c r="N370" s="1" t="s">
        <v>1303</v>
      </c>
      <c r="U370" s="59">
        <v>6058414637.2191601</v>
      </c>
      <c r="V370" s="60">
        <v>6058414637.2191601</v>
      </c>
      <c r="W370" s="60">
        <v>6731571819.1323996</v>
      </c>
      <c r="X370" s="59">
        <v>9.1439830032399999E-2</v>
      </c>
      <c r="Y370" s="54">
        <v>0</v>
      </c>
      <c r="Z370" s="54">
        <v>1</v>
      </c>
      <c r="AA370" s="54">
        <v>0</v>
      </c>
      <c r="AB370" s="54">
        <v>0</v>
      </c>
      <c r="AC370" s="56">
        <v>1</v>
      </c>
      <c r="AD370" s="56">
        <v>0</v>
      </c>
      <c r="AE370" s="1" t="s">
        <v>1454</v>
      </c>
      <c r="AF370" s="1" t="s">
        <v>1418</v>
      </c>
      <c r="AG370" s="1" t="s">
        <v>1419</v>
      </c>
    </row>
    <row r="371" spans="1:33">
      <c r="A371" s="53">
        <v>45169</v>
      </c>
      <c r="B371" s="53">
        <v>45169</v>
      </c>
      <c r="N371" s="1" t="s">
        <v>1303</v>
      </c>
      <c r="U371" s="59">
        <v>6276436363.3290901</v>
      </c>
      <c r="V371" s="60">
        <v>6276436363.3290901</v>
      </c>
      <c r="W371" s="60">
        <v>6973818181.4767704</v>
      </c>
      <c r="X371" s="59">
        <v>9.4730438346999998E-2</v>
      </c>
      <c r="Y371" s="54">
        <v>0</v>
      </c>
      <c r="Z371" s="54">
        <v>1</v>
      </c>
      <c r="AA371" s="54">
        <v>0</v>
      </c>
      <c r="AB371" s="54">
        <v>0</v>
      </c>
      <c r="AC371" s="56">
        <v>1</v>
      </c>
      <c r="AD371" s="56">
        <v>0</v>
      </c>
      <c r="AE371" s="1" t="s">
        <v>1454</v>
      </c>
      <c r="AF371" s="1" t="s">
        <v>1418</v>
      </c>
      <c r="AG371" s="1" t="s">
        <v>1419</v>
      </c>
    </row>
    <row r="372" spans="1:33">
      <c r="A372" s="53">
        <v>45169</v>
      </c>
      <c r="B372" s="53">
        <v>45169</v>
      </c>
      <c r="N372" s="1" t="s">
        <v>1303</v>
      </c>
      <c r="U372" s="59">
        <v>2585114272.7462201</v>
      </c>
      <c r="V372" s="60">
        <v>2585114272.8744998</v>
      </c>
      <c r="W372" s="60">
        <v>3446819030.32829</v>
      </c>
      <c r="X372" s="59">
        <v>3.9017205633599998E-2</v>
      </c>
      <c r="Y372" s="54">
        <v>0</v>
      </c>
      <c r="Z372" s="54">
        <v>1</v>
      </c>
      <c r="AA372" s="54">
        <v>0</v>
      </c>
      <c r="AB372" s="54">
        <v>0</v>
      </c>
      <c r="AC372" s="56">
        <v>1</v>
      </c>
      <c r="AD372" s="56">
        <v>0</v>
      </c>
      <c r="AE372" s="1" t="s">
        <v>1454</v>
      </c>
      <c r="AF372" s="1" t="s">
        <v>1418</v>
      </c>
      <c r="AG372" s="1" t="s">
        <v>1419</v>
      </c>
    </row>
    <row r="373" spans="1:33">
      <c r="A373" s="53">
        <v>45169</v>
      </c>
      <c r="B373" s="53">
        <v>45169</v>
      </c>
      <c r="N373" s="1" t="s">
        <v>1303</v>
      </c>
      <c r="U373" s="59">
        <v>2591552060.5454302</v>
      </c>
      <c r="V373" s="60">
        <v>2591552060.5454302</v>
      </c>
      <c r="W373" s="60">
        <v>6478880151.3635702</v>
      </c>
      <c r="X373" s="59">
        <v>3.9114371353900002E-2</v>
      </c>
      <c r="Y373" s="54">
        <v>0</v>
      </c>
      <c r="Z373" s="54">
        <v>1</v>
      </c>
      <c r="AA373" s="54">
        <v>0</v>
      </c>
      <c r="AB373" s="54">
        <v>0</v>
      </c>
      <c r="AC373" s="56">
        <v>1</v>
      </c>
      <c r="AD373" s="56">
        <v>0</v>
      </c>
      <c r="AE373" s="1" t="s">
        <v>1454</v>
      </c>
      <c r="AF373" s="1" t="s">
        <v>1418</v>
      </c>
      <c r="AG373" s="1" t="s">
        <v>1419</v>
      </c>
    </row>
    <row r="374" spans="1:33">
      <c r="A374" s="53">
        <v>45169</v>
      </c>
      <c r="B374" s="53">
        <v>45169</v>
      </c>
      <c r="N374" s="1" t="s">
        <v>1303</v>
      </c>
      <c r="U374" s="59">
        <v>13845579941.8398</v>
      </c>
      <c r="V374" s="60">
        <v>13845579941.8398</v>
      </c>
      <c r="W374" s="60">
        <v>28256285595.5914</v>
      </c>
      <c r="X374" s="59">
        <v>0.20897174465480001</v>
      </c>
      <c r="Y374" s="54">
        <v>1</v>
      </c>
      <c r="Z374" s="54">
        <v>0</v>
      </c>
      <c r="AA374" s="54">
        <v>0</v>
      </c>
      <c r="AB374" s="54">
        <v>0</v>
      </c>
      <c r="AC374" s="56">
        <v>0.65</v>
      </c>
      <c r="AD374" s="56">
        <v>0.35</v>
      </c>
      <c r="AE374" s="1" t="s">
        <v>1454</v>
      </c>
      <c r="AF374" s="1" t="s">
        <v>1418</v>
      </c>
      <c r="AG374" s="1" t="s">
        <v>1419</v>
      </c>
    </row>
    <row r="375" spans="1:33">
      <c r="A375" s="53">
        <v>45169</v>
      </c>
      <c r="B375" s="53">
        <v>45169</v>
      </c>
      <c r="N375" s="1" t="s">
        <v>1303</v>
      </c>
      <c r="U375" s="59">
        <v>7777648657.7652197</v>
      </c>
      <c r="V375" s="60">
        <v>7777648657.7652197</v>
      </c>
      <c r="W375" s="60">
        <v>9722060822.2065201</v>
      </c>
      <c r="X375" s="59">
        <v>0.1173882795919</v>
      </c>
      <c r="Y375" s="54">
        <v>1</v>
      </c>
      <c r="Z375" s="54">
        <v>0</v>
      </c>
      <c r="AA375" s="54">
        <v>0</v>
      </c>
      <c r="AB375" s="54">
        <v>0</v>
      </c>
      <c r="AC375" s="56">
        <v>1</v>
      </c>
      <c r="AD375" s="56">
        <v>0</v>
      </c>
      <c r="AE375" s="1" t="s">
        <v>1454</v>
      </c>
      <c r="AF375" s="1" t="s">
        <v>1418</v>
      </c>
      <c r="AG375" s="1" t="s">
        <v>1419</v>
      </c>
    </row>
    <row r="376" spans="1:33">
      <c r="A376" s="53">
        <v>45169</v>
      </c>
      <c r="B376" s="53">
        <v>45169</v>
      </c>
      <c r="N376" s="1" t="s">
        <v>1303</v>
      </c>
      <c r="U376" s="59">
        <v>4813840681.1973104</v>
      </c>
      <c r="V376" s="60">
        <v>4813840681.1973104</v>
      </c>
      <c r="W376" s="60">
        <v>6418454241.5964098</v>
      </c>
      <c r="X376" s="59">
        <v>7.2655438765700006E-2</v>
      </c>
      <c r="Y376" s="54">
        <v>0</v>
      </c>
      <c r="Z376" s="54">
        <v>1</v>
      </c>
      <c r="AA376" s="54">
        <v>0</v>
      </c>
      <c r="AB376" s="54">
        <v>0</v>
      </c>
      <c r="AC376" s="56">
        <v>1</v>
      </c>
      <c r="AD376" s="56">
        <v>0</v>
      </c>
      <c r="AE376" s="1" t="s">
        <v>1454</v>
      </c>
      <c r="AF376" s="1" t="s">
        <v>1418</v>
      </c>
      <c r="AG376" s="1" t="s">
        <v>1419</v>
      </c>
    </row>
    <row r="377" spans="1:33">
      <c r="A377" s="53">
        <v>45169</v>
      </c>
      <c r="B377" s="53">
        <v>45169</v>
      </c>
      <c r="N377" s="1" t="s">
        <v>1303</v>
      </c>
      <c r="U377" s="59">
        <v>3657917286.7335501</v>
      </c>
      <c r="V377" s="60">
        <v>3657917286.7335501</v>
      </c>
      <c r="W377" s="60">
        <v>4303432102.0394697</v>
      </c>
      <c r="X377" s="59">
        <v>5.5209053027900003E-2</v>
      </c>
      <c r="Y377" s="54">
        <v>0</v>
      </c>
      <c r="Z377" s="54">
        <v>1</v>
      </c>
      <c r="AA377" s="54">
        <v>0</v>
      </c>
      <c r="AB377" s="54">
        <v>0</v>
      </c>
      <c r="AC377" s="56">
        <v>1</v>
      </c>
      <c r="AD377" s="56">
        <v>0</v>
      </c>
      <c r="AE377" s="1" t="s">
        <v>1454</v>
      </c>
      <c r="AF377" s="1" t="s">
        <v>1418</v>
      </c>
      <c r="AG377" s="1" t="s">
        <v>1419</v>
      </c>
    </row>
    <row r="378" spans="1:33">
      <c r="A378" s="53">
        <v>45169</v>
      </c>
      <c r="B378" s="53">
        <v>45169</v>
      </c>
      <c r="N378" s="1" t="s">
        <v>1303</v>
      </c>
      <c r="U378" s="59">
        <v>12671861330.7283</v>
      </c>
      <c r="V378" s="60">
        <v>12671861330.7283</v>
      </c>
      <c r="W378" s="60">
        <v>15839826663.4104</v>
      </c>
      <c r="X378" s="59">
        <v>0.19125677518959999</v>
      </c>
      <c r="Y378" s="54">
        <v>1</v>
      </c>
      <c r="Z378" s="54">
        <v>0</v>
      </c>
      <c r="AA378" s="54">
        <v>0</v>
      </c>
      <c r="AB378" s="54">
        <v>0</v>
      </c>
      <c r="AC378" s="56">
        <v>1</v>
      </c>
      <c r="AD378" s="56">
        <v>0</v>
      </c>
      <c r="AE378" s="1" t="s">
        <v>1454</v>
      </c>
      <c r="AF378" s="1" t="s">
        <v>1418</v>
      </c>
      <c r="AG378" s="1" t="s">
        <v>1419</v>
      </c>
    </row>
    <row r="379" spans="1:33">
      <c r="A379" s="53">
        <v>45169</v>
      </c>
      <c r="B379" s="53">
        <v>45169</v>
      </c>
      <c r="N379" s="1" t="s">
        <v>1278</v>
      </c>
      <c r="U379" s="59">
        <v>7003480931.3578501</v>
      </c>
      <c r="V379" s="60">
        <v>7003480931.3578501</v>
      </c>
      <c r="W379" s="60">
        <v>8239389331.0092402</v>
      </c>
      <c r="X379" s="59">
        <v>0.1057037433629</v>
      </c>
      <c r="Y379" s="54">
        <v>1</v>
      </c>
      <c r="Z379" s="54">
        <v>0</v>
      </c>
      <c r="AA379" s="54">
        <v>0</v>
      </c>
      <c r="AB379" s="54">
        <v>0</v>
      </c>
      <c r="AC379" s="56">
        <v>0.35</v>
      </c>
      <c r="AD379" s="56">
        <v>0.65</v>
      </c>
      <c r="AE379" s="1" t="s">
        <v>1432</v>
      </c>
      <c r="AF379" s="1" t="s">
        <v>1418</v>
      </c>
      <c r="AG379" s="1" t="s">
        <v>1419</v>
      </c>
    </row>
    <row r="380" spans="1:33">
      <c r="A380" s="53">
        <v>45169</v>
      </c>
      <c r="B380" s="53">
        <v>45169</v>
      </c>
      <c r="N380" s="1" t="s">
        <v>1102</v>
      </c>
      <c r="U380" s="59">
        <v>6159243921.2271605</v>
      </c>
      <c r="V380" s="60">
        <v>6159243921.2271605</v>
      </c>
      <c r="W380" s="60">
        <v>8798919887.4673691</v>
      </c>
      <c r="X380" s="59">
        <v>9.2961649376900005E-2</v>
      </c>
      <c r="Y380" s="54">
        <v>1</v>
      </c>
      <c r="Z380" s="54">
        <v>0</v>
      </c>
      <c r="AA380" s="54">
        <v>0</v>
      </c>
      <c r="AB380" s="54">
        <v>0</v>
      </c>
      <c r="AC380" s="56">
        <v>0.65</v>
      </c>
      <c r="AD380" s="56">
        <v>0.35</v>
      </c>
      <c r="AE380" s="1" t="s">
        <v>1464</v>
      </c>
      <c r="AF380" s="1" t="s">
        <v>1418</v>
      </c>
      <c r="AG380" s="1" t="s">
        <v>1419</v>
      </c>
    </row>
    <row r="381" spans="1:33">
      <c r="A381" s="53">
        <v>45169</v>
      </c>
      <c r="B381" s="53">
        <v>45169</v>
      </c>
      <c r="N381" s="1" t="s">
        <v>948</v>
      </c>
      <c r="U381" s="59">
        <v>13565312738.8316</v>
      </c>
      <c r="V381" s="60">
        <v>13565312738.8316</v>
      </c>
      <c r="W381" s="60">
        <v>30145139419.625702</v>
      </c>
      <c r="X381" s="59">
        <v>0.20474166352939999</v>
      </c>
      <c r="Y381" s="54">
        <v>1</v>
      </c>
      <c r="Z381" s="54">
        <v>0</v>
      </c>
      <c r="AA381" s="54">
        <v>0</v>
      </c>
      <c r="AB381" s="54">
        <v>0</v>
      </c>
      <c r="AC381" s="56">
        <v>1</v>
      </c>
      <c r="AD381" s="56">
        <v>0</v>
      </c>
      <c r="AE381" s="1" t="s">
        <v>1431</v>
      </c>
      <c r="AF381" s="1" t="s">
        <v>1418</v>
      </c>
      <c r="AG381" s="1" t="s">
        <v>1456</v>
      </c>
    </row>
    <row r="382" spans="1:33">
      <c r="A382" s="53">
        <v>45169</v>
      </c>
      <c r="B382" s="53">
        <v>45169</v>
      </c>
      <c r="N382" s="1" t="s">
        <v>948</v>
      </c>
      <c r="U382" s="59">
        <v>3582057576.4338298</v>
      </c>
      <c r="V382" s="60">
        <v>3582057576.4338298</v>
      </c>
      <c r="W382" s="60">
        <v>15285745350.669001</v>
      </c>
      <c r="X382" s="59">
        <v>5.4064100192699999E-2</v>
      </c>
      <c r="Y382" s="54">
        <v>1</v>
      </c>
      <c r="Z382" s="54">
        <v>0</v>
      </c>
      <c r="AA382" s="54">
        <v>0</v>
      </c>
      <c r="AB382" s="54">
        <v>0</v>
      </c>
      <c r="AC382" s="56">
        <v>1</v>
      </c>
      <c r="AD382" s="56">
        <v>0</v>
      </c>
      <c r="AE382" s="1" t="s">
        <v>1431</v>
      </c>
      <c r="AF382" s="1" t="s">
        <v>1418</v>
      </c>
      <c r="AG382" s="1" t="s">
        <v>1465</v>
      </c>
    </row>
    <row r="383" spans="1:33">
      <c r="A383" s="53">
        <v>45169</v>
      </c>
      <c r="B383" s="53">
        <v>45169</v>
      </c>
      <c r="N383" s="1" t="s">
        <v>948</v>
      </c>
      <c r="U383" s="59">
        <v>541277361.92759502</v>
      </c>
      <c r="V383" s="60">
        <v>541277361.92759502</v>
      </c>
      <c r="W383" s="60">
        <v>15285745350.669001</v>
      </c>
      <c r="X383" s="59">
        <v>8.1695151188999997E-3</v>
      </c>
      <c r="Y383" s="54">
        <v>1</v>
      </c>
      <c r="Z383" s="54">
        <v>0</v>
      </c>
      <c r="AA383" s="54">
        <v>0</v>
      </c>
      <c r="AB383" s="54">
        <v>0</v>
      </c>
      <c r="AC383" s="56">
        <v>0.65</v>
      </c>
      <c r="AD383" s="56">
        <v>0.35</v>
      </c>
      <c r="AE383" s="1" t="s">
        <v>1461</v>
      </c>
      <c r="AF383" s="1" t="s">
        <v>1418</v>
      </c>
      <c r="AG383" s="1" t="s">
        <v>1434</v>
      </c>
    </row>
    <row r="384" spans="1:33">
      <c r="A384" s="53">
        <v>45169</v>
      </c>
      <c r="B384" s="53">
        <v>45169</v>
      </c>
      <c r="N384" s="1" t="s">
        <v>1149</v>
      </c>
      <c r="U384" s="59">
        <v>30141530019.215199</v>
      </c>
      <c r="V384" s="60">
        <v>30141530019.215199</v>
      </c>
      <c r="W384" s="60">
        <v>60283060038.430397</v>
      </c>
      <c r="X384" s="59">
        <v>0.45492699772329998</v>
      </c>
      <c r="Y384" s="54">
        <v>1</v>
      </c>
      <c r="Z384" s="54">
        <v>0</v>
      </c>
      <c r="AA384" s="54">
        <v>0</v>
      </c>
      <c r="AB384" s="54">
        <v>0</v>
      </c>
      <c r="AC384" s="56">
        <v>0.65</v>
      </c>
      <c r="AD384" s="56">
        <v>0.35</v>
      </c>
      <c r="AE384" s="1" t="s">
        <v>1473</v>
      </c>
      <c r="AF384" s="1" t="s">
        <v>1418</v>
      </c>
      <c r="AG384" s="1" t="s">
        <v>1438</v>
      </c>
    </row>
    <row r="385" spans="1:33">
      <c r="A385" s="53">
        <v>45169</v>
      </c>
      <c r="B385" s="53">
        <v>45169</v>
      </c>
      <c r="N385" s="1" t="s">
        <v>1310</v>
      </c>
      <c r="U385" s="59">
        <v>1102484472.04969</v>
      </c>
      <c r="V385" s="60">
        <v>1102484472.04969</v>
      </c>
      <c r="W385" s="60">
        <v>2204968944.09938</v>
      </c>
      <c r="X385" s="59">
        <v>1.6639830512499999E-2</v>
      </c>
      <c r="Y385" s="54">
        <v>0</v>
      </c>
      <c r="Z385" s="54">
        <v>1</v>
      </c>
      <c r="AA385" s="54">
        <v>0</v>
      </c>
      <c r="AB385" s="54">
        <v>0</v>
      </c>
      <c r="AC385" s="56">
        <v>1</v>
      </c>
      <c r="AD385" s="56">
        <v>0</v>
      </c>
      <c r="AE385" s="1" t="s">
        <v>1462</v>
      </c>
      <c r="AF385" s="1" t="s">
        <v>1418</v>
      </c>
      <c r="AG385" s="1" t="s">
        <v>1419</v>
      </c>
    </row>
    <row r="386" spans="1:33">
      <c r="A386" s="53">
        <v>45169</v>
      </c>
      <c r="B386" s="53">
        <v>45169</v>
      </c>
      <c r="N386" s="1" t="s">
        <v>1070</v>
      </c>
      <c r="U386" s="59">
        <v>59845418088.587799</v>
      </c>
      <c r="V386" s="60">
        <v>59845418088.587799</v>
      </c>
      <c r="W386" s="60">
        <v>80872186606.199707</v>
      </c>
      <c r="X386" s="59">
        <v>0.90324865264580001</v>
      </c>
      <c r="Y386" s="54">
        <v>1</v>
      </c>
      <c r="Z386" s="54">
        <v>0</v>
      </c>
      <c r="AA386" s="54">
        <v>0</v>
      </c>
      <c r="AB386" s="54">
        <v>0</v>
      </c>
      <c r="AC386" s="56">
        <v>0</v>
      </c>
      <c r="AD386" s="56">
        <v>1</v>
      </c>
      <c r="AE386" s="1" t="s">
        <v>1458</v>
      </c>
      <c r="AF386" s="1" t="s">
        <v>1418</v>
      </c>
      <c r="AG386" s="1" t="s">
        <v>1419</v>
      </c>
    </row>
    <row r="387" spans="1:33">
      <c r="A387" s="53">
        <v>45169</v>
      </c>
      <c r="B387" s="53">
        <v>45169</v>
      </c>
      <c r="N387" s="1" t="s">
        <v>1149</v>
      </c>
      <c r="U387" s="59">
        <v>5352879070.80369</v>
      </c>
      <c r="V387" s="60">
        <v>5352879070.80369</v>
      </c>
      <c r="W387" s="60">
        <v>8280422415.96982</v>
      </c>
      <c r="X387" s="59">
        <v>8.0791161009600002E-2</v>
      </c>
      <c r="Y387" s="54">
        <v>0</v>
      </c>
      <c r="Z387" s="54">
        <v>1</v>
      </c>
      <c r="AA387" s="54">
        <v>0</v>
      </c>
      <c r="AB387" s="54">
        <v>0</v>
      </c>
      <c r="AC387" s="56">
        <v>0</v>
      </c>
      <c r="AD387" s="56">
        <v>1</v>
      </c>
      <c r="AE387" s="1" t="s">
        <v>1473</v>
      </c>
      <c r="AF387" s="1" t="s">
        <v>1418</v>
      </c>
      <c r="AG387" s="1" t="s">
        <v>1438</v>
      </c>
    </row>
    <row r="388" spans="1:33">
      <c r="A388" s="53">
        <v>45169</v>
      </c>
      <c r="B388" s="53">
        <v>45169</v>
      </c>
      <c r="N388" s="1" t="s">
        <v>1131</v>
      </c>
      <c r="U388" s="59">
        <v>3322241701.7741399</v>
      </c>
      <c r="V388" s="60">
        <v>3322241701.7741399</v>
      </c>
      <c r="W388" s="60">
        <v>11074139005.913799</v>
      </c>
      <c r="X388" s="59">
        <v>5.0142691566599999E-2</v>
      </c>
      <c r="Y388" s="54">
        <v>1</v>
      </c>
      <c r="Z388" s="54">
        <v>0</v>
      </c>
      <c r="AA388" s="54">
        <v>0</v>
      </c>
      <c r="AB388" s="54">
        <v>0</v>
      </c>
      <c r="AC388" s="56">
        <v>0.5</v>
      </c>
      <c r="AD388" s="56">
        <v>0.5</v>
      </c>
      <c r="AE388" s="1" t="s">
        <v>1446</v>
      </c>
      <c r="AF388" s="1" t="s">
        <v>1418</v>
      </c>
      <c r="AG388" s="1" t="s">
        <v>1419</v>
      </c>
    </row>
    <row r="389" spans="1:33">
      <c r="A389" s="53">
        <v>45169</v>
      </c>
      <c r="B389" s="53">
        <v>45169</v>
      </c>
      <c r="N389" s="1" t="s">
        <v>1131</v>
      </c>
      <c r="U389" s="59">
        <v>2797477819.9551702</v>
      </c>
      <c r="V389" s="60">
        <v>2797477819.9551702</v>
      </c>
      <c r="W389" s="60">
        <v>9324926066.5172405</v>
      </c>
      <c r="X389" s="59">
        <v>4.2222414888E-2</v>
      </c>
      <c r="Y389" s="54">
        <v>1</v>
      </c>
      <c r="Z389" s="54">
        <v>0</v>
      </c>
      <c r="AA389" s="54">
        <v>0</v>
      </c>
      <c r="AB389" s="54">
        <v>0</v>
      </c>
      <c r="AC389" s="56">
        <v>0</v>
      </c>
      <c r="AD389" s="56">
        <v>1</v>
      </c>
      <c r="AE389" s="1" t="s">
        <v>1446</v>
      </c>
      <c r="AF389" s="1" t="s">
        <v>1418</v>
      </c>
      <c r="AG389" s="1" t="s">
        <v>1419</v>
      </c>
    </row>
    <row r="390" spans="1:33">
      <c r="A390" s="53">
        <v>45169</v>
      </c>
      <c r="B390" s="53">
        <v>45169</v>
      </c>
      <c r="N390" s="1" t="s">
        <v>1303</v>
      </c>
      <c r="U390" s="59">
        <v>7566677144.7223396</v>
      </c>
      <c r="V390" s="60">
        <v>7566677144.7223396</v>
      </c>
      <c r="W390" s="60">
        <v>8407419049.6914902</v>
      </c>
      <c r="X390" s="59">
        <v>0.1142040803501</v>
      </c>
      <c r="Y390" s="54">
        <v>0</v>
      </c>
      <c r="Z390" s="54">
        <v>1</v>
      </c>
      <c r="AA390" s="54">
        <v>0</v>
      </c>
      <c r="AB390" s="54">
        <v>0</v>
      </c>
      <c r="AC390" s="56">
        <v>0</v>
      </c>
      <c r="AD390" s="56">
        <v>1</v>
      </c>
      <c r="AE390" s="1" t="s">
        <v>1454</v>
      </c>
      <c r="AF390" s="1" t="s">
        <v>1418</v>
      </c>
      <c r="AG390" s="1" t="s">
        <v>1419</v>
      </c>
    </row>
    <row r="391" spans="1:33">
      <c r="A391" s="53">
        <v>45169</v>
      </c>
      <c r="B391" s="53">
        <v>45169</v>
      </c>
      <c r="N391" s="1" t="s">
        <v>1303</v>
      </c>
      <c r="U391" s="59">
        <v>1930376441.8947101</v>
      </c>
      <c r="V391" s="60">
        <v>1930376441.8947101</v>
      </c>
      <c r="W391" s="60">
        <v>2412970552.3683901</v>
      </c>
      <c r="X391" s="59">
        <v>2.9135228325400001E-2</v>
      </c>
      <c r="Y391" s="54">
        <v>0</v>
      </c>
      <c r="Z391" s="54">
        <v>1</v>
      </c>
      <c r="AA391" s="54">
        <v>0</v>
      </c>
      <c r="AB391" s="54">
        <v>0</v>
      </c>
      <c r="AC391" s="56">
        <v>1</v>
      </c>
      <c r="AD391" s="56">
        <v>0</v>
      </c>
      <c r="AE391" s="1" t="s">
        <v>1454</v>
      </c>
      <c r="AF391" s="1" t="s">
        <v>1418</v>
      </c>
      <c r="AG391" s="1" t="s">
        <v>1419</v>
      </c>
    </row>
    <row r="392" spans="1:33">
      <c r="A392" s="53">
        <v>45169</v>
      </c>
      <c r="B392" s="53">
        <v>45169</v>
      </c>
      <c r="N392" s="1" t="s">
        <v>1303</v>
      </c>
      <c r="U392" s="59">
        <v>8637235915.2936707</v>
      </c>
      <c r="V392" s="60">
        <v>8637235915.2936707</v>
      </c>
      <c r="W392" s="60">
        <v>10161454017.992599</v>
      </c>
      <c r="X392" s="59">
        <v>0.13036205531260001</v>
      </c>
      <c r="Y392" s="54">
        <v>0</v>
      </c>
      <c r="Z392" s="54">
        <v>1</v>
      </c>
      <c r="AA392" s="54">
        <v>0</v>
      </c>
      <c r="AB392" s="54">
        <v>0</v>
      </c>
      <c r="AC392" s="56">
        <v>1</v>
      </c>
      <c r="AD392" s="56">
        <v>0</v>
      </c>
      <c r="AE392" s="1" t="s">
        <v>1454</v>
      </c>
      <c r="AF392" s="1" t="s">
        <v>1418</v>
      </c>
      <c r="AG392" s="1" t="s">
        <v>1419</v>
      </c>
    </row>
    <row r="393" spans="1:33">
      <c r="A393" s="53">
        <v>45169</v>
      </c>
      <c r="B393" s="53">
        <v>45169</v>
      </c>
      <c r="N393" s="1" t="s">
        <v>1303</v>
      </c>
      <c r="U393" s="59">
        <v>3385102004.6912498</v>
      </c>
      <c r="V393" s="60">
        <v>3385102004.6912498</v>
      </c>
      <c r="W393" s="60">
        <v>4231377505.8640699</v>
      </c>
      <c r="X393" s="59">
        <v>5.1091443964500001E-2</v>
      </c>
      <c r="Y393" s="54">
        <v>0</v>
      </c>
      <c r="Z393" s="54">
        <v>1</v>
      </c>
      <c r="AA393" s="54">
        <v>0</v>
      </c>
      <c r="AB393" s="54">
        <v>0</v>
      </c>
      <c r="AC393" s="56">
        <v>1</v>
      </c>
      <c r="AD393" s="56">
        <v>0</v>
      </c>
      <c r="AE393" s="1" t="s">
        <v>1454</v>
      </c>
      <c r="AF393" s="1" t="s">
        <v>1418</v>
      </c>
      <c r="AG393" s="1" t="s">
        <v>1419</v>
      </c>
    </row>
    <row r="394" spans="1:33">
      <c r="A394" s="53">
        <v>45169</v>
      </c>
      <c r="B394" s="53">
        <v>45169</v>
      </c>
      <c r="N394" s="1" t="s">
        <v>1102</v>
      </c>
      <c r="U394" s="59">
        <v>2715289386.38169</v>
      </c>
      <c r="V394" s="60">
        <v>2715289386.38169</v>
      </c>
      <c r="W394" s="60">
        <v>4177368286.7410598</v>
      </c>
      <c r="X394" s="59">
        <v>4.0981942446499997E-2</v>
      </c>
      <c r="Y394" s="54">
        <v>0</v>
      </c>
      <c r="Z394" s="54">
        <v>1</v>
      </c>
      <c r="AA394" s="54">
        <v>0</v>
      </c>
      <c r="AB394" s="54">
        <v>0</v>
      </c>
      <c r="AC394" s="56">
        <v>0</v>
      </c>
      <c r="AD394" s="56">
        <v>1</v>
      </c>
      <c r="AE394" s="1" t="s">
        <v>1464</v>
      </c>
      <c r="AF394" s="1" t="s">
        <v>1418</v>
      </c>
      <c r="AG394" s="1" t="s">
        <v>1419</v>
      </c>
    </row>
    <row r="395" spans="1:33">
      <c r="A395" s="53">
        <v>45169</v>
      </c>
      <c r="B395" s="53">
        <v>45169</v>
      </c>
      <c r="N395" s="1" t="s">
        <v>1102</v>
      </c>
      <c r="U395" s="59">
        <v>2962807047.5127702</v>
      </c>
      <c r="V395" s="60">
        <v>2962807047.5127702</v>
      </c>
      <c r="W395" s="60">
        <v>6239932695.7442799</v>
      </c>
      <c r="X395" s="59">
        <v>4.4717733774599998E-2</v>
      </c>
      <c r="Y395" s="54">
        <v>1</v>
      </c>
      <c r="Z395" s="54">
        <v>0</v>
      </c>
      <c r="AA395" s="54">
        <v>0</v>
      </c>
      <c r="AB395" s="54">
        <v>0</v>
      </c>
      <c r="AC395" s="56">
        <v>0.65</v>
      </c>
      <c r="AD395" s="56">
        <v>0.35</v>
      </c>
      <c r="AE395" s="1" t="s">
        <v>1464</v>
      </c>
      <c r="AF395" s="1" t="s">
        <v>1418</v>
      </c>
      <c r="AG395" s="1" t="s">
        <v>1419</v>
      </c>
    </row>
    <row r="396" spans="1:33">
      <c r="A396" s="53">
        <v>45169</v>
      </c>
      <c r="B396" s="53">
        <v>45169</v>
      </c>
      <c r="N396" s="1" t="s">
        <v>1102</v>
      </c>
      <c r="U396" s="59">
        <v>2954799289.3663702</v>
      </c>
      <c r="V396" s="60">
        <v>2954799289.3663702</v>
      </c>
      <c r="W396" s="60">
        <v>4276447448.9124298</v>
      </c>
      <c r="X396" s="59">
        <v>4.45968724457E-2</v>
      </c>
      <c r="Y396" s="54">
        <v>0</v>
      </c>
      <c r="Z396" s="54">
        <v>1</v>
      </c>
      <c r="AA396" s="54">
        <v>0</v>
      </c>
      <c r="AB396" s="54">
        <v>0</v>
      </c>
      <c r="AC396" s="56">
        <v>0</v>
      </c>
      <c r="AD396" s="56">
        <v>1</v>
      </c>
      <c r="AE396" s="1" t="s">
        <v>1464</v>
      </c>
      <c r="AF396" s="1" t="s">
        <v>1418</v>
      </c>
      <c r="AG396" s="1" t="s">
        <v>1419</v>
      </c>
    </row>
    <row r="397" spans="1:33">
      <c r="A397" s="53">
        <v>45169</v>
      </c>
      <c r="B397" s="53">
        <v>45169</v>
      </c>
      <c r="N397" s="1" t="s">
        <v>1102</v>
      </c>
      <c r="U397" s="59">
        <v>5862414207.8607903</v>
      </c>
      <c r="V397" s="60">
        <v>5862414207.8607903</v>
      </c>
      <c r="W397" s="60">
        <v>9912198359.3720398</v>
      </c>
      <c r="X397" s="59">
        <v>8.8481589796299998E-2</v>
      </c>
      <c r="Y397" s="54">
        <v>1</v>
      </c>
      <c r="Z397" s="54">
        <v>0</v>
      </c>
      <c r="AA397" s="54">
        <v>0</v>
      </c>
      <c r="AB397" s="54">
        <v>0</v>
      </c>
      <c r="AC397" s="56">
        <v>1</v>
      </c>
      <c r="AD397" s="56">
        <v>0</v>
      </c>
      <c r="AE397" s="1" t="s">
        <v>1464</v>
      </c>
      <c r="AF397" s="1" t="s">
        <v>1418</v>
      </c>
      <c r="AG397" s="1" t="s">
        <v>1419</v>
      </c>
    </row>
    <row r="398" spans="1:33">
      <c r="A398" s="53">
        <v>45169</v>
      </c>
      <c r="B398" s="53">
        <v>45169</v>
      </c>
      <c r="N398" s="1" t="s">
        <v>1102</v>
      </c>
      <c r="U398" s="59">
        <v>3293161793.0773602</v>
      </c>
      <c r="V398" s="60">
        <v>3293161793.0773602</v>
      </c>
      <c r="W398" s="60">
        <v>5792338238.24475</v>
      </c>
      <c r="X398" s="59">
        <v>4.97037876507E-2</v>
      </c>
      <c r="Y398" s="54">
        <v>1</v>
      </c>
      <c r="Z398" s="54">
        <v>0</v>
      </c>
      <c r="AA398" s="54">
        <v>0</v>
      </c>
      <c r="AB398" s="54">
        <v>0</v>
      </c>
      <c r="AC398" s="56">
        <v>0.35</v>
      </c>
      <c r="AD398" s="56">
        <v>0.65</v>
      </c>
      <c r="AE398" s="1" t="s">
        <v>1464</v>
      </c>
      <c r="AF398" s="1" t="s">
        <v>1418</v>
      </c>
      <c r="AG398" s="1" t="s">
        <v>1419</v>
      </c>
    </row>
    <row r="399" spans="1:33">
      <c r="A399" s="53">
        <v>45169</v>
      </c>
      <c r="B399" s="53">
        <v>45169</v>
      </c>
      <c r="N399" s="1" t="s">
        <v>948</v>
      </c>
      <c r="U399" s="59">
        <v>2371887050.2866101</v>
      </c>
      <c r="V399" s="60">
        <v>2371887050.2866101</v>
      </c>
      <c r="W399" s="60">
        <v>4312521909.61201</v>
      </c>
      <c r="X399" s="59">
        <v>3.5798960903399998E-2</v>
      </c>
      <c r="Y399" s="54">
        <v>0</v>
      </c>
      <c r="Z399" s="54">
        <v>1</v>
      </c>
      <c r="AA399" s="54">
        <v>0</v>
      </c>
      <c r="AB399" s="54">
        <v>0</v>
      </c>
      <c r="AC399" s="56">
        <v>1</v>
      </c>
      <c r="AD399" s="56">
        <v>0</v>
      </c>
      <c r="AE399" s="1" t="s">
        <v>1431</v>
      </c>
      <c r="AF399" s="1" t="s">
        <v>1418</v>
      </c>
      <c r="AG399" s="1" t="s">
        <v>1457</v>
      </c>
    </row>
    <row r="400" spans="1:33">
      <c r="A400" s="53">
        <v>45169</v>
      </c>
      <c r="B400" s="53">
        <v>45169</v>
      </c>
      <c r="N400" s="1" t="s">
        <v>1102</v>
      </c>
      <c r="U400" s="59">
        <v>11547655038.231501</v>
      </c>
      <c r="V400" s="60">
        <v>11547655038.231501</v>
      </c>
      <c r="W400" s="60">
        <v>14055675191.564199</v>
      </c>
      <c r="X400" s="59">
        <v>0.17428909660319999</v>
      </c>
      <c r="Y400" s="54">
        <v>1</v>
      </c>
      <c r="Z400" s="54">
        <v>0</v>
      </c>
      <c r="AA400" s="54">
        <v>0</v>
      </c>
      <c r="AB400" s="54">
        <v>0</v>
      </c>
      <c r="AC400" s="56">
        <v>1</v>
      </c>
      <c r="AD400" s="56">
        <v>0</v>
      </c>
      <c r="AE400" s="1" t="s">
        <v>1464</v>
      </c>
      <c r="AF400" s="1" t="s">
        <v>1418</v>
      </c>
      <c r="AG400" s="1" t="s">
        <v>1419</v>
      </c>
    </row>
    <row r="401" spans="1:33">
      <c r="A401" s="53">
        <v>45169</v>
      </c>
      <c r="B401" s="53">
        <v>45169</v>
      </c>
      <c r="N401" s="1" t="s">
        <v>1102</v>
      </c>
      <c r="U401" s="59">
        <v>15899576175.419001</v>
      </c>
      <c r="V401" s="60">
        <v>15899576175.419001</v>
      </c>
      <c r="W401" s="60">
        <v>16736395974.1252</v>
      </c>
      <c r="X401" s="59">
        <v>0.2399727701263</v>
      </c>
      <c r="Y401" s="54">
        <v>1</v>
      </c>
      <c r="Z401" s="54">
        <v>0</v>
      </c>
      <c r="AA401" s="54">
        <v>0</v>
      </c>
      <c r="AB401" s="54">
        <v>0</v>
      </c>
      <c r="AC401" s="56">
        <v>1</v>
      </c>
      <c r="AD401" s="56">
        <v>0</v>
      </c>
      <c r="AE401" s="1" t="s">
        <v>1464</v>
      </c>
      <c r="AF401" s="1" t="s">
        <v>1418</v>
      </c>
      <c r="AG401" s="1" t="s">
        <v>1419</v>
      </c>
    </row>
    <row r="402" spans="1:33">
      <c r="A402" s="53">
        <v>45169</v>
      </c>
      <c r="B402" s="53">
        <v>45169</v>
      </c>
      <c r="N402" s="1" t="s">
        <v>1310</v>
      </c>
      <c r="U402" s="59">
        <v>9920680856.4467793</v>
      </c>
      <c r="V402" s="60">
        <v>9920680856.4467793</v>
      </c>
      <c r="W402" s="60">
        <v>28344802446.990799</v>
      </c>
      <c r="X402" s="59">
        <v>0.14973312749939999</v>
      </c>
      <c r="Y402" s="54">
        <v>1</v>
      </c>
      <c r="Z402" s="54">
        <v>0</v>
      </c>
      <c r="AA402" s="54">
        <v>0</v>
      </c>
      <c r="AB402" s="54">
        <v>0</v>
      </c>
      <c r="AC402" s="56">
        <v>1</v>
      </c>
      <c r="AD402" s="56">
        <v>0</v>
      </c>
      <c r="AE402" s="1" t="s">
        <v>1462</v>
      </c>
      <c r="AF402" s="1" t="s">
        <v>1418</v>
      </c>
      <c r="AG402" s="1" t="s">
        <v>1419</v>
      </c>
    </row>
    <row r="403" spans="1:33">
      <c r="A403" s="53">
        <v>45169</v>
      </c>
      <c r="B403" s="53">
        <v>45169</v>
      </c>
      <c r="N403" s="1" t="s">
        <v>948</v>
      </c>
      <c r="U403" s="59">
        <v>1906160122.4216499</v>
      </c>
      <c r="V403" s="60">
        <v>1906160122.4216499</v>
      </c>
      <c r="W403" s="60">
        <v>12639520448.7995</v>
      </c>
      <c r="X403" s="59">
        <v>2.87697307045E-2</v>
      </c>
      <c r="Y403" s="54">
        <v>1</v>
      </c>
      <c r="Z403" s="54">
        <v>0</v>
      </c>
      <c r="AA403" s="54">
        <v>0</v>
      </c>
      <c r="AB403" s="54">
        <v>0</v>
      </c>
      <c r="AC403" s="56">
        <v>1</v>
      </c>
      <c r="AD403" s="56">
        <v>0</v>
      </c>
      <c r="AE403" s="1" t="s">
        <v>1431</v>
      </c>
      <c r="AF403" s="1" t="s">
        <v>1418</v>
      </c>
      <c r="AG403" s="1" t="s">
        <v>1465</v>
      </c>
    </row>
    <row r="404" spans="1:33">
      <c r="A404" s="53">
        <v>45169</v>
      </c>
      <c r="B404" s="53">
        <v>45169</v>
      </c>
      <c r="N404" s="1" t="s">
        <v>948</v>
      </c>
      <c r="U404" s="59">
        <v>645036835.48555303</v>
      </c>
      <c r="V404" s="60">
        <v>645036835.48555303</v>
      </c>
      <c r="W404" s="60">
        <v>12639520448.7995</v>
      </c>
      <c r="X404" s="59">
        <v>9.7355599003000007E-3</v>
      </c>
      <c r="Y404" s="54">
        <v>1</v>
      </c>
      <c r="Z404" s="54">
        <v>0</v>
      </c>
      <c r="AA404" s="54">
        <v>0</v>
      </c>
      <c r="AB404" s="54">
        <v>0</v>
      </c>
      <c r="AC404" s="56">
        <v>0</v>
      </c>
      <c r="AD404" s="56">
        <v>1</v>
      </c>
      <c r="AE404" s="1" t="s">
        <v>1461</v>
      </c>
      <c r="AF404" s="1" t="s">
        <v>1418</v>
      </c>
      <c r="AG404" s="1" t="s">
        <v>1434</v>
      </c>
    </row>
    <row r="405" spans="1:33">
      <c r="A405" s="53">
        <v>45169</v>
      </c>
      <c r="B405" s="53">
        <v>45169</v>
      </c>
      <c r="N405" s="1" t="s">
        <v>1036</v>
      </c>
      <c r="U405" s="59">
        <v>1695360439.605</v>
      </c>
      <c r="V405" s="60">
        <v>1695360439.605</v>
      </c>
      <c r="W405" s="60">
        <v>2825600732.6750002</v>
      </c>
      <c r="X405" s="59">
        <v>2.55881249013E-2</v>
      </c>
      <c r="Y405" s="54">
        <v>0</v>
      </c>
      <c r="Z405" s="54">
        <v>1</v>
      </c>
      <c r="AA405" s="54">
        <v>0</v>
      </c>
      <c r="AB405" s="54">
        <v>0</v>
      </c>
      <c r="AC405" s="56">
        <v>1</v>
      </c>
      <c r="AD405" s="56">
        <v>0</v>
      </c>
      <c r="AE405" s="1" t="s">
        <v>1471</v>
      </c>
      <c r="AF405" s="1" t="s">
        <v>1418</v>
      </c>
      <c r="AG405" s="1" t="s">
        <v>1419</v>
      </c>
    </row>
    <row r="406" spans="1:33">
      <c r="A406" s="53">
        <v>45169</v>
      </c>
      <c r="B406" s="53">
        <v>45169</v>
      </c>
      <c r="N406" s="1" t="s">
        <v>948</v>
      </c>
      <c r="U406" s="59">
        <v>6209583357.50949</v>
      </c>
      <c r="V406" s="60">
        <v>6209583357.50949</v>
      </c>
      <c r="W406" s="60">
        <v>8870833367.8706894</v>
      </c>
      <c r="X406" s="59">
        <v>9.3721423967000006E-2</v>
      </c>
      <c r="Y406" s="54">
        <v>1</v>
      </c>
      <c r="Z406" s="54">
        <v>0</v>
      </c>
      <c r="AA406" s="54">
        <v>0</v>
      </c>
      <c r="AB406" s="54">
        <v>0</v>
      </c>
      <c r="AC406" s="56">
        <v>1</v>
      </c>
      <c r="AD406" s="56">
        <v>0</v>
      </c>
      <c r="AE406" s="1" t="s">
        <v>1431</v>
      </c>
      <c r="AF406" s="1" t="s">
        <v>1418</v>
      </c>
      <c r="AG406" s="1" t="s">
        <v>1457</v>
      </c>
    </row>
    <row r="407" spans="1:33">
      <c r="A407" s="53">
        <v>45169</v>
      </c>
      <c r="B407" s="53">
        <v>45169</v>
      </c>
      <c r="N407" s="1" t="s">
        <v>1070</v>
      </c>
      <c r="U407" s="59">
        <v>23072189261.092999</v>
      </c>
      <c r="V407" s="60">
        <v>23072189261.092999</v>
      </c>
      <c r="W407" s="60">
        <v>57680473152.732498</v>
      </c>
      <c r="X407" s="59">
        <v>0.34822923006110001</v>
      </c>
      <c r="Y407" s="54">
        <v>1</v>
      </c>
      <c r="Z407" s="54">
        <v>0</v>
      </c>
      <c r="AA407" s="54">
        <v>0</v>
      </c>
      <c r="AB407" s="54">
        <v>0</v>
      </c>
      <c r="AC407" s="56">
        <v>0.5</v>
      </c>
      <c r="AD407" s="56">
        <v>0.5</v>
      </c>
      <c r="AE407" s="1" t="s">
        <v>1458</v>
      </c>
      <c r="AF407" s="1" t="s">
        <v>1418</v>
      </c>
      <c r="AG407" s="1" t="s">
        <v>1419</v>
      </c>
    </row>
    <row r="408" spans="1:33">
      <c r="A408" s="53">
        <v>45169</v>
      </c>
      <c r="B408" s="53">
        <v>45169</v>
      </c>
      <c r="N408" s="1" t="s">
        <v>1036</v>
      </c>
      <c r="U408" s="59">
        <v>2303123553.5</v>
      </c>
      <c r="V408" s="60">
        <v>2303123553.5</v>
      </c>
      <c r="W408" s="60">
        <v>4187497370</v>
      </c>
      <c r="X408" s="59">
        <v>3.4761111427000002E-2</v>
      </c>
      <c r="Y408" s="54">
        <v>0</v>
      </c>
      <c r="Z408" s="54">
        <v>1</v>
      </c>
      <c r="AA408" s="54">
        <v>0</v>
      </c>
      <c r="AB408" s="54">
        <v>0</v>
      </c>
      <c r="AC408" s="56">
        <v>0</v>
      </c>
      <c r="AD408" s="56">
        <v>1</v>
      </c>
      <c r="AE408" s="1" t="s">
        <v>1471</v>
      </c>
      <c r="AF408" s="1" t="s">
        <v>1418</v>
      </c>
      <c r="AG408" s="1" t="s">
        <v>1419</v>
      </c>
    </row>
    <row r="409" spans="1:33">
      <c r="A409" s="53">
        <v>45169</v>
      </c>
      <c r="B409" s="53">
        <v>45169</v>
      </c>
      <c r="N409" s="1" t="s">
        <v>948</v>
      </c>
      <c r="U409" s="59">
        <v>1514284088.316</v>
      </c>
      <c r="V409" s="60">
        <v>1514284088.316</v>
      </c>
      <c r="W409" s="60">
        <v>3785710220.79</v>
      </c>
      <c r="X409" s="59">
        <v>2.2855134213800001E-2</v>
      </c>
      <c r="Y409" s="54">
        <v>0</v>
      </c>
      <c r="Z409" s="54">
        <v>1</v>
      </c>
      <c r="AA409" s="54">
        <v>0</v>
      </c>
      <c r="AB409" s="54">
        <v>0</v>
      </c>
      <c r="AC409" s="56">
        <v>1</v>
      </c>
      <c r="AD409" s="56">
        <v>0</v>
      </c>
      <c r="AE409" s="1" t="s">
        <v>1431</v>
      </c>
      <c r="AF409" s="1" t="s">
        <v>1418</v>
      </c>
      <c r="AG409" s="1" t="s">
        <v>1456</v>
      </c>
    </row>
    <row r="410" spans="1:33">
      <c r="A410" s="53">
        <v>45169</v>
      </c>
      <c r="B410" s="53">
        <v>45169</v>
      </c>
      <c r="N410" s="1" t="s">
        <v>1303</v>
      </c>
      <c r="U410" s="59">
        <v>3327645976.7811198</v>
      </c>
      <c r="V410" s="60">
        <v>3327645976.7811198</v>
      </c>
      <c r="W410" s="60">
        <v>3502785238.71697</v>
      </c>
      <c r="X410" s="59">
        <v>5.0224258447999999E-2</v>
      </c>
      <c r="Y410" s="54">
        <v>0</v>
      </c>
      <c r="Z410" s="54">
        <v>1</v>
      </c>
      <c r="AA410" s="54">
        <v>0</v>
      </c>
      <c r="AB410" s="54">
        <v>0</v>
      </c>
      <c r="AC410" s="56">
        <v>1</v>
      </c>
      <c r="AD410" s="56">
        <v>0</v>
      </c>
      <c r="AE410" s="1" t="s">
        <v>1454</v>
      </c>
      <c r="AF410" s="1" t="s">
        <v>1418</v>
      </c>
      <c r="AG410" s="1" t="s">
        <v>1419</v>
      </c>
    </row>
    <row r="411" spans="1:33">
      <c r="A411" s="53">
        <v>45169</v>
      </c>
      <c r="B411" s="53">
        <v>45169</v>
      </c>
      <c r="N411" s="1" t="s">
        <v>946</v>
      </c>
      <c r="U411" s="59">
        <v>4934996608.5386105</v>
      </c>
      <c r="V411" s="60">
        <v>4934996608.5386105</v>
      </c>
      <c r="W411" s="60">
        <v>10966659130.0858</v>
      </c>
      <c r="X411" s="59">
        <v>7.4484048735000002E-2</v>
      </c>
      <c r="Y411" s="54">
        <v>1</v>
      </c>
      <c r="Z411" s="54">
        <v>0</v>
      </c>
      <c r="AA411" s="54">
        <v>0</v>
      </c>
      <c r="AB411" s="54">
        <v>0</v>
      </c>
      <c r="AC411" s="56">
        <v>1</v>
      </c>
      <c r="AD411" s="56">
        <v>0</v>
      </c>
      <c r="AE411" s="1" t="s">
        <v>1469</v>
      </c>
      <c r="AF411" s="1" t="s">
        <v>1418</v>
      </c>
      <c r="AG411" s="1" t="s">
        <v>1419</v>
      </c>
    </row>
    <row r="412" spans="1:33">
      <c r="A412" s="53">
        <v>45169</v>
      </c>
      <c r="B412" s="53">
        <v>45169</v>
      </c>
      <c r="N412" s="1" t="s">
        <v>1072</v>
      </c>
      <c r="U412" s="59">
        <v>1838614576.4937601</v>
      </c>
      <c r="V412" s="60">
        <v>1838614576.4937601</v>
      </c>
      <c r="W412" s="60">
        <v>9193072882.4688091</v>
      </c>
      <c r="X412" s="59">
        <v>2.7750263796199999E-2</v>
      </c>
      <c r="Y412" s="54">
        <v>1</v>
      </c>
      <c r="Z412" s="54">
        <v>0</v>
      </c>
      <c r="AA412" s="54">
        <v>0</v>
      </c>
      <c r="AB412" s="54">
        <v>0</v>
      </c>
      <c r="AC412" s="56">
        <v>1</v>
      </c>
      <c r="AD412" s="56">
        <v>0</v>
      </c>
      <c r="AE412" s="1" t="s">
        <v>1472</v>
      </c>
      <c r="AF412" s="1" t="s">
        <v>1418</v>
      </c>
      <c r="AG412" s="1" t="s">
        <v>1419</v>
      </c>
    </row>
    <row r="413" spans="1:33">
      <c r="A413" s="53">
        <v>45169</v>
      </c>
      <c r="B413" s="53">
        <v>45169</v>
      </c>
      <c r="N413" s="1" t="s">
        <v>1303</v>
      </c>
      <c r="U413" s="59">
        <v>5648707221.9061804</v>
      </c>
      <c r="V413" s="60">
        <v>5648707221.9061804</v>
      </c>
      <c r="W413" s="60">
        <v>6645537908.1249104</v>
      </c>
      <c r="X413" s="59">
        <v>8.5256103981500006E-2</v>
      </c>
      <c r="Y413" s="54">
        <v>0</v>
      </c>
      <c r="Z413" s="54">
        <v>1</v>
      </c>
      <c r="AA413" s="54">
        <v>0</v>
      </c>
      <c r="AB413" s="54">
        <v>0</v>
      </c>
      <c r="AC413" s="56">
        <v>1</v>
      </c>
      <c r="AD413" s="56">
        <v>0</v>
      </c>
      <c r="AE413" s="1" t="s">
        <v>1454</v>
      </c>
      <c r="AF413" s="1" t="s">
        <v>1418</v>
      </c>
      <c r="AG413" s="1" t="s">
        <v>1419</v>
      </c>
    </row>
    <row r="414" spans="1:33">
      <c r="A414" s="53">
        <v>45169</v>
      </c>
      <c r="B414" s="53">
        <v>45169</v>
      </c>
      <c r="N414" s="1" t="s">
        <v>955</v>
      </c>
      <c r="U414" s="59">
        <v>1620609434.9525101</v>
      </c>
      <c r="V414" s="60">
        <v>1620609434.9525101</v>
      </c>
      <c r="W414" s="60">
        <v>4051523587.3812699</v>
      </c>
      <c r="X414" s="59">
        <v>2.44599057929E-2</v>
      </c>
      <c r="Y414" s="54">
        <v>0</v>
      </c>
      <c r="Z414" s="54">
        <v>1</v>
      </c>
      <c r="AA414" s="54">
        <v>0</v>
      </c>
      <c r="AB414" s="54">
        <v>0</v>
      </c>
      <c r="AC414" s="56">
        <v>0</v>
      </c>
      <c r="AD414" s="56">
        <v>1</v>
      </c>
      <c r="AE414" s="1" t="s">
        <v>1479</v>
      </c>
      <c r="AF414" s="1" t="s">
        <v>1418</v>
      </c>
      <c r="AG414" s="1" t="s">
        <v>1419</v>
      </c>
    </row>
    <row r="415" spans="1:33">
      <c r="A415" s="53">
        <v>45169</v>
      </c>
      <c r="B415" s="53">
        <v>45169</v>
      </c>
      <c r="N415" s="1" t="s">
        <v>1102</v>
      </c>
      <c r="U415" s="59">
        <v>10710729611.5756</v>
      </c>
      <c r="V415" s="60">
        <v>10710729611.5756</v>
      </c>
      <c r="W415" s="60">
        <v>16478740085.492701</v>
      </c>
      <c r="X415" s="59">
        <v>0.16165735656130001</v>
      </c>
      <c r="Y415" s="54">
        <v>1</v>
      </c>
      <c r="Z415" s="54">
        <v>0</v>
      </c>
      <c r="AA415" s="54">
        <v>0</v>
      </c>
      <c r="AB415" s="54">
        <v>0</v>
      </c>
      <c r="AC415" s="56">
        <v>1</v>
      </c>
      <c r="AD415" s="56">
        <v>0</v>
      </c>
      <c r="AE415" s="1" t="s">
        <v>1464</v>
      </c>
      <c r="AF415" s="1" t="s">
        <v>1418</v>
      </c>
      <c r="AG415" s="1" t="s">
        <v>1419</v>
      </c>
    </row>
    <row r="416" spans="1:33">
      <c r="A416" s="53">
        <v>45169</v>
      </c>
      <c r="B416" s="53">
        <v>45169</v>
      </c>
      <c r="N416" s="1" t="s">
        <v>1212</v>
      </c>
      <c r="U416" s="59">
        <v>5828373571.4856901</v>
      </c>
      <c r="V416" s="60">
        <v>5828373571.4856901</v>
      </c>
      <c r="W416" s="60">
        <v>12951941269.968201</v>
      </c>
      <c r="X416" s="59">
        <v>8.7967813471799994E-2</v>
      </c>
      <c r="Y416" s="54">
        <v>1</v>
      </c>
      <c r="Z416" s="54">
        <v>0</v>
      </c>
      <c r="AA416" s="54">
        <v>0</v>
      </c>
      <c r="AB416" s="54">
        <v>0</v>
      </c>
      <c r="AC416" s="56">
        <v>1</v>
      </c>
      <c r="AD416" s="56">
        <v>0</v>
      </c>
      <c r="AE416" s="1" t="s">
        <v>1477</v>
      </c>
      <c r="AF416" s="1" t="s">
        <v>1418</v>
      </c>
      <c r="AG416" s="1" t="s">
        <v>1419</v>
      </c>
    </row>
    <row r="417" spans="1:33">
      <c r="A417" s="53">
        <v>45169</v>
      </c>
      <c r="B417" s="53">
        <v>45169</v>
      </c>
      <c r="N417" s="1" t="s">
        <v>948</v>
      </c>
      <c r="U417" s="59">
        <v>1672053013.67679</v>
      </c>
      <c r="V417" s="60">
        <v>1672053013.67679</v>
      </c>
      <c r="W417" s="60">
        <v>5246597613.4663801</v>
      </c>
      <c r="X417" s="59">
        <v>2.5236345237299999E-2</v>
      </c>
      <c r="Y417" s="54">
        <v>0</v>
      </c>
      <c r="Z417" s="54">
        <v>1</v>
      </c>
      <c r="AA417" s="54">
        <v>0</v>
      </c>
      <c r="AB417" s="54">
        <v>0</v>
      </c>
      <c r="AC417" s="56">
        <v>0.65</v>
      </c>
      <c r="AD417" s="56">
        <v>0.35</v>
      </c>
      <c r="AE417" s="1" t="s">
        <v>1431</v>
      </c>
      <c r="AF417" s="1" t="s">
        <v>1418</v>
      </c>
      <c r="AG417" s="1" t="s">
        <v>1465</v>
      </c>
    </row>
    <row r="418" spans="1:33">
      <c r="A418" s="53">
        <v>45169</v>
      </c>
      <c r="B418" s="53">
        <v>45169</v>
      </c>
      <c r="N418" s="1" t="s">
        <v>1102</v>
      </c>
      <c r="U418" s="59">
        <v>5482413434.6737299</v>
      </c>
      <c r="V418" s="60">
        <v>5482413434.6737299</v>
      </c>
      <c r="W418" s="60">
        <v>6853016793.3421602</v>
      </c>
      <c r="X418" s="59">
        <v>8.2746226967399999E-2</v>
      </c>
      <c r="Y418" s="54">
        <v>0</v>
      </c>
      <c r="Z418" s="54">
        <v>1</v>
      </c>
      <c r="AA418" s="54">
        <v>0</v>
      </c>
      <c r="AB418" s="54">
        <v>0</v>
      </c>
      <c r="AC418" s="56">
        <v>1</v>
      </c>
      <c r="AD418" s="56">
        <v>0</v>
      </c>
      <c r="AE418" s="1" t="s">
        <v>1464</v>
      </c>
      <c r="AF418" s="1" t="s">
        <v>1418</v>
      </c>
      <c r="AG418" s="1" t="s">
        <v>1419</v>
      </c>
    </row>
    <row r="419" spans="1:33">
      <c r="A419" s="53">
        <v>45169</v>
      </c>
      <c r="B419" s="53">
        <v>45169</v>
      </c>
      <c r="N419" s="1" t="s">
        <v>1102</v>
      </c>
      <c r="U419" s="59">
        <v>2844587857.00775</v>
      </c>
      <c r="V419" s="60">
        <v>2844587857.00775</v>
      </c>
      <c r="W419" s="60">
        <v>4376289010.7811604</v>
      </c>
      <c r="X419" s="59">
        <v>4.29334480607E-2</v>
      </c>
      <c r="Y419" s="54">
        <v>0</v>
      </c>
      <c r="Z419" s="54">
        <v>1</v>
      </c>
      <c r="AA419" s="54">
        <v>0</v>
      </c>
      <c r="AB419" s="54">
        <v>0</v>
      </c>
      <c r="AC419" s="56">
        <v>1</v>
      </c>
      <c r="AD419" s="56">
        <v>0</v>
      </c>
      <c r="AE419" s="1" t="s">
        <v>1464</v>
      </c>
      <c r="AF419" s="1" t="s">
        <v>1418</v>
      </c>
      <c r="AG419" s="1" t="s">
        <v>1419</v>
      </c>
    </row>
    <row r="420" spans="1:33">
      <c r="A420" s="53">
        <v>45169</v>
      </c>
      <c r="B420" s="53">
        <v>45169</v>
      </c>
      <c r="N420" s="1" t="s">
        <v>1072</v>
      </c>
      <c r="U420" s="59">
        <v>33419032349.803001</v>
      </c>
      <c r="V420" s="60">
        <v>33419032349.803001</v>
      </c>
      <c r="W420" s="60">
        <v>74264516332.895599</v>
      </c>
      <c r="X420" s="59">
        <v>0.50439443664679995</v>
      </c>
      <c r="Y420" s="54">
        <v>1</v>
      </c>
      <c r="Z420" s="54">
        <v>0</v>
      </c>
      <c r="AA420" s="54">
        <v>0</v>
      </c>
      <c r="AB420" s="54">
        <v>0</v>
      </c>
      <c r="AC420" s="56">
        <v>0</v>
      </c>
      <c r="AD420" s="56">
        <v>1</v>
      </c>
      <c r="AE420" s="1" t="s">
        <v>1472</v>
      </c>
      <c r="AF420" s="1" t="s">
        <v>1418</v>
      </c>
      <c r="AG420" s="1" t="s">
        <v>1419</v>
      </c>
    </row>
    <row r="421" spans="1:33">
      <c r="A421" s="53">
        <v>45169</v>
      </c>
      <c r="B421" s="53">
        <v>45169</v>
      </c>
      <c r="N421" s="1" t="s">
        <v>1036</v>
      </c>
      <c r="U421" s="59">
        <v>3072010545.1254101</v>
      </c>
      <c r="V421" s="60">
        <v>3072010545.1254101</v>
      </c>
      <c r="W421" s="60">
        <v>6144021090.2508297</v>
      </c>
      <c r="X421" s="59">
        <v>4.6365945371E-2</v>
      </c>
      <c r="Y421" s="54">
        <v>0</v>
      </c>
      <c r="Z421" s="54">
        <v>1</v>
      </c>
      <c r="AA421" s="54">
        <v>0</v>
      </c>
      <c r="AB421" s="54">
        <v>0</v>
      </c>
      <c r="AC421" s="56">
        <v>0.35</v>
      </c>
      <c r="AD421" s="56">
        <v>0.65</v>
      </c>
      <c r="AE421" s="1" t="s">
        <v>1471</v>
      </c>
      <c r="AF421" s="1" t="s">
        <v>1418</v>
      </c>
      <c r="AG421" s="1" t="s">
        <v>1419</v>
      </c>
    </row>
    <row r="422" spans="1:33">
      <c r="A422" s="53">
        <v>45169</v>
      </c>
      <c r="B422" s="53">
        <v>45169</v>
      </c>
      <c r="N422" s="1" t="s">
        <v>1303</v>
      </c>
      <c r="U422" s="59">
        <v>5046594136.9319696</v>
      </c>
      <c r="V422" s="60">
        <v>5046594136.9319696</v>
      </c>
      <c r="W422" s="60">
        <v>10299171708.024401</v>
      </c>
      <c r="X422" s="59">
        <v>7.6168393508199997E-2</v>
      </c>
      <c r="Y422" s="54">
        <v>1</v>
      </c>
      <c r="Z422" s="54">
        <v>0</v>
      </c>
      <c r="AA422" s="54">
        <v>0</v>
      </c>
      <c r="AB422" s="54">
        <v>0</v>
      </c>
      <c r="AC422" s="56">
        <v>0.5</v>
      </c>
      <c r="AD422" s="56">
        <v>0.5</v>
      </c>
      <c r="AE422" s="1" t="s">
        <v>1454</v>
      </c>
      <c r="AF422" s="1" t="s">
        <v>1418</v>
      </c>
      <c r="AG422" s="1" t="s">
        <v>1419</v>
      </c>
    </row>
    <row r="423" spans="1:33">
      <c r="A423" s="53">
        <v>45169</v>
      </c>
      <c r="B423" s="53">
        <v>45169</v>
      </c>
      <c r="N423" s="1" t="s">
        <v>1303</v>
      </c>
      <c r="U423" s="59">
        <v>33641111415.4067</v>
      </c>
      <c r="V423" s="60">
        <v>33641111415.4067</v>
      </c>
      <c r="W423" s="60">
        <v>35411696226.743896</v>
      </c>
      <c r="X423" s="59">
        <v>0.50774628250560006</v>
      </c>
      <c r="Y423" s="54">
        <v>1</v>
      </c>
      <c r="Z423" s="54">
        <v>0</v>
      </c>
      <c r="AA423" s="54">
        <v>0</v>
      </c>
      <c r="AB423" s="54">
        <v>0</v>
      </c>
      <c r="AC423" s="56">
        <v>1</v>
      </c>
      <c r="AD423" s="56">
        <v>0</v>
      </c>
      <c r="AE423" s="1" t="s">
        <v>1454</v>
      </c>
      <c r="AF423" s="1" t="s">
        <v>1418</v>
      </c>
      <c r="AG423" s="1" t="s">
        <v>1419</v>
      </c>
    </row>
    <row r="424" spans="1:33">
      <c r="A424" s="53">
        <v>45169</v>
      </c>
      <c r="B424" s="53">
        <v>45169</v>
      </c>
      <c r="N424" s="1" t="s">
        <v>948</v>
      </c>
      <c r="U424" s="59">
        <v>358344286.40307701</v>
      </c>
      <c r="V424" s="60">
        <v>358344286.40307701</v>
      </c>
      <c r="W424" s="60">
        <v>6581150425.1032305</v>
      </c>
      <c r="X424" s="59">
        <v>5.4085008379000004E-3</v>
      </c>
      <c r="Y424" s="54">
        <v>1</v>
      </c>
      <c r="Z424" s="54">
        <v>0</v>
      </c>
      <c r="AA424" s="54">
        <v>0</v>
      </c>
      <c r="AB424" s="54">
        <v>0</v>
      </c>
      <c r="AC424" s="56">
        <v>1</v>
      </c>
      <c r="AD424" s="56">
        <v>0</v>
      </c>
      <c r="AE424" s="1" t="s">
        <v>1461</v>
      </c>
      <c r="AF424" s="1" t="s">
        <v>1418</v>
      </c>
      <c r="AG424" s="1" t="s">
        <v>1434</v>
      </c>
    </row>
    <row r="425" spans="1:33">
      <c r="A425" s="53">
        <v>45169</v>
      </c>
      <c r="B425" s="53">
        <v>45169</v>
      </c>
      <c r="N425" s="1" t="s">
        <v>1102</v>
      </c>
      <c r="U425" s="59">
        <v>1691445790.8080201</v>
      </c>
      <c r="V425" s="60">
        <v>1691445790.8080201</v>
      </c>
      <c r="W425" s="60">
        <v>3451930185.3224902</v>
      </c>
      <c r="X425" s="59">
        <v>2.5529040992099999E-2</v>
      </c>
      <c r="Y425" s="54">
        <v>0</v>
      </c>
      <c r="Z425" s="54">
        <v>1</v>
      </c>
      <c r="AA425" s="54">
        <v>0</v>
      </c>
      <c r="AB425" s="54">
        <v>0</v>
      </c>
      <c r="AC425" s="56">
        <v>1</v>
      </c>
      <c r="AD425" s="56">
        <v>0</v>
      </c>
      <c r="AE425" s="1" t="s">
        <v>1464</v>
      </c>
      <c r="AF425" s="1" t="s">
        <v>1418</v>
      </c>
      <c r="AG425" s="1" t="s">
        <v>1419</v>
      </c>
    </row>
    <row r="426" spans="1:33">
      <c r="A426" s="53">
        <v>45169</v>
      </c>
      <c r="B426" s="53">
        <v>45169</v>
      </c>
      <c r="N426" s="1" t="s">
        <v>948</v>
      </c>
      <c r="U426" s="59">
        <v>516065312.72503901</v>
      </c>
      <c r="V426" s="60">
        <v>516065312.72503901</v>
      </c>
      <c r="W426" s="60">
        <v>8587284707.9394197</v>
      </c>
      <c r="X426" s="59">
        <v>7.7889889199000001E-3</v>
      </c>
      <c r="Y426" s="54">
        <v>1</v>
      </c>
      <c r="Z426" s="54">
        <v>0</v>
      </c>
      <c r="AA426" s="54">
        <v>0</v>
      </c>
      <c r="AB426" s="54">
        <v>0</v>
      </c>
      <c r="AC426" s="56">
        <v>1</v>
      </c>
      <c r="AD426" s="56">
        <v>0</v>
      </c>
      <c r="AE426" s="1" t="s">
        <v>1461</v>
      </c>
      <c r="AF426" s="1" t="s">
        <v>1418</v>
      </c>
      <c r="AG426" s="1" t="s">
        <v>1434</v>
      </c>
    </row>
    <row r="427" spans="1:33">
      <c r="A427" s="53">
        <v>45169</v>
      </c>
      <c r="B427" s="53">
        <v>45169</v>
      </c>
      <c r="N427" s="1" t="s">
        <v>948</v>
      </c>
      <c r="U427" s="59">
        <v>387652697.78113598</v>
      </c>
      <c r="V427" s="60">
        <v>387652697.78113598</v>
      </c>
      <c r="W427" s="60">
        <v>6450509269.9788799</v>
      </c>
      <c r="X427" s="59">
        <v>5.8508535514999998E-3</v>
      </c>
      <c r="Y427" s="54">
        <v>0</v>
      </c>
      <c r="Z427" s="54">
        <v>1</v>
      </c>
      <c r="AA427" s="54">
        <v>0</v>
      </c>
      <c r="AB427" s="54">
        <v>0</v>
      </c>
      <c r="AC427" s="56">
        <v>0.35</v>
      </c>
      <c r="AD427" s="56">
        <v>0.65</v>
      </c>
      <c r="AE427" s="1" t="s">
        <v>1463</v>
      </c>
      <c r="AF427" s="1" t="s">
        <v>1418</v>
      </c>
      <c r="AG427" s="1" t="s">
        <v>1434</v>
      </c>
    </row>
    <row r="428" spans="1:33">
      <c r="A428" s="53">
        <v>45169</v>
      </c>
      <c r="B428" s="53">
        <v>45169</v>
      </c>
      <c r="N428" s="1" t="s">
        <v>948</v>
      </c>
      <c r="U428" s="59">
        <v>181296356.64161599</v>
      </c>
      <c r="V428" s="60">
        <v>181296356.64161599</v>
      </c>
      <c r="W428" s="60">
        <v>3016756586.04702</v>
      </c>
      <c r="X428" s="59">
        <v>2.7363112348000001E-3</v>
      </c>
      <c r="Y428" s="54">
        <v>0</v>
      </c>
      <c r="Z428" s="54">
        <v>1</v>
      </c>
      <c r="AA428" s="54">
        <v>0</v>
      </c>
      <c r="AB428" s="54">
        <v>0</v>
      </c>
      <c r="AC428" s="56">
        <v>1</v>
      </c>
      <c r="AD428" s="56">
        <v>0</v>
      </c>
      <c r="AE428" s="1" t="s">
        <v>1461</v>
      </c>
      <c r="AF428" s="1" t="s">
        <v>1418</v>
      </c>
      <c r="AG428" s="1" t="s">
        <v>1434</v>
      </c>
    </row>
    <row r="429" spans="1:33">
      <c r="A429" s="53">
        <v>45169</v>
      </c>
      <c r="B429" s="53">
        <v>45169</v>
      </c>
      <c r="N429" s="1" t="s">
        <v>948</v>
      </c>
      <c r="U429" s="59">
        <v>635603986.53019202</v>
      </c>
      <c r="V429" s="60">
        <v>635603986.53019202</v>
      </c>
      <c r="W429" s="60">
        <v>10576398489.2047</v>
      </c>
      <c r="X429" s="59">
        <v>9.5931896340000003E-3</v>
      </c>
      <c r="Y429" s="54">
        <v>1</v>
      </c>
      <c r="Z429" s="54">
        <v>0</v>
      </c>
      <c r="AA429" s="54">
        <v>0</v>
      </c>
      <c r="AB429" s="54">
        <v>0</v>
      </c>
      <c r="AC429" s="56">
        <v>0.35</v>
      </c>
      <c r="AD429" s="56">
        <v>0.65</v>
      </c>
      <c r="AE429" s="1" t="s">
        <v>1461</v>
      </c>
      <c r="AF429" s="1" t="s">
        <v>1418</v>
      </c>
      <c r="AG429" s="1" t="s">
        <v>1434</v>
      </c>
    </row>
    <row r="430" spans="1:33">
      <c r="A430" s="53">
        <v>45169</v>
      </c>
      <c r="B430" s="53">
        <v>45169</v>
      </c>
      <c r="N430" s="1" t="s">
        <v>1102</v>
      </c>
      <c r="U430" s="59">
        <v>1809046836.0885201</v>
      </c>
      <c r="V430" s="60">
        <v>1809046836.0885201</v>
      </c>
      <c r="W430" s="60">
        <v>2412062448.1180301</v>
      </c>
      <c r="X430" s="59">
        <v>2.7303997021999999E-2</v>
      </c>
      <c r="Y430" s="54">
        <v>0</v>
      </c>
      <c r="Z430" s="54">
        <v>1</v>
      </c>
      <c r="AA430" s="54">
        <v>0</v>
      </c>
      <c r="AB430" s="54">
        <v>0</v>
      </c>
      <c r="AC430" s="56">
        <v>0</v>
      </c>
      <c r="AD430" s="56">
        <v>1</v>
      </c>
      <c r="AE430" s="1" t="s">
        <v>1464</v>
      </c>
      <c r="AF430" s="1" t="s">
        <v>1418</v>
      </c>
      <c r="AG430" s="1" t="s">
        <v>1419</v>
      </c>
    </row>
    <row r="431" spans="1:33">
      <c r="A431" s="53">
        <v>45169</v>
      </c>
      <c r="B431" s="53">
        <v>45169</v>
      </c>
      <c r="N431" s="1" t="s">
        <v>918</v>
      </c>
      <c r="U431" s="59">
        <v>3501418793.6582899</v>
      </c>
      <c r="V431" s="60">
        <v>3501418793.6582899</v>
      </c>
      <c r="W431" s="60">
        <v>14005675174.6332</v>
      </c>
      <c r="X431" s="59">
        <v>5.2847016676200002E-2</v>
      </c>
      <c r="Y431" s="54">
        <v>1</v>
      </c>
      <c r="Z431" s="54">
        <v>0</v>
      </c>
      <c r="AA431" s="54">
        <v>0</v>
      </c>
      <c r="AB431" s="54">
        <v>0</v>
      </c>
      <c r="AC431" s="56">
        <v>1</v>
      </c>
      <c r="AD431" s="56">
        <v>0</v>
      </c>
      <c r="AE431" s="1" t="s">
        <v>1466</v>
      </c>
      <c r="AF431" s="1" t="s">
        <v>1467</v>
      </c>
      <c r="AG431" s="1" t="s">
        <v>1419</v>
      </c>
    </row>
    <row r="432" spans="1:33">
      <c r="A432" s="53">
        <v>45169</v>
      </c>
      <c r="B432" s="53">
        <v>45169</v>
      </c>
      <c r="N432" s="1" t="s">
        <v>1070</v>
      </c>
      <c r="U432" s="59">
        <v>2226943288.5030999</v>
      </c>
      <c r="V432" s="60">
        <v>2226943288.5030999</v>
      </c>
      <c r="W432" s="60">
        <v>4948762863.34023</v>
      </c>
      <c r="X432" s="59">
        <v>3.3611320450299999E-2</v>
      </c>
      <c r="Y432" s="54">
        <v>0</v>
      </c>
      <c r="Z432" s="54">
        <v>1</v>
      </c>
      <c r="AA432" s="54">
        <v>0</v>
      </c>
      <c r="AB432" s="54">
        <v>0</v>
      </c>
      <c r="AC432" s="56">
        <v>1</v>
      </c>
      <c r="AD432" s="56">
        <v>0</v>
      </c>
      <c r="AE432" s="1" t="s">
        <v>1458</v>
      </c>
      <c r="AF432" s="1" t="s">
        <v>1418</v>
      </c>
      <c r="AG432" s="1" t="s">
        <v>1419</v>
      </c>
    </row>
    <row r="433" spans="1:33">
      <c r="A433" s="53">
        <v>45169</v>
      </c>
      <c r="B433" s="53">
        <v>45169</v>
      </c>
      <c r="N433" s="1" t="s">
        <v>1278</v>
      </c>
      <c r="U433" s="59">
        <v>2315248318.03475</v>
      </c>
      <c r="V433" s="60">
        <v>2315248318.03475</v>
      </c>
      <c r="W433" s="60">
        <v>2572498131.1497202</v>
      </c>
      <c r="X433" s="59">
        <v>3.4944110854200003E-2</v>
      </c>
      <c r="Y433" s="54">
        <v>0</v>
      </c>
      <c r="Z433" s="54">
        <v>1</v>
      </c>
      <c r="AA433" s="54">
        <v>0</v>
      </c>
      <c r="AB433" s="54">
        <v>0</v>
      </c>
      <c r="AC433" s="56">
        <v>0</v>
      </c>
      <c r="AD433" s="56">
        <v>1</v>
      </c>
      <c r="AE433" s="1" t="s">
        <v>1432</v>
      </c>
      <c r="AF433" s="1" t="s">
        <v>1418</v>
      </c>
      <c r="AG433" s="1" t="s">
        <v>1419</v>
      </c>
    </row>
    <row r="434" spans="1:33">
      <c r="A434" s="53">
        <v>45169</v>
      </c>
      <c r="B434" s="53">
        <v>45169</v>
      </c>
      <c r="N434" s="1" t="s">
        <v>1102</v>
      </c>
      <c r="U434" s="59">
        <v>1129712668.62115</v>
      </c>
      <c r="V434" s="60">
        <v>1129712668.62115</v>
      </c>
      <c r="W434" s="60">
        <v>2510472596.9358802</v>
      </c>
      <c r="X434" s="59">
        <v>1.70507864829E-2</v>
      </c>
      <c r="Y434" s="54">
        <v>0</v>
      </c>
      <c r="Z434" s="54">
        <v>1</v>
      </c>
      <c r="AA434" s="54">
        <v>0</v>
      </c>
      <c r="AB434" s="54">
        <v>0</v>
      </c>
      <c r="AC434" s="56">
        <v>1</v>
      </c>
      <c r="AD434" s="56">
        <v>0</v>
      </c>
      <c r="AE434" s="1" t="s">
        <v>1464</v>
      </c>
      <c r="AF434" s="1" t="s">
        <v>1418</v>
      </c>
      <c r="AG434" s="1" t="s">
        <v>1419</v>
      </c>
    </row>
    <row r="435" spans="1:33">
      <c r="A435" s="53">
        <v>45169</v>
      </c>
      <c r="B435" s="53">
        <v>45169</v>
      </c>
      <c r="N435" s="1" t="s">
        <v>1303</v>
      </c>
      <c r="U435" s="59">
        <v>2546177973.6498499</v>
      </c>
      <c r="V435" s="60">
        <v>2546177973.6498499</v>
      </c>
      <c r="W435" s="60">
        <v>5304537445.1038599</v>
      </c>
      <c r="X435" s="59">
        <v>3.8429538928000002E-2</v>
      </c>
      <c r="Y435" s="54">
        <v>0</v>
      </c>
      <c r="Z435" s="54">
        <v>1</v>
      </c>
      <c r="AA435" s="54">
        <v>0</v>
      </c>
      <c r="AB435" s="54">
        <v>0</v>
      </c>
      <c r="AC435" s="56">
        <v>1</v>
      </c>
      <c r="AD435" s="56">
        <v>0</v>
      </c>
      <c r="AE435" s="1" t="s">
        <v>1454</v>
      </c>
      <c r="AF435" s="1" t="s">
        <v>1418</v>
      </c>
      <c r="AG435" s="1" t="s">
        <v>1419</v>
      </c>
    </row>
    <row r="436" spans="1:33">
      <c r="A436" s="53">
        <v>45169</v>
      </c>
      <c r="B436" s="53">
        <v>45169</v>
      </c>
      <c r="N436" s="1" t="s">
        <v>948</v>
      </c>
      <c r="U436" s="59">
        <v>985007943.37998605</v>
      </c>
      <c r="V436" s="60">
        <v>985007943.37998605</v>
      </c>
      <c r="W436" s="60">
        <v>2400028768.51086</v>
      </c>
      <c r="X436" s="59">
        <v>1.4866753815399999E-2</v>
      </c>
      <c r="Y436" s="54">
        <v>0</v>
      </c>
      <c r="Z436" s="54">
        <v>1</v>
      </c>
      <c r="AA436" s="54">
        <v>0</v>
      </c>
      <c r="AB436" s="54">
        <v>0</v>
      </c>
      <c r="AC436" s="56">
        <v>1</v>
      </c>
      <c r="AD436" s="56">
        <v>0</v>
      </c>
      <c r="AE436" s="1" t="s">
        <v>1431</v>
      </c>
      <c r="AF436" s="1" t="s">
        <v>1418</v>
      </c>
      <c r="AG436" s="1" t="s">
        <v>1465</v>
      </c>
    </row>
    <row r="437" spans="1:33">
      <c r="A437" s="53">
        <v>45169</v>
      </c>
      <c r="B437" s="53">
        <v>45169</v>
      </c>
      <c r="N437" s="1" t="s">
        <v>1303</v>
      </c>
      <c r="U437" s="59">
        <v>5083588003.1274996</v>
      </c>
      <c r="V437" s="60">
        <v>5083588003.1274996</v>
      </c>
      <c r="W437" s="60">
        <v>9242887278.4136391</v>
      </c>
      <c r="X437" s="59">
        <v>7.6726743017100002E-2</v>
      </c>
      <c r="Y437" s="54">
        <v>1</v>
      </c>
      <c r="Z437" s="54">
        <v>0</v>
      </c>
      <c r="AA437" s="54">
        <v>0</v>
      </c>
      <c r="AB437" s="54">
        <v>0</v>
      </c>
      <c r="AC437" s="56">
        <v>0</v>
      </c>
      <c r="AD437" s="56">
        <v>1</v>
      </c>
      <c r="AE437" s="1" t="s">
        <v>1454</v>
      </c>
      <c r="AF437" s="1" t="s">
        <v>1418</v>
      </c>
      <c r="AG437" s="1" t="s">
        <v>1419</v>
      </c>
    </row>
    <row r="438" spans="1:33">
      <c r="A438" s="53">
        <v>45169</v>
      </c>
      <c r="B438" s="53">
        <v>45169</v>
      </c>
      <c r="N438" s="1" t="s">
        <v>1303</v>
      </c>
      <c r="U438" s="59">
        <v>997899511.78936505</v>
      </c>
      <c r="V438" s="60">
        <v>997899511.78936505</v>
      </c>
      <c r="W438" s="60">
        <v>3991598047.1574602</v>
      </c>
      <c r="X438" s="59">
        <v>1.5061326636000001E-2</v>
      </c>
      <c r="Y438" s="54">
        <v>1</v>
      </c>
      <c r="Z438" s="54">
        <v>0</v>
      </c>
      <c r="AA438" s="54">
        <v>0</v>
      </c>
      <c r="AB438" s="54">
        <v>0</v>
      </c>
      <c r="AC438" s="56">
        <v>0.5</v>
      </c>
      <c r="AD438" s="56">
        <v>0.5</v>
      </c>
      <c r="AE438" s="1" t="s">
        <v>1454</v>
      </c>
      <c r="AF438" s="1" t="s">
        <v>1418</v>
      </c>
      <c r="AG438" s="1" t="s">
        <v>1419</v>
      </c>
    </row>
    <row r="439" spans="1:33">
      <c r="A439" s="53">
        <v>45169</v>
      </c>
      <c r="B439" s="53">
        <v>45169</v>
      </c>
      <c r="N439" s="1" t="s">
        <v>1303</v>
      </c>
      <c r="U439" s="59">
        <v>6443639109.0857697</v>
      </c>
      <c r="V439" s="60">
        <v>6443639109.0857697</v>
      </c>
      <c r="W439" s="60">
        <v>8591518812.1143608</v>
      </c>
      <c r="X439" s="59">
        <v>9.7254034298900005E-2</v>
      </c>
      <c r="Y439" s="54">
        <v>1</v>
      </c>
      <c r="Z439" s="54">
        <v>0</v>
      </c>
      <c r="AA439" s="54">
        <v>0</v>
      </c>
      <c r="AB439" s="54">
        <v>0</v>
      </c>
      <c r="AC439" s="56">
        <v>1</v>
      </c>
      <c r="AD439" s="56">
        <v>0</v>
      </c>
      <c r="AE439" s="1" t="s">
        <v>1454</v>
      </c>
      <c r="AF439" s="1" t="s">
        <v>1418</v>
      </c>
      <c r="AG439" s="1" t="s">
        <v>1419</v>
      </c>
    </row>
    <row r="440" spans="1:33">
      <c r="A440" s="53">
        <v>45169</v>
      </c>
      <c r="B440" s="53">
        <v>45169</v>
      </c>
      <c r="N440" s="1" t="s">
        <v>948</v>
      </c>
      <c r="U440" s="59">
        <v>7494877394.1255503</v>
      </c>
      <c r="V440" s="60">
        <v>7494877394.1255503</v>
      </c>
      <c r="W440" s="60">
        <v>12491462323.542601</v>
      </c>
      <c r="X440" s="59">
        <v>0.1131204046059</v>
      </c>
      <c r="Y440" s="54">
        <v>1</v>
      </c>
      <c r="Z440" s="54">
        <v>0</v>
      </c>
      <c r="AA440" s="54">
        <v>0</v>
      </c>
      <c r="AB440" s="54">
        <v>0</v>
      </c>
      <c r="AC440" s="56">
        <v>1</v>
      </c>
      <c r="AD440" s="56">
        <v>0</v>
      </c>
      <c r="AE440" s="1" t="s">
        <v>1431</v>
      </c>
      <c r="AF440" s="1" t="s">
        <v>1418</v>
      </c>
      <c r="AG440" s="1" t="s">
        <v>1457</v>
      </c>
    </row>
    <row r="441" spans="1:33">
      <c r="A441" s="53">
        <v>45169</v>
      </c>
      <c r="B441" s="53">
        <v>45169</v>
      </c>
      <c r="N441" s="1" t="s">
        <v>948</v>
      </c>
      <c r="U441" s="59">
        <v>1365949957.7778699</v>
      </c>
      <c r="V441" s="60">
        <v>1365949957.7778699</v>
      </c>
      <c r="W441" s="60">
        <v>22729295875.9389</v>
      </c>
      <c r="X441" s="59">
        <v>2.0616322825600001E-2</v>
      </c>
      <c r="Y441" s="54">
        <v>1</v>
      </c>
      <c r="Z441" s="54">
        <v>0</v>
      </c>
      <c r="AA441" s="54">
        <v>0</v>
      </c>
      <c r="AB441" s="54">
        <v>0</v>
      </c>
      <c r="AC441" s="56">
        <v>1</v>
      </c>
      <c r="AD441" s="56">
        <v>0</v>
      </c>
      <c r="AE441" s="1" t="s">
        <v>1461</v>
      </c>
      <c r="AF441" s="1" t="s">
        <v>1418</v>
      </c>
      <c r="AG441" s="1" t="s">
        <v>1434</v>
      </c>
    </row>
    <row r="442" spans="1:33">
      <c r="A442" s="53">
        <v>45169</v>
      </c>
      <c r="B442" s="53">
        <v>45169</v>
      </c>
      <c r="N442" s="1" t="s">
        <v>1303</v>
      </c>
      <c r="U442" s="59">
        <v>3539622156.9447198</v>
      </c>
      <c r="V442" s="60">
        <v>3539622156.9447198</v>
      </c>
      <c r="W442" s="60">
        <v>7223718687.6422796</v>
      </c>
      <c r="X442" s="59">
        <v>5.34236211601E-2</v>
      </c>
      <c r="Y442" s="54">
        <v>1</v>
      </c>
      <c r="Z442" s="54">
        <v>0</v>
      </c>
      <c r="AA442" s="54">
        <v>0</v>
      </c>
      <c r="AB442" s="54">
        <v>0</v>
      </c>
      <c r="AC442" s="56">
        <v>0.65</v>
      </c>
      <c r="AD442" s="56">
        <v>0.35</v>
      </c>
      <c r="AE442" s="1" t="s">
        <v>1454</v>
      </c>
      <c r="AF442" s="1" t="s">
        <v>1418</v>
      </c>
      <c r="AG442" s="1" t="s">
        <v>1419</v>
      </c>
    </row>
    <row r="443" spans="1:33">
      <c r="A443" s="53">
        <v>45169</v>
      </c>
      <c r="B443" s="53">
        <v>45169</v>
      </c>
      <c r="N443" s="1" t="s">
        <v>1072</v>
      </c>
      <c r="U443" s="59">
        <v>14769096082.082701</v>
      </c>
      <c r="V443" s="60">
        <v>14769096082.082701</v>
      </c>
      <c r="W443" s="60">
        <v>36922740205.206802</v>
      </c>
      <c r="X443" s="59">
        <v>0.22291040087960001</v>
      </c>
      <c r="Y443" s="54">
        <v>1</v>
      </c>
      <c r="Z443" s="54">
        <v>0</v>
      </c>
      <c r="AA443" s="54">
        <v>0</v>
      </c>
      <c r="AB443" s="54">
        <v>0</v>
      </c>
      <c r="AC443" s="56">
        <v>0.65</v>
      </c>
      <c r="AD443" s="56">
        <v>0.35</v>
      </c>
      <c r="AE443" s="1" t="s">
        <v>1472</v>
      </c>
      <c r="AF443" s="1" t="s">
        <v>1418</v>
      </c>
      <c r="AG443" s="1" t="s">
        <v>1419</v>
      </c>
    </row>
    <row r="444" spans="1:33">
      <c r="A444" s="53">
        <v>45169</v>
      </c>
      <c r="B444" s="53">
        <v>45169</v>
      </c>
      <c r="N444" s="1" t="s">
        <v>1278</v>
      </c>
      <c r="U444" s="59">
        <v>1413129885.1874299</v>
      </c>
      <c r="V444" s="60">
        <v>1413129885.1874299</v>
      </c>
      <c r="W444" s="60">
        <v>7065649425.93715</v>
      </c>
      <c r="X444" s="59">
        <v>2.13284108554E-2</v>
      </c>
      <c r="Y444" s="54">
        <v>1</v>
      </c>
      <c r="Z444" s="54">
        <v>0</v>
      </c>
      <c r="AA444" s="54">
        <v>0</v>
      </c>
      <c r="AB444" s="54">
        <v>0</v>
      </c>
      <c r="AC444" s="56">
        <v>1</v>
      </c>
      <c r="AD444" s="56">
        <v>0</v>
      </c>
      <c r="AE444" s="1" t="s">
        <v>1432</v>
      </c>
      <c r="AF444" s="1" t="s">
        <v>1418</v>
      </c>
      <c r="AG444" s="1" t="s">
        <v>1419</v>
      </c>
    </row>
    <row r="445" spans="1:33">
      <c r="A445" s="53">
        <v>45169</v>
      </c>
      <c r="B445" s="53">
        <v>45169</v>
      </c>
      <c r="N445" s="1" t="s">
        <v>1070</v>
      </c>
      <c r="U445" s="59">
        <v>16426360982.682501</v>
      </c>
      <c r="V445" s="60">
        <v>16426360982.682501</v>
      </c>
      <c r="W445" s="60">
        <v>36503024405.961098</v>
      </c>
      <c r="X445" s="59">
        <v>0.24792354869200001</v>
      </c>
      <c r="Y445" s="54">
        <v>1</v>
      </c>
      <c r="Z445" s="54">
        <v>0</v>
      </c>
      <c r="AA445" s="54">
        <v>0</v>
      </c>
      <c r="AB445" s="54">
        <v>0</v>
      </c>
      <c r="AC445" s="56">
        <v>1</v>
      </c>
      <c r="AD445" s="56">
        <v>0</v>
      </c>
      <c r="AE445" s="1" t="s">
        <v>1458</v>
      </c>
      <c r="AF445" s="1" t="s">
        <v>1418</v>
      </c>
      <c r="AG445" s="1" t="s">
        <v>1419</v>
      </c>
    </row>
    <row r="446" spans="1:33">
      <c r="A446" s="53">
        <v>45169</v>
      </c>
      <c r="B446" s="53">
        <v>45169</v>
      </c>
      <c r="N446" s="1" t="s">
        <v>948</v>
      </c>
      <c r="U446" s="59">
        <v>15426434900.653601</v>
      </c>
      <c r="V446" s="60">
        <v>15426434900.653601</v>
      </c>
      <c r="W446" s="60">
        <v>107425199689.46899</v>
      </c>
      <c r="X446" s="59">
        <v>0.23283163497189999</v>
      </c>
      <c r="Y446" s="54">
        <v>1</v>
      </c>
      <c r="Z446" s="54">
        <v>0</v>
      </c>
      <c r="AA446" s="54">
        <v>0</v>
      </c>
      <c r="AB446" s="54">
        <v>0</v>
      </c>
      <c r="AC446" s="56">
        <v>1</v>
      </c>
      <c r="AD446" s="56">
        <v>0</v>
      </c>
      <c r="AE446" s="1" t="s">
        <v>1431</v>
      </c>
      <c r="AF446" s="1" t="s">
        <v>1418</v>
      </c>
      <c r="AG446" s="1" t="s">
        <v>1465</v>
      </c>
    </row>
    <row r="447" spans="1:33">
      <c r="A447" s="53">
        <v>45169</v>
      </c>
      <c r="B447" s="53">
        <v>45169</v>
      </c>
      <c r="N447" s="1" t="s">
        <v>948</v>
      </c>
      <c r="U447" s="59">
        <v>5365197739.8090296</v>
      </c>
      <c r="V447" s="60">
        <v>5365197739.8090296</v>
      </c>
      <c r="W447" s="60">
        <v>107425199689.46899</v>
      </c>
      <c r="X447" s="59">
        <v>8.0977087042599996E-2</v>
      </c>
      <c r="Y447" s="54">
        <v>1</v>
      </c>
      <c r="Z447" s="54">
        <v>0</v>
      </c>
      <c r="AA447" s="54">
        <v>0</v>
      </c>
      <c r="AB447" s="54">
        <v>0</v>
      </c>
      <c r="AC447" s="56">
        <v>1</v>
      </c>
      <c r="AD447" s="56">
        <v>0</v>
      </c>
      <c r="AE447" s="1" t="s">
        <v>1461</v>
      </c>
      <c r="AF447" s="1" t="s">
        <v>1418</v>
      </c>
      <c r="AG447" s="1" t="s">
        <v>1434</v>
      </c>
    </row>
    <row r="448" spans="1:33">
      <c r="A448" s="53">
        <v>45169</v>
      </c>
      <c r="B448" s="53">
        <v>45169</v>
      </c>
      <c r="N448" s="1" t="s">
        <v>948</v>
      </c>
      <c r="U448" s="59">
        <v>1780486662.44754</v>
      </c>
      <c r="V448" s="60">
        <v>1780486662.44754</v>
      </c>
      <c r="W448" s="60">
        <v>29627152827.596001</v>
      </c>
      <c r="X448" s="59">
        <v>2.6872937482500001E-2</v>
      </c>
      <c r="Y448" s="54">
        <v>1</v>
      </c>
      <c r="Z448" s="54">
        <v>0</v>
      </c>
      <c r="AA448" s="54">
        <v>0</v>
      </c>
      <c r="AB448" s="54">
        <v>0</v>
      </c>
      <c r="AC448" s="56">
        <v>1</v>
      </c>
      <c r="AD448" s="56">
        <v>0</v>
      </c>
      <c r="AE448" s="1" t="s">
        <v>1463</v>
      </c>
      <c r="AF448" s="1" t="s">
        <v>1418</v>
      </c>
      <c r="AG448" s="1" t="s">
        <v>1434</v>
      </c>
    </row>
    <row r="449" spans="1:33">
      <c r="A449" s="53">
        <v>45169</v>
      </c>
      <c r="B449" s="53">
        <v>45169</v>
      </c>
      <c r="N449" s="1" t="s">
        <v>948</v>
      </c>
      <c r="U449" s="59">
        <v>1112115958.6566501</v>
      </c>
      <c r="V449" s="60">
        <v>1112115958.6566501</v>
      </c>
      <c r="W449" s="60">
        <v>18505518835.9771</v>
      </c>
      <c r="X449" s="59">
        <v>1.67851988227E-2</v>
      </c>
      <c r="Y449" s="54">
        <v>1</v>
      </c>
      <c r="Z449" s="54">
        <v>0</v>
      </c>
      <c r="AA449" s="54">
        <v>0</v>
      </c>
      <c r="AB449" s="54">
        <v>0</v>
      </c>
      <c r="AC449" s="56">
        <v>1</v>
      </c>
      <c r="AD449" s="56">
        <v>0</v>
      </c>
      <c r="AE449" s="1" t="s">
        <v>1461</v>
      </c>
      <c r="AF449" s="1" t="s">
        <v>1418</v>
      </c>
      <c r="AG449" s="1" t="s">
        <v>1434</v>
      </c>
    </row>
    <row r="450" spans="1:33">
      <c r="A450" s="53">
        <v>45169</v>
      </c>
      <c r="B450" s="53">
        <v>45169</v>
      </c>
      <c r="N450" s="1" t="s">
        <v>948</v>
      </c>
      <c r="U450" s="59">
        <v>1688904415.61712</v>
      </c>
      <c r="V450" s="60">
        <v>1688904415.61712</v>
      </c>
      <c r="W450" s="60">
        <v>28103231710.765099</v>
      </c>
      <c r="X450" s="59">
        <v>2.5490683941699999E-2</v>
      </c>
      <c r="Y450" s="54">
        <v>1</v>
      </c>
      <c r="Z450" s="54">
        <v>0</v>
      </c>
      <c r="AA450" s="54">
        <v>0</v>
      </c>
      <c r="AB450" s="54">
        <v>0</v>
      </c>
      <c r="AC450" s="56">
        <v>1</v>
      </c>
      <c r="AD450" s="56">
        <v>0</v>
      </c>
      <c r="AE450" s="1" t="s">
        <v>1461</v>
      </c>
      <c r="AF450" s="1" t="s">
        <v>1418</v>
      </c>
      <c r="AG450" s="1" t="s">
        <v>1434</v>
      </c>
    </row>
    <row r="451" spans="1:33">
      <c r="A451" s="53">
        <v>45169</v>
      </c>
      <c r="B451" s="53">
        <v>45169</v>
      </c>
      <c r="N451" s="1" t="s">
        <v>948</v>
      </c>
      <c r="U451" s="59">
        <v>922027918.94703603</v>
      </c>
      <c r="V451" s="60">
        <v>922027918.94703603</v>
      </c>
      <c r="W451" s="60">
        <v>23013704041.233398</v>
      </c>
      <c r="X451" s="59">
        <v>1.39161944572E-2</v>
      </c>
      <c r="Y451" s="54">
        <v>1</v>
      </c>
      <c r="Z451" s="54">
        <v>0</v>
      </c>
      <c r="AA451" s="54">
        <v>0</v>
      </c>
      <c r="AB451" s="54">
        <v>0</v>
      </c>
      <c r="AC451" s="56">
        <v>1</v>
      </c>
      <c r="AD451" s="56">
        <v>0</v>
      </c>
      <c r="AE451" s="1" t="s">
        <v>1461</v>
      </c>
      <c r="AF451" s="1" t="s">
        <v>1418</v>
      </c>
      <c r="AG451" s="1" t="s">
        <v>1434</v>
      </c>
    </row>
    <row r="452" spans="1:33">
      <c r="A452" s="53">
        <v>45169</v>
      </c>
      <c r="B452" s="53">
        <v>45169</v>
      </c>
      <c r="N452" s="1" t="s">
        <v>948</v>
      </c>
      <c r="U452" s="59">
        <v>2005337851.64026</v>
      </c>
      <c r="V452" s="60">
        <v>2005337851.64026</v>
      </c>
      <c r="W452" s="60">
        <v>21061046942.449299</v>
      </c>
      <c r="X452" s="59">
        <v>3.0266623084000001E-2</v>
      </c>
      <c r="Y452" s="54">
        <v>1</v>
      </c>
      <c r="Z452" s="54">
        <v>0</v>
      </c>
      <c r="AA452" s="54">
        <v>0</v>
      </c>
      <c r="AB452" s="54">
        <v>0</v>
      </c>
      <c r="AC452" s="56">
        <v>1</v>
      </c>
      <c r="AD452" s="56">
        <v>0</v>
      </c>
      <c r="AE452" s="1" t="s">
        <v>1431</v>
      </c>
      <c r="AF452" s="1" t="s">
        <v>1418</v>
      </c>
      <c r="AG452" s="1" t="s">
        <v>1465</v>
      </c>
    </row>
    <row r="453" spans="1:33">
      <c r="A453" s="53">
        <v>45169</v>
      </c>
      <c r="B453" s="53">
        <v>45169</v>
      </c>
      <c r="N453" s="1" t="s">
        <v>948</v>
      </c>
      <c r="U453" s="59">
        <v>1105009211.3359101</v>
      </c>
      <c r="V453" s="60">
        <v>1105009211.3359101</v>
      </c>
      <c r="W453" s="60">
        <v>21061046942.449299</v>
      </c>
      <c r="X453" s="59">
        <v>1.66779364767E-2</v>
      </c>
      <c r="Y453" s="54">
        <v>1</v>
      </c>
      <c r="Z453" s="54">
        <v>0</v>
      </c>
      <c r="AA453" s="54">
        <v>0</v>
      </c>
      <c r="AB453" s="54">
        <v>0</v>
      </c>
      <c r="AC453" s="56">
        <v>1</v>
      </c>
      <c r="AD453" s="56">
        <v>0</v>
      </c>
      <c r="AE453" s="1" t="s">
        <v>1461</v>
      </c>
      <c r="AF453" s="1" t="s">
        <v>1418</v>
      </c>
      <c r="AG453" s="1" t="s">
        <v>1434</v>
      </c>
    </row>
    <row r="454" spans="1:33">
      <c r="A454" s="53">
        <v>45169</v>
      </c>
      <c r="B454" s="53">
        <v>45169</v>
      </c>
      <c r="N454" s="1" t="s">
        <v>948</v>
      </c>
      <c r="U454" s="59">
        <v>2574628543.7179198</v>
      </c>
      <c r="V454" s="60">
        <v>2574628543.7179198</v>
      </c>
      <c r="W454" s="60">
        <v>20768648009.592701</v>
      </c>
      <c r="X454" s="59">
        <v>3.8858944217499997E-2</v>
      </c>
      <c r="Y454" s="54">
        <v>1</v>
      </c>
      <c r="Z454" s="54">
        <v>0</v>
      </c>
      <c r="AA454" s="54">
        <v>0</v>
      </c>
      <c r="AB454" s="54">
        <v>0</v>
      </c>
      <c r="AC454" s="56">
        <v>1</v>
      </c>
      <c r="AD454" s="56">
        <v>0</v>
      </c>
      <c r="AE454" s="1" t="s">
        <v>1431</v>
      </c>
      <c r="AF454" s="1" t="s">
        <v>1418</v>
      </c>
      <c r="AG454" s="1" t="s">
        <v>1465</v>
      </c>
    </row>
    <row r="455" spans="1:33">
      <c r="A455" s="53">
        <v>45169</v>
      </c>
      <c r="B455" s="53">
        <v>45169</v>
      </c>
      <c r="N455" s="1" t="s">
        <v>948</v>
      </c>
      <c r="U455" s="59">
        <v>1093395952.82094</v>
      </c>
      <c r="V455" s="60">
        <v>1093395952.82094</v>
      </c>
      <c r="W455" s="60">
        <v>20768648009.592701</v>
      </c>
      <c r="X455" s="59">
        <v>1.6502657224899998E-2</v>
      </c>
      <c r="Y455" s="54">
        <v>1</v>
      </c>
      <c r="Z455" s="54">
        <v>0</v>
      </c>
      <c r="AA455" s="54">
        <v>0</v>
      </c>
      <c r="AB455" s="54">
        <v>0</v>
      </c>
      <c r="AC455" s="56">
        <v>1</v>
      </c>
      <c r="AD455" s="56">
        <v>0</v>
      </c>
      <c r="AE455" s="1" t="s">
        <v>1463</v>
      </c>
      <c r="AF455" s="1" t="s">
        <v>1418</v>
      </c>
      <c r="AG455" s="1" t="s">
        <v>1434</v>
      </c>
    </row>
    <row r="456" spans="1:33">
      <c r="A456" s="53">
        <v>45169</v>
      </c>
      <c r="B456" s="53">
        <v>45169</v>
      </c>
      <c r="N456" s="1" t="s">
        <v>948</v>
      </c>
      <c r="U456" s="59">
        <v>402375996.29676402</v>
      </c>
      <c r="V456" s="60">
        <v>402375996.29676402</v>
      </c>
      <c r="W456" s="60">
        <v>13391007512.578501</v>
      </c>
      <c r="X456" s="59">
        <v>6.0730727283999997E-3</v>
      </c>
      <c r="Y456" s="54">
        <v>1</v>
      </c>
      <c r="Z456" s="54">
        <v>0</v>
      </c>
      <c r="AA456" s="54">
        <v>0</v>
      </c>
      <c r="AB456" s="54">
        <v>0</v>
      </c>
      <c r="AC456" s="56">
        <v>0.5</v>
      </c>
      <c r="AD456" s="56">
        <v>0.5</v>
      </c>
      <c r="AE456" s="1" t="s">
        <v>1461</v>
      </c>
      <c r="AF456" s="1" t="s">
        <v>1418</v>
      </c>
      <c r="AG456" s="1" t="s">
        <v>1434</v>
      </c>
    </row>
    <row r="457" spans="1:33">
      <c r="A457" s="53">
        <v>45169</v>
      </c>
      <c r="B457" s="53">
        <v>45169</v>
      </c>
      <c r="N457" s="1" t="s">
        <v>948</v>
      </c>
      <c r="U457" s="59">
        <v>263868701.721948</v>
      </c>
      <c r="V457" s="60">
        <v>263868701.721948</v>
      </c>
      <c r="W457" s="60">
        <v>4390753672.7003403</v>
      </c>
      <c r="X457" s="59">
        <v>3.9825780639000004E-3</v>
      </c>
      <c r="Y457" s="54">
        <v>0</v>
      </c>
      <c r="Z457" s="54">
        <v>1</v>
      </c>
      <c r="AA457" s="54">
        <v>0</v>
      </c>
      <c r="AB457" s="54">
        <v>0</v>
      </c>
      <c r="AC457" s="56">
        <v>1</v>
      </c>
      <c r="AD457" s="56">
        <v>0</v>
      </c>
      <c r="AE457" s="1" t="s">
        <v>1461</v>
      </c>
      <c r="AF457" s="1" t="s">
        <v>1418</v>
      </c>
      <c r="AG457" s="1" t="s">
        <v>1434</v>
      </c>
    </row>
    <row r="458" spans="1:33">
      <c r="A458" s="53">
        <v>45169</v>
      </c>
      <c r="B458" s="53">
        <v>45169</v>
      </c>
      <c r="N458" s="1" t="s">
        <v>948</v>
      </c>
      <c r="U458" s="59">
        <v>2432677489.6866102</v>
      </c>
      <c r="V458" s="60">
        <v>2432677489.6866102</v>
      </c>
      <c r="W458" s="60">
        <v>21791470565.644699</v>
      </c>
      <c r="X458" s="59">
        <v>3.6716472790400002E-2</v>
      </c>
      <c r="Y458" s="54">
        <v>1</v>
      </c>
      <c r="Z458" s="54">
        <v>0</v>
      </c>
      <c r="AA458" s="54">
        <v>0</v>
      </c>
      <c r="AB458" s="54">
        <v>0</v>
      </c>
      <c r="AC458" s="56">
        <v>1</v>
      </c>
      <c r="AD458" s="56">
        <v>0</v>
      </c>
      <c r="AE458" s="1" t="s">
        <v>1431</v>
      </c>
      <c r="AF458" s="1" t="s">
        <v>1418</v>
      </c>
      <c r="AG458" s="1" t="s">
        <v>1465</v>
      </c>
    </row>
    <row r="459" spans="1:33">
      <c r="A459" s="53">
        <v>45169</v>
      </c>
      <c r="B459" s="53">
        <v>45169</v>
      </c>
      <c r="N459" s="1" t="s">
        <v>948</v>
      </c>
      <c r="U459" s="59">
        <v>1163394710.0283</v>
      </c>
      <c r="V459" s="60">
        <v>1163394710.0283</v>
      </c>
      <c r="W459" s="60">
        <v>21791470565.644699</v>
      </c>
      <c r="X459" s="59">
        <v>1.7559150523E-2</v>
      </c>
      <c r="Y459" s="54">
        <v>1</v>
      </c>
      <c r="Z459" s="54">
        <v>0</v>
      </c>
      <c r="AA459" s="54">
        <v>0</v>
      </c>
      <c r="AB459" s="54">
        <v>0</v>
      </c>
      <c r="AC459" s="56">
        <v>0</v>
      </c>
      <c r="AD459" s="56">
        <v>1</v>
      </c>
      <c r="AE459" s="1" t="s">
        <v>1463</v>
      </c>
      <c r="AF459" s="1" t="s">
        <v>1418</v>
      </c>
      <c r="AG459" s="1" t="s">
        <v>1434</v>
      </c>
    </row>
    <row r="460" spans="1:33">
      <c r="A460" s="53">
        <v>45169</v>
      </c>
      <c r="B460" s="53">
        <v>45169</v>
      </c>
      <c r="N460" s="1" t="s">
        <v>948</v>
      </c>
      <c r="U460" s="59">
        <v>1222620646.2502401</v>
      </c>
      <c r="V460" s="60">
        <v>1222620646.2502401</v>
      </c>
      <c r="W460" s="60">
        <v>29531527688.8512</v>
      </c>
      <c r="X460" s="59">
        <v>1.8453049317600001E-2</v>
      </c>
      <c r="Y460" s="54">
        <v>1</v>
      </c>
      <c r="Z460" s="54">
        <v>0</v>
      </c>
      <c r="AA460" s="54">
        <v>0</v>
      </c>
      <c r="AB460" s="54">
        <v>0</v>
      </c>
      <c r="AC460" s="56">
        <v>1</v>
      </c>
      <c r="AD460" s="56">
        <v>0</v>
      </c>
      <c r="AE460" s="1" t="s">
        <v>1461</v>
      </c>
      <c r="AF460" s="1" t="s">
        <v>1418</v>
      </c>
      <c r="AG460" s="1" t="s">
        <v>1434</v>
      </c>
    </row>
    <row r="461" spans="1:33">
      <c r="A461" s="53">
        <v>45169</v>
      </c>
      <c r="B461" s="53">
        <v>45169</v>
      </c>
      <c r="N461" s="1" t="s">
        <v>948</v>
      </c>
      <c r="U461" s="59">
        <v>7536161486.6483898</v>
      </c>
      <c r="V461" s="60">
        <v>7536161486.6483898</v>
      </c>
      <c r="W461" s="60">
        <v>29531527688.8512</v>
      </c>
      <c r="X461" s="59">
        <v>0.11374350662670001</v>
      </c>
      <c r="Y461" s="54">
        <v>1</v>
      </c>
      <c r="Z461" s="54">
        <v>0</v>
      </c>
      <c r="AA461" s="54">
        <v>0</v>
      </c>
      <c r="AB461" s="54">
        <v>0</v>
      </c>
      <c r="AC461" s="56">
        <v>1</v>
      </c>
      <c r="AD461" s="56">
        <v>0</v>
      </c>
      <c r="AE461" s="1" t="s">
        <v>1431</v>
      </c>
      <c r="AF461" s="1" t="s">
        <v>1418</v>
      </c>
      <c r="AG461" s="1" t="s">
        <v>1465</v>
      </c>
    </row>
    <row r="462" spans="1:33">
      <c r="A462" s="53">
        <v>45169</v>
      </c>
      <c r="B462" s="53">
        <v>45169</v>
      </c>
      <c r="N462" s="1" t="s">
        <v>948</v>
      </c>
      <c r="U462" s="59">
        <v>254128350.53112599</v>
      </c>
      <c r="V462" s="60">
        <v>254128350.53112599</v>
      </c>
      <c r="W462" s="60">
        <v>4228675023.41225</v>
      </c>
      <c r="X462" s="59">
        <v>3.8355666574000002E-3</v>
      </c>
      <c r="Y462" s="54">
        <v>0</v>
      </c>
      <c r="Z462" s="54">
        <v>1</v>
      </c>
      <c r="AA462" s="54">
        <v>0</v>
      </c>
      <c r="AB462" s="54">
        <v>0</v>
      </c>
      <c r="AC462" s="56">
        <v>1</v>
      </c>
      <c r="AD462" s="56">
        <v>0</v>
      </c>
      <c r="AE462" s="1" t="s">
        <v>1463</v>
      </c>
      <c r="AF462" s="1" t="s">
        <v>1418</v>
      </c>
      <c r="AG462" s="1" t="s">
        <v>1434</v>
      </c>
    </row>
    <row r="463" spans="1:33">
      <c r="A463" s="53">
        <v>45169</v>
      </c>
      <c r="B463" s="53">
        <v>45169</v>
      </c>
      <c r="N463" s="1" t="s">
        <v>948</v>
      </c>
      <c r="U463" s="59">
        <v>4988787551.94065</v>
      </c>
      <c r="V463" s="60">
        <v>4988787551.94065</v>
      </c>
      <c r="W463" s="60">
        <v>83013017925.434097</v>
      </c>
      <c r="X463" s="59">
        <v>7.5295917023399994E-2</v>
      </c>
      <c r="Y463" s="54">
        <v>1</v>
      </c>
      <c r="Z463" s="54">
        <v>0</v>
      </c>
      <c r="AA463" s="54">
        <v>0</v>
      </c>
      <c r="AB463" s="54">
        <v>0</v>
      </c>
      <c r="AC463" s="56">
        <v>0</v>
      </c>
      <c r="AD463" s="56">
        <v>1</v>
      </c>
      <c r="AE463" s="1" t="s">
        <v>1463</v>
      </c>
      <c r="AF463" s="1" t="s">
        <v>1418</v>
      </c>
      <c r="AG463" s="1" t="s">
        <v>1434</v>
      </c>
    </row>
    <row r="464" spans="1:33">
      <c r="A464" s="53">
        <v>45169</v>
      </c>
      <c r="B464" s="53">
        <v>45169</v>
      </c>
      <c r="N464" s="1" t="s">
        <v>948</v>
      </c>
      <c r="U464" s="59">
        <v>230022190.47801101</v>
      </c>
      <c r="V464" s="60">
        <v>230022190.47801101</v>
      </c>
      <c r="W464" s="60">
        <v>3827550486.4846001</v>
      </c>
      <c r="X464" s="59">
        <v>3.4717316758000002E-3</v>
      </c>
      <c r="Y464" s="54">
        <v>0</v>
      </c>
      <c r="Z464" s="54">
        <v>1</v>
      </c>
      <c r="AA464" s="54">
        <v>0</v>
      </c>
      <c r="AB464" s="54">
        <v>0</v>
      </c>
      <c r="AC464" s="56">
        <v>0.5</v>
      </c>
      <c r="AD464" s="56">
        <v>0.5</v>
      </c>
      <c r="AE464" s="1" t="s">
        <v>1461</v>
      </c>
      <c r="AF464" s="1" t="s">
        <v>1418</v>
      </c>
      <c r="AG464" s="1" t="s">
        <v>1434</v>
      </c>
    </row>
    <row r="465" spans="1:33">
      <c r="A465" s="53">
        <v>45169</v>
      </c>
      <c r="B465" s="53">
        <v>45169</v>
      </c>
      <c r="N465" s="1" t="s">
        <v>948</v>
      </c>
      <c r="U465" s="59">
        <v>1371479453.19503</v>
      </c>
      <c r="V465" s="60">
        <v>1371479453.19503</v>
      </c>
      <c r="W465" s="60">
        <v>22821306228.6357</v>
      </c>
      <c r="X465" s="59">
        <v>2.0699779662300001E-2</v>
      </c>
      <c r="Y465" s="54">
        <v>1</v>
      </c>
      <c r="Z465" s="54">
        <v>0</v>
      </c>
      <c r="AA465" s="54">
        <v>0</v>
      </c>
      <c r="AB465" s="54">
        <v>0</v>
      </c>
      <c r="AC465" s="56">
        <v>1</v>
      </c>
      <c r="AD465" s="56">
        <v>0</v>
      </c>
      <c r="AE465" s="1" t="s">
        <v>1461</v>
      </c>
      <c r="AF465" s="1" t="s">
        <v>1418</v>
      </c>
      <c r="AG465" s="1" t="s">
        <v>1434</v>
      </c>
    </row>
    <row r="466" spans="1:33">
      <c r="A466" s="53">
        <v>45169</v>
      </c>
      <c r="B466" s="53">
        <v>45169</v>
      </c>
      <c r="N466" s="1" t="s">
        <v>948</v>
      </c>
      <c r="U466" s="59">
        <v>3583091043.8384299</v>
      </c>
      <c r="V466" s="60">
        <v>3583091043.8384299</v>
      </c>
      <c r="W466" s="60">
        <v>42409157971.349197</v>
      </c>
      <c r="X466" s="59">
        <v>5.4079698346600001E-2</v>
      </c>
      <c r="Y466" s="54">
        <v>1</v>
      </c>
      <c r="Z466" s="54">
        <v>0</v>
      </c>
      <c r="AA466" s="54">
        <v>0</v>
      </c>
      <c r="AB466" s="54">
        <v>0</v>
      </c>
      <c r="AC466" s="56">
        <v>1</v>
      </c>
      <c r="AD466" s="56">
        <v>0</v>
      </c>
      <c r="AE466" s="1" t="s">
        <v>1431</v>
      </c>
      <c r="AF466" s="1" t="s">
        <v>1418</v>
      </c>
      <c r="AG466" s="1" t="s">
        <v>1465</v>
      </c>
    </row>
    <row r="467" spans="1:33">
      <c r="A467" s="53">
        <v>45169</v>
      </c>
      <c r="B467" s="53">
        <v>45169</v>
      </c>
      <c r="N467" s="1" t="s">
        <v>948</v>
      </c>
      <c r="U467" s="59">
        <v>2241023995.3144202</v>
      </c>
      <c r="V467" s="60">
        <v>2241023995.3144202</v>
      </c>
      <c r="W467" s="60">
        <v>42409157971.349197</v>
      </c>
      <c r="X467" s="59">
        <v>3.3823840971699999E-2</v>
      </c>
      <c r="Y467" s="54">
        <v>1</v>
      </c>
      <c r="Z467" s="54">
        <v>0</v>
      </c>
      <c r="AA467" s="54">
        <v>0</v>
      </c>
      <c r="AB467" s="54">
        <v>0</v>
      </c>
      <c r="AC467" s="56">
        <v>1</v>
      </c>
      <c r="AD467" s="56">
        <v>0</v>
      </c>
      <c r="AE467" s="1" t="s">
        <v>1461</v>
      </c>
      <c r="AF467" s="1" t="s">
        <v>1418</v>
      </c>
      <c r="AG467" s="1" t="s">
        <v>1434</v>
      </c>
    </row>
    <row r="468" spans="1:33">
      <c r="A468" s="53">
        <v>45169</v>
      </c>
      <c r="B468" s="53">
        <v>45169</v>
      </c>
      <c r="N468" s="1" t="s">
        <v>948</v>
      </c>
      <c r="U468" s="59">
        <v>229762404.24549001</v>
      </c>
      <c r="V468" s="60">
        <v>229762404.24549001</v>
      </c>
      <c r="W468" s="60">
        <v>3823227664.7663999</v>
      </c>
      <c r="X468" s="59">
        <v>3.4678107145E-3</v>
      </c>
      <c r="Y468" s="54">
        <v>0</v>
      </c>
      <c r="Z468" s="54">
        <v>1</v>
      </c>
      <c r="AA468" s="54">
        <v>0</v>
      </c>
      <c r="AB468" s="54">
        <v>0</v>
      </c>
      <c r="AC468" s="56">
        <v>0.35</v>
      </c>
      <c r="AD468" s="56">
        <v>0.65</v>
      </c>
      <c r="AE468" s="1" t="s">
        <v>1463</v>
      </c>
      <c r="AF468" s="1" t="s">
        <v>1418</v>
      </c>
      <c r="AG468" s="1" t="s">
        <v>1434</v>
      </c>
    </row>
    <row r="469" spans="1:33">
      <c r="A469" s="53">
        <v>45169</v>
      </c>
      <c r="B469" s="53">
        <v>45169</v>
      </c>
      <c r="N469" s="1" t="s">
        <v>948</v>
      </c>
      <c r="U469" s="59">
        <v>186133464.171794</v>
      </c>
      <c r="V469" s="60">
        <v>186133464.171794</v>
      </c>
      <c r="W469" s="60">
        <v>3097245660.78297</v>
      </c>
      <c r="X469" s="59">
        <v>2.8093178407999999E-3</v>
      </c>
      <c r="Y469" s="54">
        <v>0</v>
      </c>
      <c r="Z469" s="54">
        <v>1</v>
      </c>
      <c r="AA469" s="54">
        <v>0</v>
      </c>
      <c r="AB469" s="54">
        <v>0</v>
      </c>
      <c r="AC469" s="56">
        <v>1</v>
      </c>
      <c r="AD469" s="56">
        <v>0</v>
      </c>
      <c r="AE469" s="1" t="s">
        <v>1463</v>
      </c>
      <c r="AF469" s="1" t="s">
        <v>1418</v>
      </c>
      <c r="AG469" s="1" t="s">
        <v>1434</v>
      </c>
    </row>
    <row r="470" spans="1:33">
      <c r="A470" s="53">
        <v>45169</v>
      </c>
      <c r="B470" s="53">
        <v>45169</v>
      </c>
      <c r="N470" s="1" t="s">
        <v>948</v>
      </c>
      <c r="U470" s="59">
        <v>192582760.19443601</v>
      </c>
      <c r="V470" s="60">
        <v>192582760.19443601</v>
      </c>
      <c r="W470" s="60">
        <v>3204561420.5261898</v>
      </c>
      <c r="X470" s="59">
        <v>2.9066572549999998E-3</v>
      </c>
      <c r="Y470" s="54">
        <v>0</v>
      </c>
      <c r="Z470" s="54">
        <v>1</v>
      </c>
      <c r="AA470" s="54">
        <v>0</v>
      </c>
      <c r="AB470" s="54">
        <v>0</v>
      </c>
      <c r="AC470" s="56">
        <v>1</v>
      </c>
      <c r="AD470" s="56">
        <v>0</v>
      </c>
      <c r="AE470" s="1" t="s">
        <v>1463</v>
      </c>
      <c r="AF470" s="1" t="s">
        <v>1418</v>
      </c>
      <c r="AG470" s="1" t="s">
        <v>1434</v>
      </c>
    </row>
    <row r="471" spans="1:33">
      <c r="A471" s="53">
        <v>45169</v>
      </c>
      <c r="B471" s="53">
        <v>45169</v>
      </c>
      <c r="N471" s="1" t="s">
        <v>948</v>
      </c>
      <c r="U471" s="59">
        <v>226649071.474177</v>
      </c>
      <c r="V471" s="60">
        <v>226649071.474177</v>
      </c>
      <c r="W471" s="60">
        <v>3771422061.4084702</v>
      </c>
      <c r="X471" s="59">
        <v>3.4208210915999998E-3</v>
      </c>
      <c r="Y471" s="54">
        <v>0</v>
      </c>
      <c r="Z471" s="54">
        <v>1</v>
      </c>
      <c r="AA471" s="54">
        <v>0</v>
      </c>
      <c r="AB471" s="54">
        <v>0</v>
      </c>
      <c r="AC471" s="56">
        <v>0</v>
      </c>
      <c r="AD471" s="56">
        <v>1</v>
      </c>
      <c r="AE471" s="1" t="s">
        <v>1463</v>
      </c>
      <c r="AF471" s="1" t="s">
        <v>1418</v>
      </c>
      <c r="AG471" s="1" t="s">
        <v>1434</v>
      </c>
    </row>
    <row r="472" spans="1:33">
      <c r="A472" s="53">
        <v>45169</v>
      </c>
      <c r="B472" s="53">
        <v>45169</v>
      </c>
      <c r="N472" s="1" t="s">
        <v>948</v>
      </c>
      <c r="U472" s="59">
        <v>855947094.44226098</v>
      </c>
      <c r="V472" s="60">
        <v>855947094.44226098</v>
      </c>
      <c r="W472" s="60">
        <v>14960936018.9671</v>
      </c>
      <c r="X472" s="59">
        <v>1.2918834632399999E-2</v>
      </c>
      <c r="Y472" s="54">
        <v>1</v>
      </c>
      <c r="Z472" s="54">
        <v>0</v>
      </c>
      <c r="AA472" s="54">
        <v>0</v>
      </c>
      <c r="AB472" s="54">
        <v>0</v>
      </c>
      <c r="AC472" s="56">
        <v>1</v>
      </c>
      <c r="AD472" s="56">
        <v>0</v>
      </c>
      <c r="AE472" s="1" t="s">
        <v>1463</v>
      </c>
      <c r="AF472" s="1" t="s">
        <v>1418</v>
      </c>
      <c r="AG472" s="1" t="s">
        <v>1434</v>
      </c>
    </row>
    <row r="473" spans="1:33">
      <c r="A473" s="53">
        <v>45169</v>
      </c>
      <c r="B473" s="53">
        <v>45169</v>
      </c>
      <c r="N473" s="1" t="s">
        <v>948</v>
      </c>
      <c r="U473" s="59">
        <v>356139332.12573999</v>
      </c>
      <c r="V473" s="60">
        <v>356139332.12573999</v>
      </c>
      <c r="W473" s="60">
        <v>5926129436.0401602</v>
      </c>
      <c r="X473" s="59">
        <v>5.3752213982000002E-3</v>
      </c>
      <c r="Y473" s="54">
        <v>1</v>
      </c>
      <c r="Z473" s="54">
        <v>0</v>
      </c>
      <c r="AA473" s="54">
        <v>0</v>
      </c>
      <c r="AB473" s="54">
        <v>0</v>
      </c>
      <c r="AC473" s="56">
        <v>0.35</v>
      </c>
      <c r="AD473" s="56">
        <v>0.65</v>
      </c>
      <c r="AE473" s="1" t="s">
        <v>1461</v>
      </c>
      <c r="AF473" s="1" t="s">
        <v>1418</v>
      </c>
      <c r="AG473" s="1" t="s">
        <v>1434</v>
      </c>
    </row>
    <row r="474" spans="1:33">
      <c r="A474" s="53">
        <v>45169</v>
      </c>
      <c r="B474" s="53">
        <v>45169</v>
      </c>
      <c r="N474" s="1" t="s">
        <v>948</v>
      </c>
      <c r="U474" s="59">
        <v>337149998.43989801</v>
      </c>
      <c r="V474" s="60">
        <v>337149998.43989801</v>
      </c>
      <c r="W474" s="60">
        <v>5610148472.4808598</v>
      </c>
      <c r="X474" s="59">
        <v>5.0886148273000002E-3</v>
      </c>
      <c r="Y474" s="54">
        <v>0</v>
      </c>
      <c r="Z474" s="54">
        <v>1</v>
      </c>
      <c r="AA474" s="54">
        <v>0</v>
      </c>
      <c r="AB474" s="54">
        <v>0</v>
      </c>
      <c r="AC474" s="56">
        <v>1</v>
      </c>
      <c r="AD474" s="56">
        <v>0</v>
      </c>
      <c r="AE474" s="1" t="s">
        <v>1463</v>
      </c>
      <c r="AF474" s="1" t="s">
        <v>1418</v>
      </c>
      <c r="AG474" s="1" t="s">
        <v>1434</v>
      </c>
    </row>
    <row r="475" spans="1:33">
      <c r="A475" s="53">
        <v>45169</v>
      </c>
      <c r="B475" s="53">
        <v>45169</v>
      </c>
      <c r="N475" s="1" t="s">
        <v>948</v>
      </c>
      <c r="U475" s="59">
        <v>265199222.331662</v>
      </c>
      <c r="V475" s="60">
        <v>265199222.331662</v>
      </c>
      <c r="W475" s="60">
        <v>4412893427.11448</v>
      </c>
      <c r="X475" s="59">
        <v>4.0026596505999996E-3</v>
      </c>
      <c r="Y475" s="54">
        <v>0</v>
      </c>
      <c r="Z475" s="54">
        <v>1</v>
      </c>
      <c r="AA475" s="54">
        <v>0</v>
      </c>
      <c r="AB475" s="54">
        <v>0</v>
      </c>
      <c r="AC475" s="56">
        <v>1</v>
      </c>
      <c r="AD475" s="56">
        <v>0</v>
      </c>
      <c r="AE475" s="1" t="s">
        <v>1461</v>
      </c>
      <c r="AF475" s="1" t="s">
        <v>1418</v>
      </c>
      <c r="AG475" s="1" t="s">
        <v>1434</v>
      </c>
    </row>
    <row r="476" spans="1:33">
      <c r="A476" s="53">
        <v>45169</v>
      </c>
      <c r="B476" s="53">
        <v>45169</v>
      </c>
      <c r="N476" s="1" t="s">
        <v>948</v>
      </c>
      <c r="U476" s="59">
        <v>185334686.66543901</v>
      </c>
      <c r="V476" s="60">
        <v>185334686.66543901</v>
      </c>
      <c r="W476" s="60">
        <v>3083954068.2340698</v>
      </c>
      <c r="X476" s="59">
        <v>2.7972618684E-3</v>
      </c>
      <c r="Y476" s="54">
        <v>0</v>
      </c>
      <c r="Z476" s="54">
        <v>1</v>
      </c>
      <c r="AA476" s="54">
        <v>0</v>
      </c>
      <c r="AB476" s="54">
        <v>0</v>
      </c>
      <c r="AC476" s="56">
        <v>0</v>
      </c>
      <c r="AD476" s="56">
        <v>1</v>
      </c>
      <c r="AE476" s="1" t="s">
        <v>1461</v>
      </c>
      <c r="AF476" s="1" t="s">
        <v>1418</v>
      </c>
      <c r="AG476" s="1" t="s">
        <v>1434</v>
      </c>
    </row>
    <row r="477" spans="1:33">
      <c r="A477" s="53">
        <v>45169</v>
      </c>
      <c r="B477" s="53">
        <v>45169</v>
      </c>
      <c r="N477" s="1" t="s">
        <v>948</v>
      </c>
      <c r="U477" s="59">
        <v>1209529799.50649</v>
      </c>
      <c r="V477" s="60">
        <v>1209529799.50649</v>
      </c>
      <c r="W477" s="60">
        <v>8328754724.9530497</v>
      </c>
      <c r="X477" s="59">
        <v>1.8255468783300002E-2</v>
      </c>
      <c r="Y477" s="54">
        <v>1</v>
      </c>
      <c r="Z477" s="54">
        <v>0</v>
      </c>
      <c r="AA477" s="54">
        <v>0</v>
      </c>
      <c r="AB477" s="54">
        <v>0</v>
      </c>
      <c r="AC477" s="56">
        <v>1</v>
      </c>
      <c r="AD477" s="56">
        <v>0</v>
      </c>
      <c r="AE477" s="1" t="s">
        <v>1431</v>
      </c>
      <c r="AF477" s="1" t="s">
        <v>1418</v>
      </c>
      <c r="AG477" s="1" t="s">
        <v>1465</v>
      </c>
    </row>
    <row r="478" spans="1:33">
      <c r="A478" s="53">
        <v>45169</v>
      </c>
      <c r="B478" s="53">
        <v>45169</v>
      </c>
      <c r="N478" s="1" t="s">
        <v>948</v>
      </c>
      <c r="U478" s="59">
        <v>409668022.38428199</v>
      </c>
      <c r="V478" s="60">
        <v>409668022.38428199</v>
      </c>
      <c r="W478" s="60">
        <v>8328754724.9530497</v>
      </c>
      <c r="X478" s="59">
        <v>6.1831314922999999E-3</v>
      </c>
      <c r="Y478" s="54">
        <v>1</v>
      </c>
      <c r="Z478" s="54">
        <v>0</v>
      </c>
      <c r="AA478" s="54">
        <v>0</v>
      </c>
      <c r="AB478" s="54">
        <v>0</v>
      </c>
      <c r="AC478" s="56">
        <v>1</v>
      </c>
      <c r="AD478" s="56">
        <v>0</v>
      </c>
      <c r="AE478" s="1" t="s">
        <v>1461</v>
      </c>
      <c r="AF478" s="1" t="s">
        <v>1418</v>
      </c>
      <c r="AG478" s="1" t="s">
        <v>1434</v>
      </c>
    </row>
    <row r="479" spans="1:33">
      <c r="A479" s="53">
        <v>45169</v>
      </c>
      <c r="B479" s="53">
        <v>45169</v>
      </c>
      <c r="N479" s="1" t="s">
        <v>948</v>
      </c>
      <c r="U479" s="59">
        <v>390303135.25089002</v>
      </c>
      <c r="V479" s="60">
        <v>390303135.25089002</v>
      </c>
      <c r="W479" s="60">
        <v>6494612333.2775497</v>
      </c>
      <c r="X479" s="59">
        <v>5.8908566820999996E-3</v>
      </c>
      <c r="Y479" s="54">
        <v>0</v>
      </c>
      <c r="Z479" s="54">
        <v>1</v>
      </c>
      <c r="AA479" s="54">
        <v>0</v>
      </c>
      <c r="AB479" s="54">
        <v>0</v>
      </c>
      <c r="AC479" s="56">
        <v>1</v>
      </c>
      <c r="AD479" s="56">
        <v>0</v>
      </c>
      <c r="AE479" s="1" t="s">
        <v>1463</v>
      </c>
      <c r="AF479" s="1" t="s">
        <v>1418</v>
      </c>
      <c r="AG479" s="1" t="s">
        <v>1434</v>
      </c>
    </row>
    <row r="480" spans="1:33">
      <c r="A480" s="53">
        <v>45169</v>
      </c>
      <c r="B480" s="53">
        <v>45169</v>
      </c>
      <c r="N480" s="1" t="s">
        <v>948</v>
      </c>
      <c r="U480" s="59">
        <v>294108430.55780703</v>
      </c>
      <c r="V480" s="60">
        <v>294108430.55780703</v>
      </c>
      <c r="W480" s="60">
        <v>4893940293.8533897</v>
      </c>
      <c r="X480" s="59">
        <v>4.4389871793000003E-3</v>
      </c>
      <c r="Y480" s="54">
        <v>1</v>
      </c>
      <c r="Z480" s="54">
        <v>0</v>
      </c>
      <c r="AA480" s="54">
        <v>0</v>
      </c>
      <c r="AB480" s="54">
        <v>0</v>
      </c>
      <c r="AC480" s="56">
        <v>1</v>
      </c>
      <c r="AD480" s="56">
        <v>0</v>
      </c>
      <c r="AE480" s="1" t="s">
        <v>1463</v>
      </c>
      <c r="AF480" s="1" t="s">
        <v>1418</v>
      </c>
      <c r="AG480" s="1" t="s">
        <v>1434</v>
      </c>
    </row>
    <row r="481" spans="1:33">
      <c r="A481" s="53">
        <v>45169</v>
      </c>
      <c r="B481" s="53">
        <v>45169</v>
      </c>
      <c r="N481" s="1" t="s">
        <v>948</v>
      </c>
      <c r="U481" s="59">
        <v>219352148.49158499</v>
      </c>
      <c r="V481" s="60">
        <v>219352148.49158499</v>
      </c>
      <c r="W481" s="60">
        <v>5475002787.2897902</v>
      </c>
      <c r="X481" s="59">
        <v>3.3106884187E-3</v>
      </c>
      <c r="Y481" s="54">
        <v>0</v>
      </c>
      <c r="Z481" s="54">
        <v>1</v>
      </c>
      <c r="AA481" s="54">
        <v>0</v>
      </c>
      <c r="AB481" s="54">
        <v>0</v>
      </c>
      <c r="AC481" s="56">
        <v>1</v>
      </c>
      <c r="AD481" s="56">
        <v>0</v>
      </c>
      <c r="AE481" s="1" t="s">
        <v>1463</v>
      </c>
      <c r="AF481" s="1" t="s">
        <v>1418</v>
      </c>
      <c r="AG481" s="1" t="s">
        <v>1434</v>
      </c>
    </row>
    <row r="482" spans="1:33">
      <c r="A482" s="53">
        <v>45169</v>
      </c>
      <c r="B482" s="53">
        <v>45169</v>
      </c>
      <c r="N482" s="1" t="s">
        <v>948</v>
      </c>
      <c r="U482" s="59">
        <v>550993064.78653598</v>
      </c>
      <c r="V482" s="60">
        <v>550993064.78653598</v>
      </c>
      <c r="W482" s="60">
        <v>9241630040.3617802</v>
      </c>
      <c r="X482" s="59">
        <v>8.3161545073999997E-3</v>
      </c>
      <c r="Y482" s="54">
        <v>1</v>
      </c>
      <c r="Z482" s="54">
        <v>0</v>
      </c>
      <c r="AA482" s="54">
        <v>0</v>
      </c>
      <c r="AB482" s="54">
        <v>0</v>
      </c>
      <c r="AC482" s="56">
        <v>1</v>
      </c>
      <c r="AD482" s="56">
        <v>0</v>
      </c>
      <c r="AE482" s="1" t="s">
        <v>1461</v>
      </c>
      <c r="AF482" s="1" t="s">
        <v>1418</v>
      </c>
      <c r="AG482" s="1" t="s">
        <v>1434</v>
      </c>
    </row>
    <row r="483" spans="1:33">
      <c r="A483" s="53">
        <v>45169</v>
      </c>
      <c r="B483" s="53">
        <v>45169</v>
      </c>
      <c r="N483" s="1" t="s">
        <v>948</v>
      </c>
      <c r="U483" s="59">
        <v>289583997.17603898</v>
      </c>
      <c r="V483" s="60">
        <v>289583997.17603898</v>
      </c>
      <c r="W483" s="60">
        <v>4818654091.4419403</v>
      </c>
      <c r="X483" s="59">
        <v>4.3706997733999999E-3</v>
      </c>
      <c r="Y483" s="54">
        <v>0</v>
      </c>
      <c r="Z483" s="54">
        <v>1</v>
      </c>
      <c r="AA483" s="54">
        <v>0</v>
      </c>
      <c r="AB483" s="54">
        <v>0</v>
      </c>
      <c r="AC483" s="56">
        <v>0.5</v>
      </c>
      <c r="AD483" s="56">
        <v>0.5</v>
      </c>
      <c r="AE483" s="1" t="s">
        <v>1463</v>
      </c>
      <c r="AF483" s="1" t="s">
        <v>1418</v>
      </c>
      <c r="AG483" s="1" t="s">
        <v>1434</v>
      </c>
    </row>
    <row r="484" spans="1:33">
      <c r="A484" s="53">
        <v>45169</v>
      </c>
      <c r="B484" s="53">
        <v>45169</v>
      </c>
      <c r="N484" s="1" t="s">
        <v>948</v>
      </c>
      <c r="U484" s="59">
        <v>19126446410.112</v>
      </c>
      <c r="V484" s="60">
        <v>19126446410.112</v>
      </c>
      <c r="W484" s="60">
        <v>318262508106.77301</v>
      </c>
      <c r="X484" s="59">
        <v>0.28867601733960002</v>
      </c>
      <c r="Y484" s="54">
        <v>1</v>
      </c>
      <c r="Z484" s="54">
        <v>0</v>
      </c>
      <c r="AA484" s="54">
        <v>0</v>
      </c>
      <c r="AB484" s="54">
        <v>0</v>
      </c>
      <c r="AC484" s="56">
        <v>0</v>
      </c>
      <c r="AD484" s="56">
        <v>1</v>
      </c>
      <c r="AE484" s="1" t="s">
        <v>1461</v>
      </c>
      <c r="AF484" s="1" t="s">
        <v>1418</v>
      </c>
      <c r="AG484" s="1" t="s">
        <v>1434</v>
      </c>
    </row>
    <row r="485" spans="1:33">
      <c r="A485" s="53">
        <v>45169</v>
      </c>
      <c r="B485" s="53">
        <v>45169</v>
      </c>
      <c r="N485" s="1" t="s">
        <v>948</v>
      </c>
      <c r="U485" s="59">
        <v>288116384.38029802</v>
      </c>
      <c r="V485" s="60">
        <v>288116384.38029802</v>
      </c>
      <c r="W485" s="60">
        <v>4794233134.2349997</v>
      </c>
      <c r="X485" s="59">
        <v>4.3485490502999996E-3</v>
      </c>
      <c r="Y485" s="54">
        <v>0</v>
      </c>
      <c r="Z485" s="54">
        <v>1</v>
      </c>
      <c r="AA485" s="54">
        <v>0</v>
      </c>
      <c r="AB485" s="54">
        <v>0</v>
      </c>
      <c r="AC485" s="56">
        <v>0</v>
      </c>
      <c r="AD485" s="56">
        <v>1</v>
      </c>
      <c r="AE485" s="1" t="s">
        <v>1463</v>
      </c>
      <c r="AF485" s="1" t="s">
        <v>1418</v>
      </c>
      <c r="AG485" s="1" t="s">
        <v>1434</v>
      </c>
    </row>
    <row r="486" spans="1:33">
      <c r="A486" s="53">
        <v>45169</v>
      </c>
      <c r="B486" s="53">
        <v>45169</v>
      </c>
      <c r="N486" s="1" t="s">
        <v>948</v>
      </c>
      <c r="U486" s="59">
        <v>767142681.99090505</v>
      </c>
      <c r="V486" s="60">
        <v>767142681.99090505</v>
      </c>
      <c r="W486" s="60">
        <v>12765191651.968399</v>
      </c>
      <c r="X486" s="59">
        <v>1.1578507027400001E-2</v>
      </c>
      <c r="Y486" s="54">
        <v>1</v>
      </c>
      <c r="Z486" s="54">
        <v>0</v>
      </c>
      <c r="AA486" s="54">
        <v>0</v>
      </c>
      <c r="AB486" s="54">
        <v>0</v>
      </c>
      <c r="AC486" s="56">
        <v>1</v>
      </c>
      <c r="AD486" s="56">
        <v>0</v>
      </c>
      <c r="AE486" s="1" t="s">
        <v>1463</v>
      </c>
      <c r="AF486" s="1" t="s">
        <v>1418</v>
      </c>
      <c r="AG486" s="1" t="s">
        <v>1434</v>
      </c>
    </row>
    <row r="487" spans="1:33">
      <c r="A487" s="53">
        <v>45169</v>
      </c>
      <c r="B487" s="53">
        <v>45169</v>
      </c>
      <c r="N487" s="1" t="s">
        <v>948</v>
      </c>
      <c r="U487" s="59">
        <v>196659731.46664801</v>
      </c>
      <c r="V487" s="60">
        <v>196659731.46664801</v>
      </c>
      <c r="W487" s="60">
        <v>3272401889.9344301</v>
      </c>
      <c r="X487" s="59">
        <v>2.9681911022E-3</v>
      </c>
      <c r="Y487" s="54">
        <v>0</v>
      </c>
      <c r="Z487" s="54">
        <v>1</v>
      </c>
      <c r="AA487" s="54">
        <v>0</v>
      </c>
      <c r="AB487" s="54">
        <v>0</v>
      </c>
      <c r="AC487" s="56">
        <v>1</v>
      </c>
      <c r="AD487" s="56">
        <v>0</v>
      </c>
      <c r="AE487" s="1" t="s">
        <v>1461</v>
      </c>
      <c r="AF487" s="1" t="s">
        <v>1418</v>
      </c>
      <c r="AG487" s="1" t="s">
        <v>1434</v>
      </c>
    </row>
    <row r="488" spans="1:33">
      <c r="A488" s="53">
        <v>45169</v>
      </c>
      <c r="B488" s="53">
        <v>45169</v>
      </c>
      <c r="N488" s="1" t="s">
        <v>948</v>
      </c>
      <c r="U488" s="59">
        <v>2746820620.3972301</v>
      </c>
      <c r="V488" s="60">
        <v>2746820620.3972301</v>
      </c>
      <c r="W488" s="60">
        <v>13187340855.233</v>
      </c>
      <c r="X488" s="59">
        <v>4.14578442874E-2</v>
      </c>
      <c r="Y488" s="54">
        <v>1</v>
      </c>
      <c r="Z488" s="54">
        <v>0</v>
      </c>
      <c r="AA488" s="54">
        <v>0</v>
      </c>
      <c r="AB488" s="54">
        <v>0</v>
      </c>
      <c r="AC488" s="56">
        <v>1</v>
      </c>
      <c r="AD488" s="56">
        <v>0</v>
      </c>
      <c r="AE488" s="1" t="s">
        <v>1431</v>
      </c>
      <c r="AF488" s="1" t="s">
        <v>1418</v>
      </c>
      <c r="AG488" s="1" t="s">
        <v>1465</v>
      </c>
    </row>
    <row r="489" spans="1:33">
      <c r="A489" s="53">
        <v>45169</v>
      </c>
      <c r="B489" s="53">
        <v>45169</v>
      </c>
      <c r="N489" s="1" t="s">
        <v>948</v>
      </c>
      <c r="U489" s="59">
        <v>627438186.02184498</v>
      </c>
      <c r="V489" s="60">
        <v>627438186.02184498</v>
      </c>
      <c r="W489" s="60">
        <v>13187340855.233</v>
      </c>
      <c r="X489" s="59">
        <v>9.4699429670999993E-3</v>
      </c>
      <c r="Y489" s="54">
        <v>1</v>
      </c>
      <c r="Z489" s="54">
        <v>0</v>
      </c>
      <c r="AA489" s="54">
        <v>0</v>
      </c>
      <c r="AB489" s="54">
        <v>0</v>
      </c>
      <c r="AC489" s="56">
        <v>1</v>
      </c>
      <c r="AD489" s="56">
        <v>0</v>
      </c>
      <c r="AE489" s="1" t="s">
        <v>1461</v>
      </c>
      <c r="AF489" s="1" t="s">
        <v>1418</v>
      </c>
      <c r="AG489" s="1" t="s">
        <v>1434</v>
      </c>
    </row>
    <row r="490" spans="1:33">
      <c r="A490" s="53">
        <v>45169</v>
      </c>
      <c r="B490" s="53">
        <v>45169</v>
      </c>
      <c r="N490" s="1" t="s">
        <v>948</v>
      </c>
      <c r="U490" s="59">
        <v>205528449.31016001</v>
      </c>
      <c r="V490" s="60">
        <v>205528449.31016001</v>
      </c>
      <c r="W490" s="60">
        <v>3419976631.4230099</v>
      </c>
      <c r="X490" s="59">
        <v>3.102046921E-3</v>
      </c>
      <c r="Y490" s="54">
        <v>0</v>
      </c>
      <c r="Z490" s="54">
        <v>1</v>
      </c>
      <c r="AA490" s="54">
        <v>0</v>
      </c>
      <c r="AB490" s="54">
        <v>0</v>
      </c>
      <c r="AC490" s="56">
        <v>1</v>
      </c>
      <c r="AD490" s="56">
        <v>0</v>
      </c>
      <c r="AE490" s="1" t="s">
        <v>1461</v>
      </c>
      <c r="AF490" s="1" t="s">
        <v>1418</v>
      </c>
      <c r="AG490" s="1" t="s">
        <v>1434</v>
      </c>
    </row>
    <row r="491" spans="1:33">
      <c r="A491" s="53">
        <v>45169</v>
      </c>
      <c r="B491" s="53">
        <v>45169</v>
      </c>
      <c r="N491" s="1" t="s">
        <v>948</v>
      </c>
      <c r="U491" s="59">
        <v>279436198.62334299</v>
      </c>
      <c r="V491" s="60">
        <v>279436198.62334299</v>
      </c>
      <c r="W491" s="60">
        <v>4649795551.2880297</v>
      </c>
      <c r="X491" s="59">
        <v>4.2175387517999997E-3</v>
      </c>
      <c r="Y491" s="54">
        <v>0</v>
      </c>
      <c r="Z491" s="54">
        <v>1</v>
      </c>
      <c r="AA491" s="54">
        <v>0</v>
      </c>
      <c r="AB491" s="54">
        <v>0</v>
      </c>
      <c r="AC491" s="56">
        <v>1</v>
      </c>
      <c r="AD491" s="56">
        <v>0</v>
      </c>
      <c r="AE491" s="1" t="s">
        <v>1463</v>
      </c>
      <c r="AF491" s="1" t="s">
        <v>1418</v>
      </c>
      <c r="AG491" s="1" t="s">
        <v>1434</v>
      </c>
    </row>
    <row r="492" spans="1:33">
      <c r="A492" s="53">
        <v>45169</v>
      </c>
      <c r="B492" s="53">
        <v>45169</v>
      </c>
      <c r="N492" s="1" t="s">
        <v>948</v>
      </c>
      <c r="U492" s="59">
        <v>488339770.49688798</v>
      </c>
      <c r="V492" s="60">
        <v>488339770.49688798</v>
      </c>
      <c r="W492" s="60">
        <v>8125933946.8546801</v>
      </c>
      <c r="X492" s="59">
        <v>7.3705264968000001E-3</v>
      </c>
      <c r="Y492" s="54">
        <v>1</v>
      </c>
      <c r="Z492" s="54">
        <v>0</v>
      </c>
      <c r="AA492" s="54">
        <v>0</v>
      </c>
      <c r="AB492" s="54">
        <v>0</v>
      </c>
      <c r="AC492" s="56">
        <v>1</v>
      </c>
      <c r="AD492" s="56">
        <v>0</v>
      </c>
      <c r="AE492" s="1" t="s">
        <v>1461</v>
      </c>
      <c r="AF492" s="1" t="s">
        <v>1418</v>
      </c>
      <c r="AG492" s="1" t="s">
        <v>1434</v>
      </c>
    </row>
    <row r="493" spans="1:33">
      <c r="A493" s="53">
        <v>45169</v>
      </c>
      <c r="B493" s="53">
        <v>45169</v>
      </c>
      <c r="N493" s="1" t="s">
        <v>948</v>
      </c>
      <c r="U493" s="59">
        <v>3432233366.27666</v>
      </c>
      <c r="V493" s="60">
        <v>3432233366.27666</v>
      </c>
      <c r="W493" s="60">
        <v>17701978043.5495</v>
      </c>
      <c r="X493" s="59">
        <v>5.1802798988999997E-2</v>
      </c>
      <c r="Y493" s="54">
        <v>1</v>
      </c>
      <c r="Z493" s="54">
        <v>0</v>
      </c>
      <c r="AA493" s="54">
        <v>0</v>
      </c>
      <c r="AB493" s="54">
        <v>0</v>
      </c>
      <c r="AC493" s="56">
        <v>1</v>
      </c>
      <c r="AD493" s="56">
        <v>0</v>
      </c>
      <c r="AE493" s="1" t="s">
        <v>1431</v>
      </c>
      <c r="AF493" s="1" t="s">
        <v>1418</v>
      </c>
      <c r="AG493" s="1" t="s">
        <v>1465</v>
      </c>
    </row>
    <row r="494" spans="1:33">
      <c r="A494" s="53">
        <v>45169</v>
      </c>
      <c r="B494" s="53">
        <v>45169</v>
      </c>
      <c r="N494" s="1" t="s">
        <v>948</v>
      </c>
      <c r="U494" s="59">
        <v>846704920.80511105</v>
      </c>
      <c r="V494" s="60">
        <v>846704920.80511105</v>
      </c>
      <c r="W494" s="60">
        <v>17701978043.5495</v>
      </c>
      <c r="X494" s="59">
        <v>1.27793422342E-2</v>
      </c>
      <c r="Y494" s="54">
        <v>1</v>
      </c>
      <c r="Z494" s="54">
        <v>0</v>
      </c>
      <c r="AA494" s="54">
        <v>0</v>
      </c>
      <c r="AB494" s="54">
        <v>0</v>
      </c>
      <c r="AC494" s="56">
        <v>1</v>
      </c>
      <c r="AD494" s="56">
        <v>0</v>
      </c>
      <c r="AE494" s="1" t="s">
        <v>1461</v>
      </c>
      <c r="AF494" s="1" t="s">
        <v>1418</v>
      </c>
      <c r="AG494" s="1" t="s">
        <v>1434</v>
      </c>
    </row>
    <row r="495" spans="1:33">
      <c r="A495" s="53">
        <v>45169</v>
      </c>
      <c r="B495" s="53">
        <v>45169</v>
      </c>
      <c r="N495" s="1" t="s">
        <v>948</v>
      </c>
      <c r="U495" s="59">
        <v>285633855.73461598</v>
      </c>
      <c r="V495" s="60">
        <v>285633855.73461598</v>
      </c>
      <c r="W495" s="60">
        <v>4752924060.0724297</v>
      </c>
      <c r="X495" s="59">
        <v>4.3110801726000004E-3</v>
      </c>
      <c r="Y495" s="54">
        <v>1</v>
      </c>
      <c r="Z495" s="54">
        <v>0</v>
      </c>
      <c r="AA495" s="54">
        <v>0</v>
      </c>
      <c r="AB495" s="54">
        <v>0</v>
      </c>
      <c r="AC495" s="56">
        <v>0.65</v>
      </c>
      <c r="AD495" s="56">
        <v>0.35</v>
      </c>
      <c r="AE495" s="1" t="s">
        <v>1461</v>
      </c>
      <c r="AF495" s="1" t="s">
        <v>1418</v>
      </c>
      <c r="AG495" s="1" t="s">
        <v>1434</v>
      </c>
    </row>
    <row r="496" spans="1:33">
      <c r="A496" s="53">
        <v>45169</v>
      </c>
      <c r="B496" s="53">
        <v>45169</v>
      </c>
      <c r="N496" s="1" t="s">
        <v>948</v>
      </c>
      <c r="U496" s="59">
        <v>672643059.20109904</v>
      </c>
      <c r="V496" s="60">
        <v>672643059.20109904</v>
      </c>
      <c r="W496" s="60">
        <v>11192725637.1458</v>
      </c>
      <c r="X496" s="59">
        <v>1.0152221445499999E-2</v>
      </c>
      <c r="Y496" s="54">
        <v>1</v>
      </c>
      <c r="Z496" s="54">
        <v>0</v>
      </c>
      <c r="AA496" s="54">
        <v>0</v>
      </c>
      <c r="AB496" s="54">
        <v>0</v>
      </c>
      <c r="AC496" s="56">
        <v>1</v>
      </c>
      <c r="AD496" s="56">
        <v>0</v>
      </c>
      <c r="AE496" s="1" t="s">
        <v>1461</v>
      </c>
      <c r="AF496" s="1" t="s">
        <v>1418</v>
      </c>
      <c r="AG496" s="1" t="s">
        <v>1434</v>
      </c>
    </row>
    <row r="497" spans="1:33">
      <c r="A497" s="53">
        <v>45169</v>
      </c>
      <c r="B497" s="53">
        <v>45169</v>
      </c>
      <c r="N497" s="1" t="s">
        <v>948</v>
      </c>
      <c r="U497" s="59">
        <v>241174189.50608</v>
      </c>
      <c r="V497" s="60">
        <v>241174189.50608</v>
      </c>
      <c r="W497" s="60">
        <v>4013118840.6353698</v>
      </c>
      <c r="X497" s="59">
        <v>3.6400491245999998E-3</v>
      </c>
      <c r="Y497" s="54">
        <v>0</v>
      </c>
      <c r="Z497" s="54">
        <v>1</v>
      </c>
      <c r="AA497" s="54">
        <v>0</v>
      </c>
      <c r="AB497" s="54">
        <v>0</v>
      </c>
      <c r="AC497" s="56">
        <v>0.35</v>
      </c>
      <c r="AD497" s="56">
        <v>0.65</v>
      </c>
      <c r="AE497" s="1" t="s">
        <v>1463</v>
      </c>
      <c r="AF497" s="1" t="s">
        <v>1418</v>
      </c>
      <c r="AG497" s="1" t="s">
        <v>1434</v>
      </c>
    </row>
    <row r="498" spans="1:33">
      <c r="A498" s="53">
        <v>45169</v>
      </c>
      <c r="B498" s="53">
        <v>45169</v>
      </c>
      <c r="N498" s="1" t="s">
        <v>948</v>
      </c>
      <c r="U498" s="59">
        <v>589306627.98090303</v>
      </c>
      <c r="V498" s="60">
        <v>589306627.98090303</v>
      </c>
      <c r="W498" s="60">
        <v>9806014219.4521408</v>
      </c>
      <c r="X498" s="59">
        <v>8.8944222417999992E-3</v>
      </c>
      <c r="Y498" s="54">
        <v>1</v>
      </c>
      <c r="Z498" s="54">
        <v>0</v>
      </c>
      <c r="AA498" s="54">
        <v>0</v>
      </c>
      <c r="AB498" s="54">
        <v>0</v>
      </c>
      <c r="AC498" s="56">
        <v>1</v>
      </c>
      <c r="AD498" s="56">
        <v>0</v>
      </c>
      <c r="AE498" s="1" t="s">
        <v>1463</v>
      </c>
      <c r="AF498" s="1" t="s">
        <v>1418</v>
      </c>
      <c r="AG498" s="1" t="s">
        <v>1434</v>
      </c>
    </row>
    <row r="499" spans="1:33">
      <c r="A499" s="53">
        <v>45169</v>
      </c>
      <c r="B499" s="53">
        <v>45169</v>
      </c>
      <c r="N499" s="1" t="s">
        <v>948</v>
      </c>
      <c r="U499" s="59">
        <v>513640786.38716799</v>
      </c>
      <c r="V499" s="60">
        <v>513640786.38716799</v>
      </c>
      <c r="W499" s="60">
        <v>8546940787.4475298</v>
      </c>
      <c r="X499" s="59">
        <v>7.7523954726000004E-3</v>
      </c>
      <c r="Y499" s="54">
        <v>1</v>
      </c>
      <c r="Z499" s="54">
        <v>0</v>
      </c>
      <c r="AA499" s="54">
        <v>0</v>
      </c>
      <c r="AB499" s="54">
        <v>0</v>
      </c>
      <c r="AC499" s="56">
        <v>0.5</v>
      </c>
      <c r="AD499" s="56">
        <v>0.5</v>
      </c>
      <c r="AE499" s="1" t="s">
        <v>1461</v>
      </c>
      <c r="AF499" s="1" t="s">
        <v>1418</v>
      </c>
      <c r="AG499" s="1" t="s">
        <v>1434</v>
      </c>
    </row>
    <row r="500" spans="1:33">
      <c r="A500" s="53">
        <v>45169</v>
      </c>
      <c r="B500" s="53">
        <v>45169</v>
      </c>
      <c r="N500" s="1" t="s">
        <v>948</v>
      </c>
      <c r="U500" s="59">
        <v>272604065.84230298</v>
      </c>
      <c r="V500" s="60">
        <v>272604065.84230298</v>
      </c>
      <c r="W500" s="60">
        <v>4536109419.1133299</v>
      </c>
      <c r="X500" s="59">
        <v>4.1144211710999997E-3</v>
      </c>
      <c r="Y500" s="54">
        <v>0</v>
      </c>
      <c r="Z500" s="54">
        <v>1</v>
      </c>
      <c r="AA500" s="54">
        <v>0</v>
      </c>
      <c r="AB500" s="54">
        <v>0</v>
      </c>
      <c r="AC500" s="56">
        <v>1</v>
      </c>
      <c r="AD500" s="56">
        <v>0</v>
      </c>
      <c r="AE500" s="1" t="s">
        <v>1463</v>
      </c>
      <c r="AF500" s="1" t="s">
        <v>1418</v>
      </c>
      <c r="AG500" s="1" t="s">
        <v>1434</v>
      </c>
    </row>
    <row r="501" spans="1:33">
      <c r="A501" s="53">
        <v>45169</v>
      </c>
      <c r="B501" s="53">
        <v>45169</v>
      </c>
      <c r="N501" s="1" t="s">
        <v>948</v>
      </c>
      <c r="U501" s="59">
        <v>605679080.25499797</v>
      </c>
      <c r="V501" s="60">
        <v>605679080.25499797</v>
      </c>
      <c r="W501" s="60">
        <v>12094140587.737</v>
      </c>
      <c r="X501" s="59">
        <v>9.1415321447999992E-3</v>
      </c>
      <c r="Y501" s="54">
        <v>1</v>
      </c>
      <c r="Z501" s="54">
        <v>0</v>
      </c>
      <c r="AA501" s="54">
        <v>0</v>
      </c>
      <c r="AB501" s="54">
        <v>0</v>
      </c>
      <c r="AC501" s="56">
        <v>1</v>
      </c>
      <c r="AD501" s="56">
        <v>0</v>
      </c>
      <c r="AE501" s="1" t="s">
        <v>1461</v>
      </c>
      <c r="AF501" s="1" t="s">
        <v>1418</v>
      </c>
      <c r="AG501" s="1" t="s">
        <v>1434</v>
      </c>
    </row>
    <row r="502" spans="1:33">
      <c r="A502" s="53">
        <v>45169</v>
      </c>
      <c r="B502" s="53">
        <v>45169</v>
      </c>
      <c r="N502" s="1" t="s">
        <v>1310</v>
      </c>
      <c r="U502" s="59">
        <v>10880153806.5839</v>
      </c>
      <c r="V502" s="60">
        <v>10880153806.5839</v>
      </c>
      <c r="W502" s="60">
        <v>16738698163.975201</v>
      </c>
      <c r="X502" s="59">
        <v>0.1642144809119</v>
      </c>
      <c r="Y502" s="54">
        <v>1</v>
      </c>
      <c r="Z502" s="54">
        <v>0</v>
      </c>
      <c r="AA502" s="54">
        <v>0</v>
      </c>
      <c r="AB502" s="54">
        <v>0</v>
      </c>
      <c r="AC502" s="56">
        <v>0</v>
      </c>
      <c r="AD502" s="56">
        <v>1</v>
      </c>
      <c r="AE502" s="1" t="s">
        <v>1462</v>
      </c>
      <c r="AF502" s="1" t="s">
        <v>1418</v>
      </c>
      <c r="AG502" s="1" t="s">
        <v>1419</v>
      </c>
    </row>
    <row r="503" spans="1:33">
      <c r="A503" s="53">
        <v>45169</v>
      </c>
      <c r="B503" s="53">
        <v>45169</v>
      </c>
      <c r="N503" s="1" t="s">
        <v>948</v>
      </c>
      <c r="U503" s="59">
        <v>7935936541.4174099</v>
      </c>
      <c r="V503" s="60">
        <v>7935936541.4174099</v>
      </c>
      <c r="W503" s="60">
        <v>25584817551.3195</v>
      </c>
      <c r="X503" s="59">
        <v>0.11977732326819999</v>
      </c>
      <c r="Y503" s="54">
        <v>1</v>
      </c>
      <c r="Z503" s="54">
        <v>0</v>
      </c>
      <c r="AA503" s="54">
        <v>0</v>
      </c>
      <c r="AB503" s="54">
        <v>0</v>
      </c>
      <c r="AC503" s="56">
        <v>1</v>
      </c>
      <c r="AD503" s="56">
        <v>0</v>
      </c>
      <c r="AE503" s="1" t="s">
        <v>1431</v>
      </c>
      <c r="AF503" s="1" t="s">
        <v>1418</v>
      </c>
      <c r="AG503" s="1" t="s">
        <v>1465</v>
      </c>
    </row>
    <row r="504" spans="1:33">
      <c r="A504" s="53">
        <v>45169</v>
      </c>
      <c r="B504" s="53">
        <v>45169</v>
      </c>
      <c r="N504" s="1" t="s">
        <v>1072</v>
      </c>
      <c r="U504" s="59">
        <v>24853486966.906799</v>
      </c>
      <c r="V504" s="60">
        <v>24853486966.906799</v>
      </c>
      <c r="W504" s="60">
        <v>55229971037.570602</v>
      </c>
      <c r="X504" s="59">
        <v>0.37511440864489998</v>
      </c>
      <c r="Y504" s="54">
        <v>1</v>
      </c>
      <c r="Z504" s="54">
        <v>0</v>
      </c>
      <c r="AA504" s="54">
        <v>0</v>
      </c>
      <c r="AB504" s="54">
        <v>0</v>
      </c>
      <c r="AC504" s="56">
        <v>1</v>
      </c>
      <c r="AD504" s="56">
        <v>0</v>
      </c>
      <c r="AE504" s="1" t="s">
        <v>1472</v>
      </c>
      <c r="AF504" s="1" t="s">
        <v>1418</v>
      </c>
      <c r="AG504" s="1" t="s">
        <v>1419</v>
      </c>
    </row>
    <row r="505" spans="1:33">
      <c r="A505" s="53">
        <v>45169</v>
      </c>
      <c r="B505" s="53">
        <v>45169</v>
      </c>
      <c r="N505" s="1" t="s">
        <v>948</v>
      </c>
      <c r="U505" s="59">
        <v>4303274218.3908796</v>
      </c>
      <c r="V505" s="60">
        <v>4303274218.3908796</v>
      </c>
      <c r="W505" s="60">
        <v>71606131972.963699</v>
      </c>
      <c r="X505" s="59">
        <v>6.4949444149100005E-2</v>
      </c>
      <c r="Y505" s="54">
        <v>1</v>
      </c>
      <c r="Z505" s="54">
        <v>0</v>
      </c>
      <c r="AA505" s="54">
        <v>0</v>
      </c>
      <c r="AB505" s="54">
        <v>0</v>
      </c>
      <c r="AC505" s="56">
        <v>1</v>
      </c>
      <c r="AD505" s="56">
        <v>0</v>
      </c>
      <c r="AE505" s="1" t="s">
        <v>1461</v>
      </c>
      <c r="AF505" s="1" t="s">
        <v>1418</v>
      </c>
      <c r="AG505" s="1" t="s">
        <v>1434</v>
      </c>
    </row>
    <row r="506" spans="1:33">
      <c r="A506" s="53">
        <v>45169</v>
      </c>
      <c r="B506" s="53">
        <v>45169</v>
      </c>
      <c r="N506" s="1" t="s">
        <v>948</v>
      </c>
      <c r="U506" s="59">
        <v>213156886.67527601</v>
      </c>
      <c r="V506" s="60">
        <v>213156886.67527601</v>
      </c>
      <c r="W506" s="60">
        <v>3546913206.9216199</v>
      </c>
      <c r="X506" s="59">
        <v>3.2171831502000002E-3</v>
      </c>
      <c r="Y506" s="54">
        <v>0</v>
      </c>
      <c r="Z506" s="54">
        <v>1</v>
      </c>
      <c r="AA506" s="54">
        <v>0</v>
      </c>
      <c r="AB506" s="54">
        <v>0</v>
      </c>
      <c r="AC506" s="56">
        <v>0.65</v>
      </c>
      <c r="AD506" s="56">
        <v>0.35</v>
      </c>
      <c r="AE506" s="1" t="s">
        <v>1461</v>
      </c>
      <c r="AF506" s="1" t="s">
        <v>1418</v>
      </c>
      <c r="AG506" s="1" t="s">
        <v>1434</v>
      </c>
    </row>
    <row r="507" spans="1:33">
      <c r="A507" s="53">
        <v>45169</v>
      </c>
      <c r="B507" s="53">
        <v>45169</v>
      </c>
      <c r="N507" s="1" t="s">
        <v>948</v>
      </c>
      <c r="U507" s="59">
        <v>11292120062.486099</v>
      </c>
      <c r="V507" s="60">
        <v>11292120062.486099</v>
      </c>
      <c r="W507" s="60">
        <v>113064687879.556</v>
      </c>
      <c r="X507" s="59">
        <v>0.17043229971019999</v>
      </c>
      <c r="Y507" s="54">
        <v>1</v>
      </c>
      <c r="Z507" s="54">
        <v>0</v>
      </c>
      <c r="AA507" s="54">
        <v>0</v>
      </c>
      <c r="AB507" s="54">
        <v>0</v>
      </c>
      <c r="AC507" s="56">
        <v>1</v>
      </c>
      <c r="AD507" s="56">
        <v>0</v>
      </c>
      <c r="AE507" s="1" t="s">
        <v>1431</v>
      </c>
      <c r="AF507" s="1" t="s">
        <v>1418</v>
      </c>
      <c r="AG507" s="1" t="s">
        <v>1465</v>
      </c>
    </row>
    <row r="508" spans="1:33">
      <c r="A508" s="53">
        <v>45169</v>
      </c>
      <c r="B508" s="53">
        <v>45169</v>
      </c>
      <c r="N508" s="1" t="s">
        <v>948</v>
      </c>
      <c r="U508" s="59">
        <v>815489316.64491296</v>
      </c>
      <c r="V508" s="60">
        <v>815489316.64491296</v>
      </c>
      <c r="W508" s="60">
        <v>113064687879.556</v>
      </c>
      <c r="X508" s="59">
        <v>1.2308204204000001E-2</v>
      </c>
      <c r="Y508" s="54">
        <v>1</v>
      </c>
      <c r="Z508" s="54">
        <v>0</v>
      </c>
      <c r="AA508" s="54">
        <v>0</v>
      </c>
      <c r="AB508" s="54">
        <v>0</v>
      </c>
      <c r="AC508" s="56">
        <v>0.65</v>
      </c>
      <c r="AD508" s="56">
        <v>0.35</v>
      </c>
      <c r="AE508" s="1" t="s">
        <v>1461</v>
      </c>
      <c r="AF508" s="1" t="s">
        <v>1418</v>
      </c>
      <c r="AG508" s="1" t="s">
        <v>1434</v>
      </c>
    </row>
    <row r="509" spans="1:33">
      <c r="A509" s="53">
        <v>45169</v>
      </c>
      <c r="B509" s="53">
        <v>45169</v>
      </c>
      <c r="N509" s="1" t="s">
        <v>1303</v>
      </c>
      <c r="U509" s="59">
        <v>10667568922.518</v>
      </c>
      <c r="V509" s="60">
        <v>10667568922.518</v>
      </c>
      <c r="W509" s="60">
        <v>11852854358.353399</v>
      </c>
      <c r="X509" s="59">
        <v>0.16100593101390001</v>
      </c>
      <c r="Y509" s="54">
        <v>1</v>
      </c>
      <c r="Z509" s="54">
        <v>0</v>
      </c>
      <c r="AA509" s="54">
        <v>0</v>
      </c>
      <c r="AB509" s="54">
        <v>0</v>
      </c>
      <c r="AC509" s="56">
        <v>1</v>
      </c>
      <c r="AD509" s="56">
        <v>0</v>
      </c>
      <c r="AE509" s="1" t="s">
        <v>1454</v>
      </c>
      <c r="AF509" s="1" t="s">
        <v>1418</v>
      </c>
      <c r="AG509" s="1" t="s">
        <v>1419</v>
      </c>
    </row>
    <row r="510" spans="1:33">
      <c r="A510" s="53">
        <v>45169</v>
      </c>
      <c r="B510" s="53">
        <v>45169</v>
      </c>
      <c r="N510" s="1" t="s">
        <v>1303</v>
      </c>
      <c r="U510" s="59">
        <v>7251827210.9093599</v>
      </c>
      <c r="V510" s="60">
        <v>7251827210.9093599</v>
      </c>
      <c r="W510" s="60">
        <v>7633502327.2730103</v>
      </c>
      <c r="X510" s="59">
        <v>0.1094520410531</v>
      </c>
      <c r="Y510" s="54">
        <v>0</v>
      </c>
      <c r="Z510" s="54">
        <v>1</v>
      </c>
      <c r="AA510" s="54">
        <v>0</v>
      </c>
      <c r="AB510" s="54">
        <v>0</v>
      </c>
      <c r="AC510" s="56">
        <v>1</v>
      </c>
      <c r="AD510" s="56">
        <v>0</v>
      </c>
      <c r="AE510" s="1" t="s">
        <v>1454</v>
      </c>
      <c r="AF510" s="1" t="s">
        <v>1418</v>
      </c>
      <c r="AG510" s="1" t="s">
        <v>1419</v>
      </c>
    </row>
    <row r="511" spans="1:33">
      <c r="A511" s="53">
        <v>45169</v>
      </c>
      <c r="B511" s="53">
        <v>45169</v>
      </c>
      <c r="N511" s="1" t="s">
        <v>948</v>
      </c>
      <c r="U511" s="59">
        <v>8576420775.9747496</v>
      </c>
      <c r="V511" s="60">
        <v>8576420775.9747496</v>
      </c>
      <c r="W511" s="60">
        <v>43936022657.827797</v>
      </c>
      <c r="X511" s="59">
        <v>0.12944417062899999</v>
      </c>
      <c r="Y511" s="54">
        <v>1</v>
      </c>
      <c r="Z511" s="54">
        <v>0</v>
      </c>
      <c r="AA511" s="54">
        <v>0</v>
      </c>
      <c r="AB511" s="54">
        <v>0</v>
      </c>
      <c r="AC511" s="56">
        <v>1</v>
      </c>
      <c r="AD511" s="56">
        <v>0</v>
      </c>
      <c r="AE511" s="1" t="s">
        <v>1431</v>
      </c>
      <c r="AF511" s="1" t="s">
        <v>1418</v>
      </c>
      <c r="AG511" s="1" t="s">
        <v>1465</v>
      </c>
    </row>
    <row r="512" spans="1:33">
      <c r="A512" s="53">
        <v>45169</v>
      </c>
      <c r="B512" s="53">
        <v>45169</v>
      </c>
      <c r="N512" s="1" t="s">
        <v>948</v>
      </c>
      <c r="U512" s="59">
        <v>2097859521.54757</v>
      </c>
      <c r="V512" s="60">
        <v>2097859521.54757</v>
      </c>
      <c r="W512" s="60">
        <v>43936022657.827797</v>
      </c>
      <c r="X512" s="59">
        <v>3.1663055364999998E-2</v>
      </c>
      <c r="Y512" s="54">
        <v>1</v>
      </c>
      <c r="Z512" s="54">
        <v>0</v>
      </c>
      <c r="AA512" s="54">
        <v>0</v>
      </c>
      <c r="AB512" s="54">
        <v>0</v>
      </c>
      <c r="AC512" s="56">
        <v>1</v>
      </c>
      <c r="AD512" s="56">
        <v>0</v>
      </c>
      <c r="AE512" s="1" t="s">
        <v>1461</v>
      </c>
      <c r="AF512" s="1" t="s">
        <v>1418</v>
      </c>
      <c r="AG512" s="1" t="s">
        <v>1434</v>
      </c>
    </row>
    <row r="513" spans="1:33">
      <c r="A513" s="53">
        <v>45169</v>
      </c>
      <c r="B513" s="53">
        <v>45169</v>
      </c>
      <c r="N513" s="1" t="s">
        <v>948</v>
      </c>
      <c r="U513" s="59">
        <v>3768975845.7691202</v>
      </c>
      <c r="V513" s="60">
        <v>3768975845.7691202</v>
      </c>
      <c r="W513" s="60">
        <v>9422439614.4228001</v>
      </c>
      <c r="X513" s="59">
        <v>5.68852631208E-2</v>
      </c>
      <c r="Y513" s="54">
        <v>1</v>
      </c>
      <c r="Z513" s="54">
        <v>0</v>
      </c>
      <c r="AA513" s="54">
        <v>0</v>
      </c>
      <c r="AB513" s="54">
        <v>0</v>
      </c>
      <c r="AC513" s="56">
        <v>1</v>
      </c>
      <c r="AD513" s="56">
        <v>0</v>
      </c>
      <c r="AE513" s="1" t="s">
        <v>1431</v>
      </c>
      <c r="AF513" s="1" t="s">
        <v>1418</v>
      </c>
      <c r="AG513" s="1" t="s">
        <v>1456</v>
      </c>
    </row>
    <row r="514" spans="1:33">
      <c r="A514" s="53">
        <v>45169</v>
      </c>
      <c r="B514" s="53">
        <v>45169</v>
      </c>
      <c r="N514" s="1" t="s">
        <v>948</v>
      </c>
      <c r="U514" s="59">
        <v>1115135431.8982401</v>
      </c>
      <c r="V514" s="60">
        <v>1115135431.8982401</v>
      </c>
      <c r="W514" s="60">
        <v>3461458155.6208801</v>
      </c>
      <c r="X514" s="59">
        <v>1.6830771820999998E-2</v>
      </c>
      <c r="Y514" s="54">
        <v>0</v>
      </c>
      <c r="Z514" s="54">
        <v>1</v>
      </c>
      <c r="AA514" s="54">
        <v>0</v>
      </c>
      <c r="AB514" s="54">
        <v>0</v>
      </c>
      <c r="AC514" s="56">
        <v>1</v>
      </c>
      <c r="AD514" s="56">
        <v>0</v>
      </c>
      <c r="AE514" s="1" t="s">
        <v>1431</v>
      </c>
      <c r="AF514" s="1" t="s">
        <v>1418</v>
      </c>
      <c r="AG514" s="1" t="s">
        <v>1465</v>
      </c>
    </row>
    <row r="515" spans="1:33">
      <c r="A515" s="53">
        <v>45169</v>
      </c>
      <c r="B515" s="53">
        <v>45169</v>
      </c>
      <c r="N515" s="1" t="s">
        <v>948</v>
      </c>
      <c r="U515" s="59">
        <v>2749975043.8358798</v>
      </c>
      <c r="V515" s="60">
        <v>2749975043.8358798</v>
      </c>
      <c r="W515" s="60">
        <v>24839391856.387001</v>
      </c>
      <c r="X515" s="59">
        <v>4.1505454093000001E-2</v>
      </c>
      <c r="Y515" s="54">
        <v>1</v>
      </c>
      <c r="Z515" s="54">
        <v>0</v>
      </c>
      <c r="AA515" s="54">
        <v>0</v>
      </c>
      <c r="AB515" s="54">
        <v>0</v>
      </c>
      <c r="AC515" s="56">
        <v>1</v>
      </c>
      <c r="AD515" s="56">
        <v>0</v>
      </c>
      <c r="AE515" s="1" t="s">
        <v>1431</v>
      </c>
      <c r="AF515" s="1" t="s">
        <v>1418</v>
      </c>
      <c r="AG515" s="1" t="s">
        <v>1465</v>
      </c>
    </row>
    <row r="516" spans="1:33">
      <c r="A516" s="53">
        <v>45169</v>
      </c>
      <c r="B516" s="53">
        <v>45169</v>
      </c>
      <c r="N516" s="1" t="s">
        <v>948</v>
      </c>
      <c r="U516" s="59">
        <v>530998199.453821</v>
      </c>
      <c r="V516" s="60">
        <v>530998199.453821</v>
      </c>
      <c r="W516" s="60">
        <v>24839391856.387001</v>
      </c>
      <c r="X516" s="59">
        <v>8.0143714178000005E-3</v>
      </c>
      <c r="Y516" s="54">
        <v>1</v>
      </c>
      <c r="Z516" s="54">
        <v>0</v>
      </c>
      <c r="AA516" s="54">
        <v>0</v>
      </c>
      <c r="AB516" s="54">
        <v>0</v>
      </c>
      <c r="AC516" s="56">
        <v>0</v>
      </c>
      <c r="AD516" s="56">
        <v>1</v>
      </c>
      <c r="AE516" s="1" t="s">
        <v>1461</v>
      </c>
      <c r="AF516" s="1" t="s">
        <v>1418</v>
      </c>
      <c r="AG516" s="1" t="s">
        <v>1434</v>
      </c>
    </row>
    <row r="517" spans="1:33">
      <c r="A517" s="53">
        <v>45169</v>
      </c>
      <c r="B517" s="53">
        <v>45169</v>
      </c>
      <c r="N517" s="1" t="s">
        <v>1303</v>
      </c>
      <c r="U517" s="59">
        <v>9589357859.2623997</v>
      </c>
      <c r="V517" s="60">
        <v>9589357859.2623997</v>
      </c>
      <c r="W517" s="60">
        <v>10654842065.847099</v>
      </c>
      <c r="X517" s="59">
        <v>0.14473245977320001</v>
      </c>
      <c r="Y517" s="54">
        <v>0</v>
      </c>
      <c r="Z517" s="54">
        <v>1</v>
      </c>
      <c r="AA517" s="54">
        <v>0</v>
      </c>
      <c r="AB517" s="54">
        <v>0</v>
      </c>
      <c r="AC517" s="56">
        <v>1</v>
      </c>
      <c r="AD517" s="56">
        <v>0</v>
      </c>
      <c r="AE517" s="1" t="s">
        <v>1454</v>
      </c>
      <c r="AF517" s="1" t="s">
        <v>1418</v>
      </c>
      <c r="AG517" s="1" t="s">
        <v>1419</v>
      </c>
    </row>
    <row r="518" spans="1:33">
      <c r="A518" s="53">
        <v>45169</v>
      </c>
      <c r="B518" s="53">
        <v>45169</v>
      </c>
      <c r="N518" s="1" t="s">
        <v>1310</v>
      </c>
      <c r="U518" s="59">
        <v>3965088884.1293602</v>
      </c>
      <c r="V518" s="60">
        <v>3965088884.1293602</v>
      </c>
      <c r="W518" s="60">
        <v>8811308631.3985901</v>
      </c>
      <c r="X518" s="59">
        <v>5.9845202967900003E-2</v>
      </c>
      <c r="Y518" s="54">
        <v>1</v>
      </c>
      <c r="Z518" s="54">
        <v>0</v>
      </c>
      <c r="AA518" s="54">
        <v>0</v>
      </c>
      <c r="AB518" s="54">
        <v>0</v>
      </c>
      <c r="AC518" s="56">
        <v>0.35</v>
      </c>
      <c r="AD518" s="56">
        <v>0.65</v>
      </c>
      <c r="AE518" s="1" t="s">
        <v>1462</v>
      </c>
      <c r="AF518" s="1" t="s">
        <v>1418</v>
      </c>
      <c r="AG518" s="1" t="s">
        <v>1419</v>
      </c>
    </row>
    <row r="519" spans="1:33">
      <c r="A519" s="53">
        <v>45169</v>
      </c>
      <c r="B519" s="53">
        <v>45169</v>
      </c>
      <c r="N519" s="1" t="s">
        <v>1216</v>
      </c>
      <c r="U519" s="59">
        <v>3746950330.1182899</v>
      </c>
      <c r="V519" s="60">
        <v>3746950330.1182899</v>
      </c>
      <c r="W519" s="60">
        <v>6244917216.8638201</v>
      </c>
      <c r="X519" s="59">
        <v>5.6552831366300002E-2</v>
      </c>
      <c r="Y519" s="54">
        <v>0</v>
      </c>
      <c r="Z519" s="54">
        <v>1</v>
      </c>
      <c r="AA519" s="54">
        <v>0</v>
      </c>
      <c r="AB519" s="54">
        <v>0</v>
      </c>
      <c r="AC519" s="56">
        <v>0</v>
      </c>
      <c r="AD519" s="56">
        <v>1</v>
      </c>
      <c r="AE519" s="1" t="s">
        <v>1480</v>
      </c>
      <c r="AF519" s="1" t="s">
        <v>1486</v>
      </c>
      <c r="AG519" s="1" t="s">
        <v>1419</v>
      </c>
    </row>
    <row r="520" spans="1:33">
      <c r="A520" s="53">
        <v>45169</v>
      </c>
      <c r="B520" s="53">
        <v>45169</v>
      </c>
      <c r="N520" s="1" t="s">
        <v>1278</v>
      </c>
      <c r="U520" s="59">
        <v>3523933911.1961999</v>
      </c>
      <c r="V520" s="60">
        <v>3523933911.1961999</v>
      </c>
      <c r="W520" s="60">
        <v>3523933911.1961999</v>
      </c>
      <c r="X520" s="59">
        <v>5.3186838006399999E-2</v>
      </c>
      <c r="Y520" s="54">
        <v>0</v>
      </c>
      <c r="Z520" s="54">
        <v>1</v>
      </c>
      <c r="AA520" s="54">
        <v>0</v>
      </c>
      <c r="AB520" s="54">
        <v>0</v>
      </c>
      <c r="AC520" s="56">
        <v>0</v>
      </c>
      <c r="AD520" s="56">
        <v>1</v>
      </c>
      <c r="AE520" s="1" t="s">
        <v>1432</v>
      </c>
      <c r="AF520" s="1" t="s">
        <v>1418</v>
      </c>
      <c r="AG520" s="1" t="s">
        <v>1419</v>
      </c>
    </row>
    <row r="521" spans="1:33">
      <c r="A521" s="53">
        <v>45169</v>
      </c>
      <c r="B521" s="53">
        <v>45169</v>
      </c>
      <c r="N521" s="1" t="s">
        <v>1278</v>
      </c>
      <c r="U521" s="59">
        <v>3449588266.95749</v>
      </c>
      <c r="V521" s="60">
        <v>3449588266.95749</v>
      </c>
      <c r="W521" s="60">
        <v>4058339137.5970402</v>
      </c>
      <c r="X521" s="59">
        <v>5.2064737014600002E-2</v>
      </c>
      <c r="Y521" s="54">
        <v>0</v>
      </c>
      <c r="Z521" s="54">
        <v>1</v>
      </c>
      <c r="AA521" s="54">
        <v>0</v>
      </c>
      <c r="AB521" s="54">
        <v>0</v>
      </c>
      <c r="AC521" s="56">
        <v>1</v>
      </c>
      <c r="AD521" s="56">
        <v>0</v>
      </c>
      <c r="AE521" s="1" t="s">
        <v>1432</v>
      </c>
      <c r="AF521" s="1" t="s">
        <v>1418</v>
      </c>
      <c r="AG521" s="1" t="s">
        <v>1419</v>
      </c>
    </row>
    <row r="522" spans="1:33">
      <c r="A522" s="53">
        <v>45169</v>
      </c>
      <c r="B522" s="53">
        <v>45169</v>
      </c>
      <c r="N522" s="1" t="s">
        <v>918</v>
      </c>
      <c r="U522" s="59">
        <v>2658857684.0735602</v>
      </c>
      <c r="V522" s="60">
        <v>2658857684.0735602</v>
      </c>
      <c r="W522" s="60">
        <v>4090550283.1900902</v>
      </c>
      <c r="X522" s="59">
        <v>4.0130217106400003E-2</v>
      </c>
      <c r="Y522" s="54">
        <v>0</v>
      </c>
      <c r="Z522" s="54">
        <v>1</v>
      </c>
      <c r="AA522" s="54">
        <v>0</v>
      </c>
      <c r="AB522" s="54">
        <v>0</v>
      </c>
      <c r="AC522" s="56">
        <v>0</v>
      </c>
      <c r="AD522" s="56">
        <v>1</v>
      </c>
      <c r="AE522" s="1" t="s">
        <v>1466</v>
      </c>
      <c r="AF522" s="1" t="s">
        <v>1467</v>
      </c>
      <c r="AG522" s="1" t="s">
        <v>1419</v>
      </c>
    </row>
    <row r="523" spans="1:33">
      <c r="A523" s="53">
        <v>45169</v>
      </c>
      <c r="B523" s="53">
        <v>45169</v>
      </c>
      <c r="N523" s="1" t="s">
        <v>948</v>
      </c>
      <c r="U523" s="59">
        <v>634698614.95198202</v>
      </c>
      <c r="V523" s="60">
        <v>634698614.95198202</v>
      </c>
      <c r="W523" s="60">
        <v>10561333179.9951</v>
      </c>
      <c r="X523" s="59">
        <v>9.5795248341999997E-3</v>
      </c>
      <c r="Y523" s="54">
        <v>1</v>
      </c>
      <c r="Z523" s="54">
        <v>0</v>
      </c>
      <c r="AA523" s="54">
        <v>0</v>
      </c>
      <c r="AB523" s="54">
        <v>0</v>
      </c>
      <c r="AC523" s="56">
        <v>1</v>
      </c>
      <c r="AD523" s="56">
        <v>0</v>
      </c>
      <c r="AE523" s="1" t="s">
        <v>1463</v>
      </c>
      <c r="AF523" s="1" t="s">
        <v>1418</v>
      </c>
      <c r="AG523" s="1" t="s">
        <v>1434</v>
      </c>
    </row>
    <row r="524" spans="1:33">
      <c r="A524" s="53">
        <v>45169</v>
      </c>
      <c r="B524" s="53">
        <v>45169</v>
      </c>
      <c r="N524" s="1" t="s">
        <v>948</v>
      </c>
      <c r="U524" s="59">
        <v>30975172633.659599</v>
      </c>
      <c r="V524" s="60">
        <v>30975172633.659599</v>
      </c>
      <c r="W524" s="60">
        <v>96445037137.7108</v>
      </c>
      <c r="X524" s="59">
        <v>0.46750919018409998</v>
      </c>
      <c r="Y524" s="54">
        <v>1</v>
      </c>
      <c r="Z524" s="54">
        <v>0</v>
      </c>
      <c r="AA524" s="54">
        <v>0</v>
      </c>
      <c r="AB524" s="54">
        <v>0</v>
      </c>
      <c r="AC524" s="56">
        <v>0</v>
      </c>
      <c r="AD524" s="56">
        <v>1</v>
      </c>
      <c r="AE524" s="1" t="s">
        <v>1431</v>
      </c>
      <c r="AF524" s="1" t="s">
        <v>1418</v>
      </c>
      <c r="AG524" s="1" t="s">
        <v>1465</v>
      </c>
    </row>
    <row r="525" spans="1:33">
      <c r="A525" s="53">
        <v>45169</v>
      </c>
      <c r="B525" s="53">
        <v>45169</v>
      </c>
      <c r="N525" s="1" t="s">
        <v>948</v>
      </c>
      <c r="U525" s="59">
        <v>3727673240.6704702</v>
      </c>
      <c r="V525" s="60">
        <v>3727673240.6704702</v>
      </c>
      <c r="W525" s="60">
        <v>96445037137.7108</v>
      </c>
      <c r="X525" s="59">
        <v>5.6261881689200002E-2</v>
      </c>
      <c r="Y525" s="54">
        <v>1</v>
      </c>
      <c r="Z525" s="54">
        <v>0</v>
      </c>
      <c r="AA525" s="54">
        <v>0</v>
      </c>
      <c r="AB525" s="54">
        <v>0</v>
      </c>
      <c r="AC525" s="56">
        <v>0</v>
      </c>
      <c r="AD525" s="56">
        <v>1</v>
      </c>
      <c r="AE525" s="1" t="s">
        <v>1463</v>
      </c>
      <c r="AF525" s="1" t="s">
        <v>1418</v>
      </c>
      <c r="AG525" s="1" t="s">
        <v>1434</v>
      </c>
    </row>
    <row r="526" spans="1:33">
      <c r="A526" s="53">
        <v>45169</v>
      </c>
      <c r="B526" s="53">
        <v>45169</v>
      </c>
      <c r="N526" s="1" t="s">
        <v>1070</v>
      </c>
      <c r="U526" s="59">
        <v>3310797816.5898299</v>
      </c>
      <c r="V526" s="60">
        <v>3310797816.5898299</v>
      </c>
      <c r="W526" s="60">
        <v>6019632393.7996998</v>
      </c>
      <c r="X526" s="59">
        <v>4.9969968671499998E-2</v>
      </c>
      <c r="Y526" s="54">
        <v>0</v>
      </c>
      <c r="Z526" s="54">
        <v>1</v>
      </c>
      <c r="AA526" s="54">
        <v>0</v>
      </c>
      <c r="AB526" s="54">
        <v>0</v>
      </c>
      <c r="AC526" s="56">
        <v>0.5</v>
      </c>
      <c r="AD526" s="56">
        <v>0.5</v>
      </c>
      <c r="AE526" s="1" t="s">
        <v>1458</v>
      </c>
      <c r="AF526" s="1" t="s">
        <v>1418</v>
      </c>
      <c r="AG526" s="1" t="s">
        <v>1419</v>
      </c>
    </row>
    <row r="527" spans="1:33">
      <c r="A527" s="53">
        <v>45169</v>
      </c>
      <c r="B527" s="53">
        <v>45169</v>
      </c>
      <c r="N527" s="1" t="s">
        <v>1070</v>
      </c>
      <c r="U527" s="59">
        <v>2715131635.7896099</v>
      </c>
      <c r="V527" s="60">
        <v>2715131635.7896099</v>
      </c>
      <c r="W527" s="60">
        <v>6033625857.3102398</v>
      </c>
      <c r="X527" s="59">
        <v>4.0979561512200002E-2</v>
      </c>
      <c r="Y527" s="54">
        <v>0</v>
      </c>
      <c r="Z527" s="54">
        <v>1</v>
      </c>
      <c r="AA527" s="54">
        <v>0</v>
      </c>
      <c r="AB527" s="54">
        <v>0</v>
      </c>
      <c r="AC527" s="56">
        <v>0</v>
      </c>
      <c r="AD527" s="56">
        <v>1</v>
      </c>
      <c r="AE527" s="1" t="s">
        <v>1458</v>
      </c>
      <c r="AF527" s="1" t="s">
        <v>1418</v>
      </c>
      <c r="AG527" s="1" t="s">
        <v>1419</v>
      </c>
    </row>
    <row r="528" spans="1:33">
      <c r="A528" s="53">
        <v>45169</v>
      </c>
      <c r="B528" s="53">
        <v>45169</v>
      </c>
      <c r="N528" s="1" t="s">
        <v>1070</v>
      </c>
      <c r="U528" s="59">
        <v>5183413414.6443396</v>
      </c>
      <c r="V528" s="60">
        <v>5183413414.6443396</v>
      </c>
      <c r="W528" s="60">
        <v>11518696476.9874</v>
      </c>
      <c r="X528" s="59">
        <v>7.8233410884599994E-2</v>
      </c>
      <c r="Y528" s="54">
        <v>1</v>
      </c>
      <c r="Z528" s="54">
        <v>0</v>
      </c>
      <c r="AA528" s="54">
        <v>0</v>
      </c>
      <c r="AB528" s="54">
        <v>0</v>
      </c>
      <c r="AC528" s="56">
        <v>0</v>
      </c>
      <c r="AD528" s="56">
        <v>1</v>
      </c>
      <c r="AE528" s="1" t="s">
        <v>1458</v>
      </c>
      <c r="AF528" s="1" t="s">
        <v>1418</v>
      </c>
      <c r="AG528" s="1" t="s">
        <v>1419</v>
      </c>
    </row>
    <row r="529" spans="1:33">
      <c r="A529" s="53">
        <v>45169</v>
      </c>
      <c r="B529" s="53">
        <v>45169</v>
      </c>
      <c r="N529" s="1" t="s">
        <v>1070</v>
      </c>
      <c r="U529" s="59">
        <v>2643531630.6935</v>
      </c>
      <c r="V529" s="60">
        <v>2643531630.6935</v>
      </c>
      <c r="W529" s="60">
        <v>5874514734.8744497</v>
      </c>
      <c r="X529" s="59">
        <v>3.98989005326E-2</v>
      </c>
      <c r="Y529" s="54">
        <v>0</v>
      </c>
      <c r="Z529" s="54">
        <v>1</v>
      </c>
      <c r="AA529" s="54">
        <v>0</v>
      </c>
      <c r="AB529" s="54">
        <v>0</v>
      </c>
      <c r="AC529" s="56">
        <v>1</v>
      </c>
      <c r="AD529" s="56">
        <v>0</v>
      </c>
      <c r="AE529" s="1" t="s">
        <v>1458</v>
      </c>
      <c r="AF529" s="1" t="s">
        <v>1418</v>
      </c>
      <c r="AG529" s="1" t="s">
        <v>1419</v>
      </c>
    </row>
    <row r="530" spans="1:33">
      <c r="A530" s="53">
        <v>45169</v>
      </c>
      <c r="B530" s="53">
        <v>45169</v>
      </c>
      <c r="N530" s="1" t="s">
        <v>1070</v>
      </c>
      <c r="U530" s="59">
        <v>26776960262.634998</v>
      </c>
      <c r="V530" s="60">
        <v>26776960262.634998</v>
      </c>
      <c r="W530" s="60">
        <v>36185081435.993301</v>
      </c>
      <c r="X530" s="59">
        <v>0.40414544758249998</v>
      </c>
      <c r="Y530" s="54">
        <v>1</v>
      </c>
      <c r="Z530" s="54">
        <v>0</v>
      </c>
      <c r="AA530" s="54">
        <v>0</v>
      </c>
      <c r="AB530" s="54">
        <v>0</v>
      </c>
      <c r="AC530" s="56">
        <v>0</v>
      </c>
      <c r="AD530" s="56">
        <v>1</v>
      </c>
      <c r="AE530" s="1" t="s">
        <v>1458</v>
      </c>
      <c r="AF530" s="1" t="s">
        <v>1418</v>
      </c>
      <c r="AG530" s="1" t="s">
        <v>1419</v>
      </c>
    </row>
    <row r="531" spans="1:33">
      <c r="A531" s="53">
        <v>45169</v>
      </c>
      <c r="B531" s="53">
        <v>45169</v>
      </c>
      <c r="N531" s="1" t="s">
        <v>1070</v>
      </c>
      <c r="U531" s="59">
        <v>2211090061.9443402</v>
      </c>
      <c r="V531" s="60">
        <v>2211090061.9443402</v>
      </c>
      <c r="W531" s="60">
        <v>5527725154.8608599</v>
      </c>
      <c r="X531" s="59">
        <v>3.3372047236300002E-2</v>
      </c>
      <c r="Y531" s="54">
        <v>0</v>
      </c>
      <c r="Z531" s="54">
        <v>1</v>
      </c>
      <c r="AA531" s="54">
        <v>0</v>
      </c>
      <c r="AB531" s="54">
        <v>0</v>
      </c>
      <c r="AC531" s="56">
        <v>0</v>
      </c>
      <c r="AD531" s="56">
        <v>1</v>
      </c>
      <c r="AE531" s="1" t="s">
        <v>1458</v>
      </c>
      <c r="AF531" s="1" t="s">
        <v>1418</v>
      </c>
      <c r="AG531" s="1" t="s">
        <v>1419</v>
      </c>
    </row>
    <row r="532" spans="1:33">
      <c r="A532" s="53">
        <v>45169</v>
      </c>
      <c r="B532" s="53">
        <v>45169</v>
      </c>
      <c r="N532" s="1" t="s">
        <v>1102</v>
      </c>
      <c r="U532" s="59">
        <v>1287702893.8906801</v>
      </c>
      <c r="V532" s="60">
        <v>1287702893.8906801</v>
      </c>
      <c r="W532" s="60">
        <v>3679151125.4019299</v>
      </c>
      <c r="X532" s="59">
        <v>1.9435337592500001E-2</v>
      </c>
      <c r="Y532" s="54">
        <v>0</v>
      </c>
      <c r="Z532" s="54">
        <v>1</v>
      </c>
      <c r="AA532" s="54">
        <v>0</v>
      </c>
      <c r="AB532" s="54">
        <v>0</v>
      </c>
      <c r="AC532" s="56">
        <v>1</v>
      </c>
      <c r="AD532" s="56">
        <v>0</v>
      </c>
      <c r="AE532" s="1" t="s">
        <v>1464</v>
      </c>
      <c r="AF532" s="1" t="s">
        <v>1418</v>
      </c>
      <c r="AG532" s="1" t="s">
        <v>1419</v>
      </c>
    </row>
    <row r="533" spans="1:33">
      <c r="A533" s="53">
        <v>45169</v>
      </c>
      <c r="B533" s="53">
        <v>45169</v>
      </c>
      <c r="N533" s="1" t="s">
        <v>1310</v>
      </c>
      <c r="U533" s="59">
        <v>8873105590.0621109</v>
      </c>
      <c r="V533" s="60">
        <v>8873105590.0621109</v>
      </c>
      <c r="W533" s="60">
        <v>29577018633.540401</v>
      </c>
      <c r="X533" s="59">
        <v>0.1339220432405</v>
      </c>
      <c r="Y533" s="54">
        <v>1</v>
      </c>
      <c r="Z533" s="54">
        <v>0</v>
      </c>
      <c r="AA533" s="54">
        <v>0</v>
      </c>
      <c r="AB533" s="54">
        <v>0</v>
      </c>
      <c r="AC533" s="56">
        <v>0.35</v>
      </c>
      <c r="AD533" s="56">
        <v>0.65</v>
      </c>
      <c r="AE533" s="1" t="s">
        <v>1462</v>
      </c>
      <c r="AF533" s="1" t="s">
        <v>1418</v>
      </c>
      <c r="AG533" s="1" t="s">
        <v>1419</v>
      </c>
    </row>
    <row r="534" spans="1:33">
      <c r="A534" s="53">
        <v>45169</v>
      </c>
      <c r="B534" s="53">
        <v>45169</v>
      </c>
      <c r="N534" s="1" t="s">
        <v>948</v>
      </c>
      <c r="U534" s="59">
        <v>2522414920.1389999</v>
      </c>
      <c r="V534" s="60">
        <v>2522414920.1389999</v>
      </c>
      <c r="W534" s="60">
        <v>13502291807.9884</v>
      </c>
      <c r="X534" s="59">
        <v>3.8070882463500003E-2</v>
      </c>
      <c r="Y534" s="54">
        <v>1</v>
      </c>
      <c r="Z534" s="54">
        <v>0</v>
      </c>
      <c r="AA534" s="54">
        <v>0</v>
      </c>
      <c r="AB534" s="54">
        <v>0</v>
      </c>
      <c r="AC534" s="56">
        <v>1</v>
      </c>
      <c r="AD534" s="56">
        <v>0</v>
      </c>
      <c r="AE534" s="1" t="s">
        <v>1431</v>
      </c>
      <c r="AF534" s="1" t="s">
        <v>1418</v>
      </c>
      <c r="AG534" s="1" t="s">
        <v>1465</v>
      </c>
    </row>
    <row r="535" spans="1:33">
      <c r="A535" s="53">
        <v>45169</v>
      </c>
      <c r="B535" s="53">
        <v>45169</v>
      </c>
      <c r="N535" s="1" t="s">
        <v>948</v>
      </c>
      <c r="U535" s="59">
        <v>659851605.31263304</v>
      </c>
      <c r="V535" s="60">
        <v>659851605.31263304</v>
      </c>
      <c r="W535" s="60">
        <v>13502291807.9884</v>
      </c>
      <c r="X535" s="59">
        <v>9.9591596562999991E-3</v>
      </c>
      <c r="Y535" s="54">
        <v>1</v>
      </c>
      <c r="Z535" s="54">
        <v>0</v>
      </c>
      <c r="AA535" s="54">
        <v>0</v>
      </c>
      <c r="AB535" s="54">
        <v>0</v>
      </c>
      <c r="AC535" s="56">
        <v>1</v>
      </c>
      <c r="AD535" s="56">
        <v>0</v>
      </c>
      <c r="AE535" s="1" t="s">
        <v>1463</v>
      </c>
      <c r="AF535" s="1" t="s">
        <v>1418</v>
      </c>
      <c r="AG535" s="1" t="s">
        <v>1434</v>
      </c>
    </row>
    <row r="536" spans="1:33">
      <c r="A536" s="53">
        <v>45169</v>
      </c>
      <c r="B536" s="53">
        <v>45169</v>
      </c>
      <c r="N536" s="1" t="s">
        <v>1102</v>
      </c>
      <c r="U536" s="59">
        <v>21298144873.0849</v>
      </c>
      <c r="V536" s="60">
        <v>21298144873.0849</v>
      </c>
      <c r="W536" s="60">
        <v>26622681091.356201</v>
      </c>
      <c r="X536" s="59">
        <v>0.32145352601580002</v>
      </c>
      <c r="Y536" s="54">
        <v>1</v>
      </c>
      <c r="Z536" s="54">
        <v>0</v>
      </c>
      <c r="AA536" s="54">
        <v>0</v>
      </c>
      <c r="AB536" s="54">
        <v>0</v>
      </c>
      <c r="AC536" s="56">
        <v>0.35</v>
      </c>
      <c r="AD536" s="56">
        <v>0.65</v>
      </c>
      <c r="AE536" s="1" t="s">
        <v>1464</v>
      </c>
      <c r="AF536" s="1" t="s">
        <v>1418</v>
      </c>
      <c r="AG536" s="1" t="s">
        <v>1419</v>
      </c>
    </row>
    <row r="537" spans="1:33">
      <c r="A537" s="53">
        <v>45169</v>
      </c>
      <c r="B537" s="53">
        <v>45169</v>
      </c>
      <c r="N537" s="1" t="s">
        <v>946</v>
      </c>
      <c r="U537" s="59">
        <v>2686131902.0355501</v>
      </c>
      <c r="V537" s="60">
        <v>2686131902.0355501</v>
      </c>
      <c r="W537" s="60">
        <v>5969182004.5234299</v>
      </c>
      <c r="X537" s="59">
        <v>4.0541867678999997E-2</v>
      </c>
      <c r="Y537" s="54">
        <v>0</v>
      </c>
      <c r="Z537" s="54">
        <v>1</v>
      </c>
      <c r="AA537" s="54">
        <v>0</v>
      </c>
      <c r="AB537" s="54">
        <v>0</v>
      </c>
      <c r="AC537" s="56">
        <v>0.35</v>
      </c>
      <c r="AD537" s="56">
        <v>0.65</v>
      </c>
      <c r="AE537" s="1" t="s">
        <v>1469</v>
      </c>
      <c r="AF537" s="1" t="s">
        <v>1418</v>
      </c>
      <c r="AG537" s="1" t="s">
        <v>1419</v>
      </c>
    </row>
    <row r="538" spans="1:33">
      <c r="A538" s="53">
        <v>45169</v>
      </c>
      <c r="B538" s="53">
        <v>45169</v>
      </c>
      <c r="N538" s="1" t="s">
        <v>918</v>
      </c>
      <c r="U538" s="59">
        <v>2541855603.4700398</v>
      </c>
      <c r="V538" s="60">
        <v>2541855603.4700398</v>
      </c>
      <c r="W538" s="60">
        <v>5083711206.9400797</v>
      </c>
      <c r="X538" s="59">
        <v>3.8364301267899997E-2</v>
      </c>
      <c r="Y538" s="54">
        <v>0</v>
      </c>
      <c r="Z538" s="54">
        <v>1</v>
      </c>
      <c r="AA538" s="54">
        <v>0</v>
      </c>
      <c r="AB538" s="54">
        <v>0</v>
      </c>
      <c r="AC538" s="56">
        <v>0</v>
      </c>
      <c r="AD538" s="56">
        <v>1</v>
      </c>
      <c r="AE538" s="1" t="s">
        <v>1466</v>
      </c>
      <c r="AF538" s="1" t="s">
        <v>1467</v>
      </c>
      <c r="AG538" s="1" t="s">
        <v>1419</v>
      </c>
    </row>
    <row r="539" spans="1:33">
      <c r="A539" s="53">
        <v>45169</v>
      </c>
      <c r="B539" s="53">
        <v>45169</v>
      </c>
      <c r="N539" s="1" t="s">
        <v>918</v>
      </c>
      <c r="U539" s="59">
        <v>2756555087.0418801</v>
      </c>
      <c r="V539" s="60">
        <v>2756555087.0418801</v>
      </c>
      <c r="W539" s="60">
        <v>4240853980.0644302</v>
      </c>
      <c r="X539" s="59">
        <v>4.16047668784E-2</v>
      </c>
      <c r="Y539" s="54">
        <v>0</v>
      </c>
      <c r="Z539" s="54">
        <v>1</v>
      </c>
      <c r="AA539" s="54">
        <v>0</v>
      </c>
      <c r="AB539" s="54">
        <v>0</v>
      </c>
      <c r="AC539" s="56">
        <v>0</v>
      </c>
      <c r="AD539" s="56">
        <v>1</v>
      </c>
      <c r="AE539" s="1" t="s">
        <v>1466</v>
      </c>
      <c r="AF539" s="1" t="s">
        <v>1467</v>
      </c>
      <c r="AG539" s="1" t="s">
        <v>1419</v>
      </c>
    </row>
    <row r="540" spans="1:33">
      <c r="A540" s="53">
        <v>45169</v>
      </c>
      <c r="B540" s="53">
        <v>45169</v>
      </c>
      <c r="N540" s="1" t="s">
        <v>948</v>
      </c>
      <c r="U540" s="59">
        <v>278547820.99619401</v>
      </c>
      <c r="V540" s="60">
        <v>278547820.99619401</v>
      </c>
      <c r="W540" s="60">
        <v>4635013020.0378599</v>
      </c>
      <c r="X540" s="59">
        <v>4.2041304422000001E-3</v>
      </c>
      <c r="Y540" s="54">
        <v>0</v>
      </c>
      <c r="Z540" s="54">
        <v>1</v>
      </c>
      <c r="AA540" s="54">
        <v>0</v>
      </c>
      <c r="AB540" s="54">
        <v>0</v>
      </c>
      <c r="AC540" s="56">
        <v>1</v>
      </c>
      <c r="AD540" s="56">
        <v>0</v>
      </c>
      <c r="AE540" s="1" t="s">
        <v>1463</v>
      </c>
      <c r="AF540" s="1" t="s">
        <v>1418</v>
      </c>
      <c r="AG540" s="1" t="s">
        <v>1434</v>
      </c>
    </row>
    <row r="541" spans="1:33">
      <c r="A541" s="53">
        <v>45169</v>
      </c>
      <c r="B541" s="53">
        <v>45169</v>
      </c>
      <c r="N541" s="1" t="s">
        <v>948</v>
      </c>
      <c r="U541" s="59">
        <v>830726158.42710698</v>
      </c>
      <c r="V541" s="60">
        <v>830726158.42710698</v>
      </c>
      <c r="W541" s="60">
        <v>27646431026.6371</v>
      </c>
      <c r="X541" s="59">
        <v>1.2538174304399999E-2</v>
      </c>
      <c r="Y541" s="54">
        <v>1</v>
      </c>
      <c r="Z541" s="54">
        <v>0</v>
      </c>
      <c r="AA541" s="54">
        <v>0</v>
      </c>
      <c r="AB541" s="54">
        <v>0</v>
      </c>
      <c r="AC541" s="56">
        <v>1</v>
      </c>
      <c r="AD541" s="56">
        <v>0</v>
      </c>
      <c r="AE541" s="1" t="s">
        <v>1463</v>
      </c>
      <c r="AF541" s="1" t="s">
        <v>1418</v>
      </c>
      <c r="AG541" s="1" t="s">
        <v>1434</v>
      </c>
    </row>
    <row r="542" spans="1:33">
      <c r="A542" s="53">
        <v>45169</v>
      </c>
      <c r="B542" s="53">
        <v>45169</v>
      </c>
      <c r="N542" s="1" t="s">
        <v>948</v>
      </c>
      <c r="U542" s="59">
        <v>194179353.79223701</v>
      </c>
      <c r="V542" s="60">
        <v>194179353.79223701</v>
      </c>
      <c r="W542" s="60">
        <v>3638961043.1203699</v>
      </c>
      <c r="X542" s="59">
        <v>2.9307546891E-3</v>
      </c>
      <c r="Y542" s="54">
        <v>0</v>
      </c>
      <c r="Z542" s="54">
        <v>1</v>
      </c>
      <c r="AA542" s="54">
        <v>0</v>
      </c>
      <c r="AB542" s="54">
        <v>0</v>
      </c>
      <c r="AC542" s="56">
        <v>1</v>
      </c>
      <c r="AD542" s="56">
        <v>0</v>
      </c>
      <c r="AE542" s="1" t="s">
        <v>1461</v>
      </c>
      <c r="AF542" s="1" t="s">
        <v>1418</v>
      </c>
      <c r="AG542" s="1" t="s">
        <v>1434</v>
      </c>
    </row>
    <row r="543" spans="1:33">
      <c r="A543" s="53">
        <v>45169</v>
      </c>
      <c r="B543" s="53">
        <v>45169</v>
      </c>
      <c r="N543" s="1" t="s">
        <v>948</v>
      </c>
      <c r="U543" s="59">
        <v>37901511220.791298</v>
      </c>
      <c r="V543" s="60">
        <v>37901511220.791298</v>
      </c>
      <c r="W543" s="60">
        <v>117088119710.492</v>
      </c>
      <c r="X543" s="59">
        <v>0.5720486218802</v>
      </c>
      <c r="Y543" s="54">
        <v>1</v>
      </c>
      <c r="Z543" s="54">
        <v>0</v>
      </c>
      <c r="AA543" s="54">
        <v>0</v>
      </c>
      <c r="AB543" s="54">
        <v>0</v>
      </c>
      <c r="AC543" s="56">
        <v>1</v>
      </c>
      <c r="AD543" s="56">
        <v>0</v>
      </c>
      <c r="AE543" s="1" t="s">
        <v>1431</v>
      </c>
      <c r="AF543" s="1" t="s">
        <v>1418</v>
      </c>
      <c r="AG543" s="1" t="s">
        <v>1465</v>
      </c>
    </row>
    <row r="544" spans="1:33">
      <c r="A544" s="53">
        <v>45169</v>
      </c>
      <c r="B544" s="53">
        <v>45169</v>
      </c>
      <c r="N544" s="1" t="s">
        <v>948</v>
      </c>
      <c r="U544" s="59">
        <v>4356878720.14289</v>
      </c>
      <c r="V544" s="60">
        <v>4356878720.14289</v>
      </c>
      <c r="W544" s="60">
        <v>117088119710.492</v>
      </c>
      <c r="X544" s="59">
        <v>6.5758498468200005E-2</v>
      </c>
      <c r="Y544" s="54">
        <v>1</v>
      </c>
      <c r="Z544" s="54">
        <v>0</v>
      </c>
      <c r="AA544" s="54">
        <v>0</v>
      </c>
      <c r="AB544" s="54">
        <v>0</v>
      </c>
      <c r="AC544" s="56">
        <v>1</v>
      </c>
      <c r="AD544" s="56">
        <v>0</v>
      </c>
      <c r="AE544" s="1" t="s">
        <v>1461</v>
      </c>
      <c r="AF544" s="1" t="s">
        <v>1418</v>
      </c>
      <c r="AG544" s="1" t="s">
        <v>1434</v>
      </c>
    </row>
    <row r="545" spans="1:33">
      <c r="A545" s="53">
        <v>45169</v>
      </c>
      <c r="B545" s="53">
        <v>45169</v>
      </c>
      <c r="N545" s="1" t="s">
        <v>1070</v>
      </c>
      <c r="U545" s="59">
        <v>11573711882.445499</v>
      </c>
      <c r="V545" s="60">
        <v>11573711882.445499</v>
      </c>
      <c r="W545" s="60">
        <v>28934279706.113602</v>
      </c>
      <c r="X545" s="59">
        <v>0.17468237331809999</v>
      </c>
      <c r="Y545" s="54">
        <v>1</v>
      </c>
      <c r="Z545" s="54">
        <v>0</v>
      </c>
      <c r="AA545" s="54">
        <v>0</v>
      </c>
      <c r="AB545" s="54">
        <v>0</v>
      </c>
      <c r="AC545" s="56">
        <v>0</v>
      </c>
      <c r="AD545" s="56">
        <v>1</v>
      </c>
      <c r="AE545" s="1" t="s">
        <v>1458</v>
      </c>
      <c r="AF545" s="1" t="s">
        <v>1418</v>
      </c>
      <c r="AG545" s="1" t="s">
        <v>1419</v>
      </c>
    </row>
    <row r="546" spans="1:33">
      <c r="A546" s="53">
        <v>45169</v>
      </c>
      <c r="B546" s="53">
        <v>45169</v>
      </c>
      <c r="N546" s="1" t="s">
        <v>1070</v>
      </c>
      <c r="U546" s="59">
        <v>37091617414.988602</v>
      </c>
      <c r="V546" s="60">
        <v>37091617414.988602</v>
      </c>
      <c r="W546" s="60">
        <v>148366469659.95401</v>
      </c>
      <c r="X546" s="59">
        <v>0.55982487088559996</v>
      </c>
      <c r="Y546" s="54">
        <v>1</v>
      </c>
      <c r="Z546" s="54">
        <v>0</v>
      </c>
      <c r="AA546" s="54">
        <v>0</v>
      </c>
      <c r="AB546" s="54">
        <v>0</v>
      </c>
      <c r="AC546" s="56">
        <v>0</v>
      </c>
      <c r="AD546" s="56">
        <v>1</v>
      </c>
      <c r="AE546" s="1" t="s">
        <v>1458</v>
      </c>
      <c r="AF546" s="1" t="s">
        <v>1418</v>
      </c>
      <c r="AG546" s="1" t="s">
        <v>1419</v>
      </c>
    </row>
    <row r="547" spans="1:33">
      <c r="A547" s="53">
        <v>45169</v>
      </c>
      <c r="B547" s="53">
        <v>45169</v>
      </c>
      <c r="N547" s="1" t="s">
        <v>1102</v>
      </c>
      <c r="U547" s="59">
        <v>2357915450.7282</v>
      </c>
      <c r="V547" s="60">
        <v>2357915450.7282</v>
      </c>
      <c r="W547" s="60">
        <v>3627562231.8895402</v>
      </c>
      <c r="X547" s="59">
        <v>3.5588087140899997E-2</v>
      </c>
      <c r="Y547" s="54">
        <v>0</v>
      </c>
      <c r="Z547" s="54">
        <v>1</v>
      </c>
      <c r="AA547" s="54">
        <v>0</v>
      </c>
      <c r="AB547" s="54">
        <v>0</v>
      </c>
      <c r="AC547" s="56">
        <v>1</v>
      </c>
      <c r="AD547" s="56">
        <v>0</v>
      </c>
      <c r="AE547" s="1" t="s">
        <v>1464</v>
      </c>
      <c r="AF547" s="1" t="s">
        <v>1418</v>
      </c>
      <c r="AG547" s="1" t="s">
        <v>1419</v>
      </c>
    </row>
    <row r="548" spans="1:33">
      <c r="A548" s="53">
        <v>45169</v>
      </c>
      <c r="B548" s="53">
        <v>45169</v>
      </c>
      <c r="N548" s="1" t="s">
        <v>1036</v>
      </c>
      <c r="U548" s="59">
        <v>3579875761.5178199</v>
      </c>
      <c r="V548" s="60">
        <v>3579875761.5178199</v>
      </c>
      <c r="W548" s="60">
        <v>4211618542.9621401</v>
      </c>
      <c r="X548" s="59">
        <v>5.4031169996099998E-2</v>
      </c>
      <c r="Y548" s="54">
        <v>0</v>
      </c>
      <c r="Z548" s="54">
        <v>1</v>
      </c>
      <c r="AA548" s="54">
        <v>0</v>
      </c>
      <c r="AB548" s="54">
        <v>0</v>
      </c>
      <c r="AC548" s="56">
        <v>1</v>
      </c>
      <c r="AD548" s="56">
        <v>0</v>
      </c>
      <c r="AE548" s="1" t="s">
        <v>1471</v>
      </c>
      <c r="AF548" s="1" t="s">
        <v>1418</v>
      </c>
      <c r="AG548" s="1" t="s">
        <v>1419</v>
      </c>
    </row>
    <row r="549" spans="1:33">
      <c r="A549" s="53">
        <v>45169</v>
      </c>
      <c r="B549" s="53">
        <v>45169</v>
      </c>
      <c r="N549" s="1" t="s">
        <v>1310</v>
      </c>
      <c r="U549" s="59">
        <v>1806907757.74827</v>
      </c>
      <c r="V549" s="60">
        <v>1806907757.74827</v>
      </c>
      <c r="W549" s="60">
        <v>3285286832.2695799</v>
      </c>
      <c r="X549" s="59">
        <v>2.7271711849799998E-2</v>
      </c>
      <c r="Y549" s="54">
        <v>0</v>
      </c>
      <c r="Z549" s="54">
        <v>1</v>
      </c>
      <c r="AA549" s="54">
        <v>0</v>
      </c>
      <c r="AB549" s="54">
        <v>0</v>
      </c>
      <c r="AC549" s="56">
        <v>1</v>
      </c>
      <c r="AD549" s="56">
        <v>0</v>
      </c>
      <c r="AE549" s="1" t="s">
        <v>1462</v>
      </c>
      <c r="AF549" s="1" t="s">
        <v>1418</v>
      </c>
      <c r="AG549" s="1" t="s">
        <v>1419</v>
      </c>
    </row>
    <row r="550" spans="1:33">
      <c r="A550" s="53">
        <v>45169</v>
      </c>
      <c r="B550" s="53">
        <v>45169</v>
      </c>
      <c r="N550" s="1" t="s">
        <v>918</v>
      </c>
      <c r="U550" s="59">
        <v>1589573278.90607</v>
      </c>
      <c r="V550" s="60">
        <v>1589573278.90607</v>
      </c>
      <c r="W550" s="60">
        <v>7947866394.5303402</v>
      </c>
      <c r="X550" s="59">
        <v>2.3991476178300001E-2</v>
      </c>
      <c r="Y550" s="54">
        <v>1</v>
      </c>
      <c r="Z550" s="54">
        <v>0</v>
      </c>
      <c r="AA550" s="54">
        <v>0</v>
      </c>
      <c r="AB550" s="54">
        <v>0</v>
      </c>
      <c r="AC550" s="56">
        <v>0.65</v>
      </c>
      <c r="AD550" s="56">
        <v>0.35</v>
      </c>
      <c r="AE550" s="1" t="s">
        <v>1466</v>
      </c>
      <c r="AF550" s="1" t="s">
        <v>1467</v>
      </c>
      <c r="AG550" s="1" t="s">
        <v>1419</v>
      </c>
    </row>
    <row r="551" spans="1:33">
      <c r="A551" s="53">
        <v>45169</v>
      </c>
      <c r="B551" s="53">
        <v>45169</v>
      </c>
      <c r="N551" s="1" t="s">
        <v>948</v>
      </c>
      <c r="U551" s="59">
        <v>2426471769.0801702</v>
      </c>
      <c r="V551" s="60">
        <v>2426471769.0801702</v>
      </c>
      <c r="W551" s="60">
        <v>40376292308.510002</v>
      </c>
      <c r="X551" s="59">
        <v>3.6622809667099999E-2</v>
      </c>
      <c r="Y551" s="54">
        <v>1</v>
      </c>
      <c r="Z551" s="54">
        <v>0</v>
      </c>
      <c r="AA551" s="54">
        <v>0</v>
      </c>
      <c r="AB551" s="54">
        <v>0</v>
      </c>
      <c r="AC551" s="56">
        <v>1</v>
      </c>
      <c r="AD551" s="56">
        <v>0</v>
      </c>
      <c r="AE551" s="1" t="s">
        <v>1461</v>
      </c>
      <c r="AF551" s="1" t="s">
        <v>1418</v>
      </c>
      <c r="AG551" s="1" t="s">
        <v>1434</v>
      </c>
    </row>
    <row r="552" spans="1:33">
      <c r="A552" s="53">
        <v>45169</v>
      </c>
      <c r="B552" s="53">
        <v>45169</v>
      </c>
      <c r="N552" s="1" t="s">
        <v>948</v>
      </c>
      <c r="U552" s="59">
        <v>377882851.11888403</v>
      </c>
      <c r="V552" s="60">
        <v>377882851.11888403</v>
      </c>
      <c r="W552" s="60">
        <v>7044450425.7783403</v>
      </c>
      <c r="X552" s="59">
        <v>5.7033969688999996E-3</v>
      </c>
      <c r="Y552" s="54">
        <v>1</v>
      </c>
      <c r="Z552" s="54">
        <v>0</v>
      </c>
      <c r="AA552" s="54">
        <v>0</v>
      </c>
      <c r="AB552" s="54">
        <v>0</v>
      </c>
      <c r="AC552" s="56">
        <v>1</v>
      </c>
      <c r="AD552" s="56">
        <v>0</v>
      </c>
      <c r="AE552" s="1" t="s">
        <v>1463</v>
      </c>
      <c r="AF552" s="1" t="s">
        <v>1418</v>
      </c>
      <c r="AG552" s="1" t="s">
        <v>1434</v>
      </c>
    </row>
    <row r="553" spans="1:33">
      <c r="A553" s="53">
        <v>45169</v>
      </c>
      <c r="B553" s="53">
        <v>45169</v>
      </c>
      <c r="N553" s="1" t="s">
        <v>948</v>
      </c>
      <c r="U553" s="59">
        <v>166099586.826846</v>
      </c>
      <c r="V553" s="60">
        <v>166099586.826846</v>
      </c>
      <c r="W553" s="60">
        <v>2763883575.9403</v>
      </c>
      <c r="X553" s="59">
        <v>2.5069459417000001E-3</v>
      </c>
      <c r="Y553" s="54">
        <v>0</v>
      </c>
      <c r="Z553" s="54">
        <v>1</v>
      </c>
      <c r="AA553" s="54">
        <v>0</v>
      </c>
      <c r="AB553" s="54">
        <v>0</v>
      </c>
      <c r="AC553" s="56">
        <v>1</v>
      </c>
      <c r="AD553" s="56">
        <v>0</v>
      </c>
      <c r="AE553" s="1" t="s">
        <v>1463</v>
      </c>
      <c r="AF553" s="1" t="s">
        <v>1418</v>
      </c>
      <c r="AG553" s="1" t="s">
        <v>1434</v>
      </c>
    </row>
    <row r="554" spans="1:33">
      <c r="A554" s="53">
        <v>45169</v>
      </c>
      <c r="B554" s="53">
        <v>45169</v>
      </c>
      <c r="N554" s="1" t="s">
        <v>948</v>
      </c>
      <c r="U554" s="59">
        <v>801663741.942433</v>
      </c>
      <c r="V554" s="60">
        <v>801663741.942433</v>
      </c>
      <c r="W554" s="60">
        <v>13339619273.655001</v>
      </c>
      <c r="X554" s="59">
        <v>1.2099534399E-2</v>
      </c>
      <c r="Y554" s="54">
        <v>1</v>
      </c>
      <c r="Z554" s="54">
        <v>0</v>
      </c>
      <c r="AA554" s="54">
        <v>0</v>
      </c>
      <c r="AB554" s="54">
        <v>0</v>
      </c>
      <c r="AC554" s="56">
        <v>1</v>
      </c>
      <c r="AD554" s="56">
        <v>0</v>
      </c>
      <c r="AE554" s="1" t="s">
        <v>1463</v>
      </c>
      <c r="AF554" s="1" t="s">
        <v>1418</v>
      </c>
      <c r="AG554" s="1" t="s">
        <v>1434</v>
      </c>
    </row>
    <row r="555" spans="1:33">
      <c r="A555" s="53">
        <v>45169</v>
      </c>
      <c r="B555" s="53">
        <v>45169</v>
      </c>
      <c r="N555" s="1" t="s">
        <v>948</v>
      </c>
      <c r="U555" s="59">
        <v>294667863.02881098</v>
      </c>
      <c r="V555" s="60">
        <v>294667863.02881098</v>
      </c>
      <c r="W555" s="60">
        <v>4903249204.5375996</v>
      </c>
      <c r="X555" s="59">
        <v>4.4474307100000002E-3</v>
      </c>
      <c r="Y555" s="54">
        <v>0</v>
      </c>
      <c r="Z555" s="54">
        <v>1</v>
      </c>
      <c r="AA555" s="54">
        <v>0</v>
      </c>
      <c r="AB555" s="54">
        <v>0</v>
      </c>
      <c r="AC555" s="56">
        <v>0</v>
      </c>
      <c r="AD555" s="56">
        <v>1</v>
      </c>
      <c r="AE555" s="1" t="s">
        <v>1463</v>
      </c>
      <c r="AF555" s="1" t="s">
        <v>1418</v>
      </c>
      <c r="AG555" s="1" t="s">
        <v>1434</v>
      </c>
    </row>
    <row r="556" spans="1:33">
      <c r="A556" s="53">
        <v>45169</v>
      </c>
      <c r="B556" s="53">
        <v>45169</v>
      </c>
      <c r="N556" s="1" t="s">
        <v>948</v>
      </c>
      <c r="U556" s="59">
        <v>189939361.08813599</v>
      </c>
      <c r="V556" s="60">
        <v>189939361.08813599</v>
      </c>
      <c r="W556" s="60">
        <v>3160575475.0212598</v>
      </c>
      <c r="X556" s="59">
        <v>2.8667603547000002E-3</v>
      </c>
      <c r="Y556" s="54">
        <v>0</v>
      </c>
      <c r="Z556" s="54">
        <v>1</v>
      </c>
      <c r="AA556" s="54">
        <v>0</v>
      </c>
      <c r="AB556" s="54">
        <v>0</v>
      </c>
      <c r="AC556" s="56">
        <v>0</v>
      </c>
      <c r="AD556" s="56">
        <v>1</v>
      </c>
      <c r="AE556" s="1" t="s">
        <v>1463</v>
      </c>
      <c r="AF556" s="1" t="s">
        <v>1418</v>
      </c>
      <c r="AG556" s="1" t="s">
        <v>1434</v>
      </c>
    </row>
    <row r="557" spans="1:33">
      <c r="A557" s="53">
        <v>45169</v>
      </c>
      <c r="B557" s="53">
        <v>45169</v>
      </c>
      <c r="N557" s="1" t="s">
        <v>948</v>
      </c>
      <c r="U557" s="59">
        <v>612565562.23562503</v>
      </c>
      <c r="V557" s="60">
        <v>612565562.23562503</v>
      </c>
      <c r="W557" s="60">
        <v>10193040988.2033</v>
      </c>
      <c r="X557" s="59">
        <v>9.2454700196000009E-3</v>
      </c>
      <c r="Y557" s="54">
        <v>1</v>
      </c>
      <c r="Z557" s="54">
        <v>0</v>
      </c>
      <c r="AA557" s="54">
        <v>0</v>
      </c>
      <c r="AB557" s="54">
        <v>0</v>
      </c>
      <c r="AC557" s="56">
        <v>1</v>
      </c>
      <c r="AD557" s="56">
        <v>0</v>
      </c>
      <c r="AE557" s="1" t="s">
        <v>1461</v>
      </c>
      <c r="AF557" s="1" t="s">
        <v>1418</v>
      </c>
      <c r="AG557" s="1" t="s">
        <v>1434</v>
      </c>
    </row>
    <row r="558" spans="1:33">
      <c r="A558" s="53">
        <v>45169</v>
      </c>
      <c r="B558" s="53">
        <v>45169</v>
      </c>
      <c r="N558" s="1" t="s">
        <v>948</v>
      </c>
      <c r="U558" s="59">
        <v>260689655.271938</v>
      </c>
      <c r="V558" s="60">
        <v>260689655.271938</v>
      </c>
      <c r="W558" s="60">
        <v>4337854599.0891895</v>
      </c>
      <c r="X558" s="59">
        <v>3.9345966224999997E-3</v>
      </c>
      <c r="Y558" s="54">
        <v>0</v>
      </c>
      <c r="Z558" s="54">
        <v>1</v>
      </c>
      <c r="AA558" s="54">
        <v>0</v>
      </c>
      <c r="AB558" s="54">
        <v>0</v>
      </c>
      <c r="AC558" s="56">
        <v>0</v>
      </c>
      <c r="AD558" s="56">
        <v>1</v>
      </c>
      <c r="AE558" s="1" t="s">
        <v>1461</v>
      </c>
      <c r="AF558" s="1" t="s">
        <v>1418</v>
      </c>
      <c r="AG558" s="1" t="s">
        <v>1434</v>
      </c>
    </row>
    <row r="559" spans="1:33">
      <c r="A559" s="53">
        <v>45169</v>
      </c>
      <c r="B559" s="53">
        <v>45169</v>
      </c>
      <c r="N559" s="1" t="s">
        <v>948</v>
      </c>
      <c r="U559" s="59">
        <v>269034752.09837198</v>
      </c>
      <c r="V559" s="60">
        <v>269034752.09837198</v>
      </c>
      <c r="W559" s="60">
        <v>4476716329.5657196</v>
      </c>
      <c r="X559" s="59">
        <v>4.0605494140000002E-3</v>
      </c>
      <c r="Y559" s="54">
        <v>0</v>
      </c>
      <c r="Z559" s="54">
        <v>1</v>
      </c>
      <c r="AA559" s="54">
        <v>0</v>
      </c>
      <c r="AB559" s="54">
        <v>0</v>
      </c>
      <c r="AC559" s="56">
        <v>1</v>
      </c>
      <c r="AD559" s="56">
        <v>0</v>
      </c>
      <c r="AE559" s="1" t="s">
        <v>1461</v>
      </c>
      <c r="AF559" s="1" t="s">
        <v>1418</v>
      </c>
      <c r="AG559" s="1" t="s">
        <v>1434</v>
      </c>
    </row>
    <row r="560" spans="1:33">
      <c r="A560" s="53">
        <v>45169</v>
      </c>
      <c r="B560" s="53">
        <v>45169</v>
      </c>
      <c r="N560" s="1" t="s">
        <v>948</v>
      </c>
      <c r="U560" s="59">
        <v>1169374115.0891099</v>
      </c>
      <c r="V560" s="60">
        <v>1169374115.0891099</v>
      </c>
      <c r="W560" s="60">
        <v>9422214229.1523209</v>
      </c>
      <c r="X560" s="59">
        <v>1.76493978592E-2</v>
      </c>
      <c r="Y560" s="54">
        <v>1</v>
      </c>
      <c r="Z560" s="54">
        <v>0</v>
      </c>
      <c r="AA560" s="54">
        <v>0</v>
      </c>
      <c r="AB560" s="54">
        <v>0</v>
      </c>
      <c r="AC560" s="56">
        <v>1</v>
      </c>
      <c r="AD560" s="56">
        <v>0</v>
      </c>
      <c r="AE560" s="1" t="s">
        <v>1431</v>
      </c>
      <c r="AF560" s="1" t="s">
        <v>1418</v>
      </c>
      <c r="AG560" s="1" t="s">
        <v>1465</v>
      </c>
    </row>
    <row r="561" spans="1:33">
      <c r="A561" s="53">
        <v>45169</v>
      </c>
      <c r="B561" s="53">
        <v>45169</v>
      </c>
      <c r="N561" s="1" t="s">
        <v>948</v>
      </c>
      <c r="U561" s="59">
        <v>488158021.40740502</v>
      </c>
      <c r="V561" s="60">
        <v>488158021.40740502</v>
      </c>
      <c r="W561" s="60">
        <v>9422214229.1523209</v>
      </c>
      <c r="X561" s="59">
        <v>7.3677833524999998E-3</v>
      </c>
      <c r="Y561" s="54">
        <v>1</v>
      </c>
      <c r="Z561" s="54">
        <v>0</v>
      </c>
      <c r="AA561" s="54">
        <v>0</v>
      </c>
      <c r="AB561" s="54">
        <v>0</v>
      </c>
      <c r="AC561" s="56">
        <v>0.65</v>
      </c>
      <c r="AD561" s="56">
        <v>0.35</v>
      </c>
      <c r="AE561" s="1" t="s">
        <v>1461</v>
      </c>
      <c r="AF561" s="1" t="s">
        <v>1418</v>
      </c>
      <c r="AG561" s="1" t="s">
        <v>1434</v>
      </c>
    </row>
    <row r="562" spans="1:33">
      <c r="A562" s="53">
        <v>45169</v>
      </c>
      <c r="B562" s="53">
        <v>45169</v>
      </c>
      <c r="N562" s="1" t="s">
        <v>948</v>
      </c>
      <c r="U562" s="59">
        <v>225118705.777289</v>
      </c>
      <c r="V562" s="60">
        <v>225118705.777289</v>
      </c>
      <c r="W562" s="60">
        <v>3745956901.0452399</v>
      </c>
      <c r="X562" s="59">
        <v>3.3977232372000002E-3</v>
      </c>
      <c r="Y562" s="54">
        <v>0</v>
      </c>
      <c r="Z562" s="54">
        <v>1</v>
      </c>
      <c r="AA562" s="54">
        <v>0</v>
      </c>
      <c r="AB562" s="54">
        <v>0</v>
      </c>
      <c r="AC562" s="56">
        <v>1</v>
      </c>
      <c r="AD562" s="56">
        <v>0</v>
      </c>
      <c r="AE562" s="1" t="s">
        <v>1461</v>
      </c>
      <c r="AF562" s="1" t="s">
        <v>1418</v>
      </c>
      <c r="AG562" s="1" t="s">
        <v>1434</v>
      </c>
    </row>
    <row r="563" spans="1:33">
      <c r="A563" s="53">
        <v>45169</v>
      </c>
      <c r="B563" s="53">
        <v>45169</v>
      </c>
      <c r="N563" s="1" t="s">
        <v>948</v>
      </c>
      <c r="U563" s="59">
        <v>212122978.108127</v>
      </c>
      <c r="V563" s="60">
        <v>212122978.108127</v>
      </c>
      <c r="W563" s="60">
        <v>3529709052.7008901</v>
      </c>
      <c r="X563" s="59">
        <v>3.2015783377999998E-3</v>
      </c>
      <c r="Y563" s="54">
        <v>0</v>
      </c>
      <c r="Z563" s="54">
        <v>1</v>
      </c>
      <c r="AA563" s="54">
        <v>0</v>
      </c>
      <c r="AB563" s="54">
        <v>0</v>
      </c>
      <c r="AC563" s="56">
        <v>0</v>
      </c>
      <c r="AD563" s="56">
        <v>1</v>
      </c>
      <c r="AE563" s="1" t="s">
        <v>1461</v>
      </c>
      <c r="AF563" s="1" t="s">
        <v>1418</v>
      </c>
      <c r="AG563" s="1" t="s">
        <v>1434</v>
      </c>
    </row>
    <row r="564" spans="1:33">
      <c r="A564" s="53">
        <v>45169</v>
      </c>
      <c r="B564" s="53">
        <v>45169</v>
      </c>
      <c r="N564" s="1" t="s">
        <v>948</v>
      </c>
      <c r="U564" s="59">
        <v>254002973.70925301</v>
      </c>
      <c r="V564" s="60">
        <v>254002973.70925301</v>
      </c>
      <c r="W564" s="60">
        <v>4226588763.32337</v>
      </c>
      <c r="X564" s="59">
        <v>3.8336743413E-3</v>
      </c>
      <c r="Y564" s="54">
        <v>0</v>
      </c>
      <c r="Z564" s="54">
        <v>1</v>
      </c>
      <c r="AA564" s="54">
        <v>0</v>
      </c>
      <c r="AB564" s="54">
        <v>0</v>
      </c>
      <c r="AC564" s="56">
        <v>1</v>
      </c>
      <c r="AD564" s="56">
        <v>0</v>
      </c>
      <c r="AE564" s="1" t="s">
        <v>1461</v>
      </c>
      <c r="AF564" s="1" t="s">
        <v>1418</v>
      </c>
      <c r="AG564" s="1" t="s">
        <v>1434</v>
      </c>
    </row>
    <row r="565" spans="1:33">
      <c r="A565" s="53">
        <v>45169</v>
      </c>
      <c r="B565" s="53">
        <v>45169</v>
      </c>
      <c r="N565" s="1" t="s">
        <v>948</v>
      </c>
      <c r="U565" s="59">
        <v>781006733.96884</v>
      </c>
      <c r="V565" s="60">
        <v>781006733.96884</v>
      </c>
      <c r="W565" s="60">
        <v>12995888345.9809</v>
      </c>
      <c r="X565" s="59">
        <v>1.1787757571E-2</v>
      </c>
      <c r="Y565" s="54">
        <v>1</v>
      </c>
      <c r="Z565" s="54">
        <v>0</v>
      </c>
      <c r="AA565" s="54">
        <v>0</v>
      </c>
      <c r="AB565" s="54">
        <v>0</v>
      </c>
      <c r="AC565" s="56">
        <v>1</v>
      </c>
      <c r="AD565" s="56">
        <v>0</v>
      </c>
      <c r="AE565" s="1" t="s">
        <v>1461</v>
      </c>
      <c r="AF565" s="1" t="s">
        <v>1418</v>
      </c>
      <c r="AG565" s="1" t="s">
        <v>1434</v>
      </c>
    </row>
    <row r="566" spans="1:33">
      <c r="A566" s="53">
        <v>45169</v>
      </c>
      <c r="B566" s="53">
        <v>45169</v>
      </c>
      <c r="N566" s="1" t="s">
        <v>918</v>
      </c>
      <c r="U566" s="59">
        <v>12167343218.431999</v>
      </c>
      <c r="V566" s="60">
        <v>12167343218.431999</v>
      </c>
      <c r="W566" s="60">
        <v>30418358046.080002</v>
      </c>
      <c r="X566" s="59">
        <v>0.1836420685049</v>
      </c>
      <c r="Y566" s="54">
        <v>1</v>
      </c>
      <c r="Z566" s="54">
        <v>0</v>
      </c>
      <c r="AA566" s="54">
        <v>0</v>
      </c>
      <c r="AB566" s="54">
        <v>0</v>
      </c>
      <c r="AC566" s="56">
        <v>0</v>
      </c>
      <c r="AD566" s="56">
        <v>1</v>
      </c>
      <c r="AE566" s="1" t="s">
        <v>1466</v>
      </c>
      <c r="AF566" s="1" t="s">
        <v>1467</v>
      </c>
      <c r="AG566" s="1" t="s">
        <v>1419</v>
      </c>
    </row>
    <row r="567" spans="1:33">
      <c r="A567" s="53">
        <v>45169</v>
      </c>
      <c r="B567" s="53">
        <v>45169</v>
      </c>
      <c r="N567" s="1" t="s">
        <v>948</v>
      </c>
      <c r="U567" s="59">
        <v>1766770057.82638</v>
      </c>
      <c r="V567" s="60">
        <v>1766770057.82638</v>
      </c>
      <c r="W567" s="60">
        <v>4416925144.5659504</v>
      </c>
      <c r="X567" s="59">
        <v>2.6665912366200001E-2</v>
      </c>
      <c r="Y567" s="54">
        <v>0</v>
      </c>
      <c r="Z567" s="54">
        <v>1</v>
      </c>
      <c r="AA567" s="54">
        <v>0</v>
      </c>
      <c r="AB567" s="54">
        <v>0</v>
      </c>
      <c r="AC567" s="56">
        <v>1</v>
      </c>
      <c r="AD567" s="56">
        <v>0</v>
      </c>
      <c r="AE567" s="1" t="s">
        <v>1431</v>
      </c>
      <c r="AF567" s="1" t="s">
        <v>1418</v>
      </c>
      <c r="AG567" s="1" t="s">
        <v>1456</v>
      </c>
    </row>
    <row r="568" spans="1:33">
      <c r="A568" s="53">
        <v>45169</v>
      </c>
      <c r="B568" s="53">
        <v>45169</v>
      </c>
      <c r="N568" s="1" t="s">
        <v>948</v>
      </c>
      <c r="U568" s="59">
        <v>2794193642.9127402</v>
      </c>
      <c r="V568" s="60">
        <v>2794193642.9127402</v>
      </c>
      <c r="W568" s="60">
        <v>7983410408.3221197</v>
      </c>
      <c r="X568" s="59">
        <v>4.21728467074E-2</v>
      </c>
      <c r="Y568" s="54">
        <v>1</v>
      </c>
      <c r="Z568" s="54">
        <v>0</v>
      </c>
      <c r="AA568" s="54">
        <v>0</v>
      </c>
      <c r="AB568" s="54">
        <v>0</v>
      </c>
      <c r="AC568" s="56">
        <v>0</v>
      </c>
      <c r="AD568" s="56">
        <v>1</v>
      </c>
      <c r="AE568" s="1" t="s">
        <v>1431</v>
      </c>
      <c r="AF568" s="1" t="s">
        <v>1418</v>
      </c>
      <c r="AG568" s="1" t="s">
        <v>1457</v>
      </c>
    </row>
    <row r="569" spans="1:33">
      <c r="A569" s="53">
        <v>45169</v>
      </c>
      <c r="B569" s="53">
        <v>45169</v>
      </c>
      <c r="N569" s="1" t="s">
        <v>1216</v>
      </c>
      <c r="U569" s="59">
        <v>7929936305.73248</v>
      </c>
      <c r="V569" s="60">
        <v>7929936305.73248</v>
      </c>
      <c r="W569" s="60">
        <v>11328480436.7607</v>
      </c>
      <c r="X569" s="59">
        <v>0.1196867615348</v>
      </c>
      <c r="Y569" s="54">
        <v>1</v>
      </c>
      <c r="Z569" s="54">
        <v>0</v>
      </c>
      <c r="AA569" s="54">
        <v>0</v>
      </c>
      <c r="AB569" s="54">
        <v>0</v>
      </c>
      <c r="AC569" s="56">
        <v>1</v>
      </c>
      <c r="AD569" s="56">
        <v>0</v>
      </c>
      <c r="AE569" s="1" t="s">
        <v>1480</v>
      </c>
      <c r="AF569" s="1" t="s">
        <v>1486</v>
      </c>
      <c r="AG569" s="1" t="s">
        <v>1419</v>
      </c>
    </row>
    <row r="570" spans="1:33">
      <c r="A570" s="53">
        <v>45169</v>
      </c>
      <c r="B570" s="53">
        <v>45169</v>
      </c>
      <c r="N570" s="1" t="s">
        <v>948</v>
      </c>
      <c r="U570" s="59">
        <v>871465943.52781498</v>
      </c>
      <c r="V570" s="60">
        <v>871465943.52781498</v>
      </c>
      <c r="W570" s="60">
        <v>14501122214.2218</v>
      </c>
      <c r="X570" s="59">
        <v>1.31530610773E-2</v>
      </c>
      <c r="Y570" s="54">
        <v>1</v>
      </c>
      <c r="Z570" s="54">
        <v>0</v>
      </c>
      <c r="AA570" s="54">
        <v>0</v>
      </c>
      <c r="AB570" s="54">
        <v>0</v>
      </c>
      <c r="AC570" s="56">
        <v>1</v>
      </c>
      <c r="AD570" s="56">
        <v>0</v>
      </c>
      <c r="AE570" s="1" t="s">
        <v>1463</v>
      </c>
      <c r="AF570" s="1" t="s">
        <v>1418</v>
      </c>
      <c r="AG570" s="1" t="s">
        <v>1434</v>
      </c>
    </row>
    <row r="571" spans="1:33">
      <c r="A571" s="53">
        <v>45169</v>
      </c>
      <c r="B571" s="53">
        <v>45169</v>
      </c>
      <c r="N571" s="1" t="s">
        <v>948</v>
      </c>
      <c r="U571" s="59">
        <v>1239724822.1661601</v>
      </c>
      <c r="V571" s="60">
        <v>1239724822.1661601</v>
      </c>
      <c r="W571" s="60">
        <v>20881624809.7206</v>
      </c>
      <c r="X571" s="59">
        <v>1.8711203147000002E-2</v>
      </c>
      <c r="Y571" s="54">
        <v>1</v>
      </c>
      <c r="Z571" s="54">
        <v>0</v>
      </c>
      <c r="AA571" s="54">
        <v>0</v>
      </c>
      <c r="AB571" s="54">
        <v>0</v>
      </c>
      <c r="AC571" s="56">
        <v>1</v>
      </c>
      <c r="AD571" s="56">
        <v>0</v>
      </c>
      <c r="AE571" s="1" t="s">
        <v>1463</v>
      </c>
      <c r="AF571" s="1" t="s">
        <v>1418</v>
      </c>
      <c r="AG571" s="1" t="s">
        <v>1434</v>
      </c>
    </row>
    <row r="572" spans="1:33">
      <c r="A572" s="53">
        <v>45169</v>
      </c>
      <c r="B572" s="53">
        <v>45169</v>
      </c>
      <c r="N572" s="1" t="s">
        <v>948</v>
      </c>
      <c r="U572" s="59">
        <v>1083663938.9514</v>
      </c>
      <c r="V572" s="60">
        <v>1083663938.9514</v>
      </c>
      <c r="W572" s="60">
        <v>18032079548.9328</v>
      </c>
      <c r="X572" s="59">
        <v>1.6355771653699998E-2</v>
      </c>
      <c r="Y572" s="54">
        <v>1</v>
      </c>
      <c r="Z572" s="54">
        <v>0</v>
      </c>
      <c r="AA572" s="54">
        <v>0</v>
      </c>
      <c r="AB572" s="54">
        <v>0</v>
      </c>
      <c r="AC572" s="56">
        <v>1</v>
      </c>
      <c r="AD572" s="56">
        <v>0</v>
      </c>
      <c r="AE572" s="1" t="s">
        <v>1461</v>
      </c>
      <c r="AF572" s="1" t="s">
        <v>1418</v>
      </c>
      <c r="AG572" s="1" t="s">
        <v>1434</v>
      </c>
    </row>
    <row r="573" spans="1:33">
      <c r="A573" s="53">
        <v>45169</v>
      </c>
      <c r="B573" s="53">
        <v>45169</v>
      </c>
      <c r="N573" s="1" t="s">
        <v>948</v>
      </c>
      <c r="U573" s="59">
        <v>371743049.20013702</v>
      </c>
      <c r="V573" s="60">
        <v>371743049.20013702</v>
      </c>
      <c r="W573" s="60">
        <v>6185774015.3521204</v>
      </c>
      <c r="X573" s="59">
        <v>5.6107287582999998E-3</v>
      </c>
      <c r="Y573" s="54">
        <v>0</v>
      </c>
      <c r="Z573" s="54">
        <v>1</v>
      </c>
      <c r="AA573" s="54">
        <v>0</v>
      </c>
      <c r="AB573" s="54">
        <v>0</v>
      </c>
      <c r="AC573" s="56">
        <v>0.65</v>
      </c>
      <c r="AD573" s="56">
        <v>0.35</v>
      </c>
      <c r="AE573" s="1" t="s">
        <v>1461</v>
      </c>
      <c r="AF573" s="1" t="s">
        <v>1418</v>
      </c>
      <c r="AG573" s="1" t="s">
        <v>1434</v>
      </c>
    </row>
    <row r="574" spans="1:33">
      <c r="A574" s="53">
        <v>45169</v>
      </c>
      <c r="B574" s="53">
        <v>45169</v>
      </c>
      <c r="N574" s="1" t="s">
        <v>948</v>
      </c>
      <c r="U574" s="59">
        <v>266346006.114007</v>
      </c>
      <c r="V574" s="60">
        <v>266346006.114007</v>
      </c>
      <c r="W574" s="60">
        <v>4431975815.7087603</v>
      </c>
      <c r="X574" s="59">
        <v>4.0199680919000003E-3</v>
      </c>
      <c r="Y574" s="54">
        <v>0</v>
      </c>
      <c r="Z574" s="54">
        <v>1</v>
      </c>
      <c r="AA574" s="54">
        <v>0</v>
      </c>
      <c r="AB574" s="54">
        <v>0</v>
      </c>
      <c r="AC574" s="56">
        <v>0</v>
      </c>
      <c r="AD574" s="56">
        <v>1</v>
      </c>
      <c r="AE574" s="1" t="s">
        <v>1461</v>
      </c>
      <c r="AF574" s="1" t="s">
        <v>1418</v>
      </c>
      <c r="AG574" s="1" t="s">
        <v>1434</v>
      </c>
    </row>
    <row r="575" spans="1:33">
      <c r="A575" s="53">
        <v>45169</v>
      </c>
      <c r="B575" s="53">
        <v>45169</v>
      </c>
      <c r="N575" s="1" t="s">
        <v>948</v>
      </c>
      <c r="U575" s="59">
        <v>809495404.02156997</v>
      </c>
      <c r="V575" s="60">
        <v>809495404.02156997</v>
      </c>
      <c r="W575" s="60">
        <v>13469937491.817801</v>
      </c>
      <c r="X575" s="59">
        <v>1.22177379047E-2</v>
      </c>
      <c r="Y575" s="54">
        <v>1</v>
      </c>
      <c r="Z575" s="54">
        <v>0</v>
      </c>
      <c r="AA575" s="54">
        <v>0</v>
      </c>
      <c r="AB575" s="54">
        <v>0</v>
      </c>
      <c r="AC575" s="56">
        <v>0.65</v>
      </c>
      <c r="AD575" s="56">
        <v>0.35</v>
      </c>
      <c r="AE575" s="1" t="s">
        <v>1463</v>
      </c>
      <c r="AF575" s="1" t="s">
        <v>1418</v>
      </c>
      <c r="AG575" s="1" t="s">
        <v>1434</v>
      </c>
    </row>
    <row r="576" spans="1:33">
      <c r="A576" s="53">
        <v>45169</v>
      </c>
      <c r="B576" s="53">
        <v>45169</v>
      </c>
      <c r="N576" s="1" t="s">
        <v>948</v>
      </c>
      <c r="U576" s="59">
        <v>177684708.03956899</v>
      </c>
      <c r="V576" s="60">
        <v>177684708.03956899</v>
      </c>
      <c r="W576" s="60">
        <v>2956659047.91364</v>
      </c>
      <c r="X576" s="59">
        <v>2.6818005163999998E-3</v>
      </c>
      <c r="Y576" s="54">
        <v>0</v>
      </c>
      <c r="Z576" s="54">
        <v>1</v>
      </c>
      <c r="AA576" s="54">
        <v>0</v>
      </c>
      <c r="AB576" s="54">
        <v>0</v>
      </c>
      <c r="AC576" s="56">
        <v>1</v>
      </c>
      <c r="AD576" s="56">
        <v>0</v>
      </c>
      <c r="AE576" s="1" t="s">
        <v>1463</v>
      </c>
      <c r="AF576" s="1" t="s">
        <v>1418</v>
      </c>
      <c r="AG576" s="1" t="s">
        <v>1434</v>
      </c>
    </row>
    <row r="577" spans="1:33">
      <c r="A577" s="53">
        <v>45169</v>
      </c>
      <c r="B577" s="53">
        <v>45169</v>
      </c>
      <c r="N577" s="1" t="s">
        <v>948</v>
      </c>
      <c r="U577" s="59">
        <v>205446512.766092</v>
      </c>
      <c r="V577" s="60">
        <v>205446512.766092</v>
      </c>
      <c r="W577" s="60">
        <v>3418613214.01333</v>
      </c>
      <c r="X577" s="59">
        <v>3.1008102504000001E-3</v>
      </c>
      <c r="Y577" s="54">
        <v>0</v>
      </c>
      <c r="Z577" s="54">
        <v>1</v>
      </c>
      <c r="AA577" s="54">
        <v>0</v>
      </c>
      <c r="AB577" s="54">
        <v>0</v>
      </c>
      <c r="AC577" s="56">
        <v>0</v>
      </c>
      <c r="AD577" s="56">
        <v>1</v>
      </c>
      <c r="AE577" s="1" t="s">
        <v>1461</v>
      </c>
      <c r="AF577" s="1" t="s">
        <v>1418</v>
      </c>
      <c r="AG577" s="1" t="s">
        <v>1434</v>
      </c>
    </row>
    <row r="578" spans="1:33">
      <c r="A578" s="53">
        <v>45169</v>
      </c>
      <c r="B578" s="53">
        <v>45169</v>
      </c>
      <c r="N578" s="1" t="s">
        <v>948</v>
      </c>
      <c r="U578" s="59">
        <v>301139121.13012302</v>
      </c>
      <c r="V578" s="60">
        <v>301139121.13012302</v>
      </c>
      <c r="W578" s="60">
        <v>5010930411.4784203</v>
      </c>
      <c r="X578" s="59">
        <v>4.5451015984999997E-3</v>
      </c>
      <c r="Y578" s="54">
        <v>0</v>
      </c>
      <c r="Z578" s="54">
        <v>1</v>
      </c>
      <c r="AA578" s="54">
        <v>0</v>
      </c>
      <c r="AB578" s="54">
        <v>0</v>
      </c>
      <c r="AC578" s="56">
        <v>1</v>
      </c>
      <c r="AD578" s="56">
        <v>0</v>
      </c>
      <c r="AE578" s="1" t="s">
        <v>1461</v>
      </c>
      <c r="AF578" s="1" t="s">
        <v>1418</v>
      </c>
      <c r="AG578" s="1" t="s">
        <v>1434</v>
      </c>
    </row>
    <row r="579" spans="1:33">
      <c r="A579" s="53">
        <v>45169</v>
      </c>
      <c r="B579" s="53">
        <v>45169</v>
      </c>
      <c r="N579" s="1" t="s">
        <v>948</v>
      </c>
      <c r="U579" s="59">
        <v>2818790344.7581201</v>
      </c>
      <c r="V579" s="60">
        <v>2818790344.7581201</v>
      </c>
      <c r="W579" s="60">
        <v>46904441406.093102</v>
      </c>
      <c r="X579" s="59">
        <v>4.25440854507E-2</v>
      </c>
      <c r="Y579" s="54">
        <v>1</v>
      </c>
      <c r="Z579" s="54">
        <v>0</v>
      </c>
      <c r="AA579" s="54">
        <v>0</v>
      </c>
      <c r="AB579" s="54">
        <v>0</v>
      </c>
      <c r="AC579" s="56">
        <v>0</v>
      </c>
      <c r="AD579" s="56">
        <v>1</v>
      </c>
      <c r="AE579" s="1" t="s">
        <v>1463</v>
      </c>
      <c r="AF579" s="1" t="s">
        <v>1418</v>
      </c>
      <c r="AG579" s="1" t="s">
        <v>1434</v>
      </c>
    </row>
    <row r="580" spans="1:33">
      <c r="A580" s="53">
        <v>45169</v>
      </c>
      <c r="B580" s="53">
        <v>45169</v>
      </c>
      <c r="N580" s="1" t="s">
        <v>948</v>
      </c>
      <c r="U580" s="59">
        <v>218828388.62402999</v>
      </c>
      <c r="V580" s="60">
        <v>218828388.62402999</v>
      </c>
      <c r="W580" s="60">
        <v>3641286536.72053</v>
      </c>
      <c r="X580" s="59">
        <v>3.3027832957000002E-3</v>
      </c>
      <c r="Y580" s="54">
        <v>0</v>
      </c>
      <c r="Z580" s="54">
        <v>1</v>
      </c>
      <c r="AA580" s="54">
        <v>0</v>
      </c>
      <c r="AB580" s="54">
        <v>0</v>
      </c>
      <c r="AC580" s="56">
        <v>0.5</v>
      </c>
      <c r="AD580" s="56">
        <v>0.5</v>
      </c>
      <c r="AE580" s="1" t="s">
        <v>1461</v>
      </c>
      <c r="AF580" s="1" t="s">
        <v>1418</v>
      </c>
      <c r="AG580" s="1" t="s">
        <v>1434</v>
      </c>
    </row>
    <row r="581" spans="1:33">
      <c r="A581" s="53">
        <v>45169</v>
      </c>
      <c r="B581" s="53">
        <v>45169</v>
      </c>
      <c r="N581" s="1" t="s">
        <v>948</v>
      </c>
      <c r="U581" s="59">
        <v>393307515.90772802</v>
      </c>
      <c r="V581" s="60">
        <v>393307515.90772802</v>
      </c>
      <c r="W581" s="60">
        <v>6544604982.3379297</v>
      </c>
      <c r="X581" s="59">
        <v>5.9362018875999999E-3</v>
      </c>
      <c r="Y581" s="54">
        <v>0</v>
      </c>
      <c r="Z581" s="54">
        <v>1</v>
      </c>
      <c r="AA581" s="54">
        <v>0</v>
      </c>
      <c r="AB581" s="54">
        <v>0</v>
      </c>
      <c r="AC581" s="56">
        <v>0</v>
      </c>
      <c r="AD581" s="56">
        <v>1</v>
      </c>
      <c r="AE581" s="1" t="s">
        <v>1463</v>
      </c>
      <c r="AF581" s="1" t="s">
        <v>1418</v>
      </c>
      <c r="AG581" s="1" t="s">
        <v>1434</v>
      </c>
    </row>
    <row r="582" spans="1:33">
      <c r="A582" s="53">
        <v>45169</v>
      </c>
      <c r="B582" s="53">
        <v>45169</v>
      </c>
      <c r="N582" s="1" t="s">
        <v>948</v>
      </c>
      <c r="U582" s="59">
        <v>1577432220.05721</v>
      </c>
      <c r="V582" s="60">
        <v>1577432220.05721</v>
      </c>
      <c r="W582" s="60">
        <v>26248343469.512501</v>
      </c>
      <c r="X582" s="59">
        <v>2.3808230820600001E-2</v>
      </c>
      <c r="Y582" s="54">
        <v>1</v>
      </c>
      <c r="Z582" s="54">
        <v>0</v>
      </c>
      <c r="AA582" s="54">
        <v>0</v>
      </c>
      <c r="AB582" s="54">
        <v>0</v>
      </c>
      <c r="AC582" s="56">
        <v>0</v>
      </c>
      <c r="AD582" s="56">
        <v>1</v>
      </c>
      <c r="AE582" s="1" t="s">
        <v>1461</v>
      </c>
      <c r="AF582" s="1" t="s">
        <v>1418</v>
      </c>
      <c r="AG582" s="1" t="s">
        <v>1434</v>
      </c>
    </row>
    <row r="583" spans="1:33">
      <c r="A583" s="53">
        <v>45169</v>
      </c>
      <c r="B583" s="53">
        <v>45169</v>
      </c>
      <c r="N583" s="1" t="s">
        <v>948</v>
      </c>
      <c r="U583" s="59">
        <v>416428806.56014299</v>
      </c>
      <c r="V583" s="60">
        <v>416428806.56014299</v>
      </c>
      <c r="W583" s="60">
        <v>6929341372.7744102</v>
      </c>
      <c r="X583" s="59">
        <v>6.2851722063999999E-3</v>
      </c>
      <c r="Y583" s="54">
        <v>1</v>
      </c>
      <c r="Z583" s="54">
        <v>0</v>
      </c>
      <c r="AA583" s="54">
        <v>0</v>
      </c>
      <c r="AB583" s="54">
        <v>0</v>
      </c>
      <c r="AC583" s="56">
        <v>1</v>
      </c>
      <c r="AD583" s="56">
        <v>0</v>
      </c>
      <c r="AE583" s="1" t="s">
        <v>1463</v>
      </c>
      <c r="AF583" s="1" t="s">
        <v>1418</v>
      </c>
      <c r="AG583" s="1" t="s">
        <v>1434</v>
      </c>
    </row>
    <row r="584" spans="1:33">
      <c r="A584" s="53">
        <v>45169</v>
      </c>
      <c r="B584" s="53">
        <v>45169</v>
      </c>
      <c r="N584" s="1" t="s">
        <v>948</v>
      </c>
      <c r="U584" s="59">
        <v>330757464.517277</v>
      </c>
      <c r="V584" s="60">
        <v>330757464.517277</v>
      </c>
      <c r="W584" s="60">
        <v>5503777229.45187</v>
      </c>
      <c r="X584" s="59">
        <v>4.9921321250999996E-3</v>
      </c>
      <c r="Y584" s="54">
        <v>0</v>
      </c>
      <c r="Z584" s="54">
        <v>1</v>
      </c>
      <c r="AA584" s="54">
        <v>0</v>
      </c>
      <c r="AB584" s="54">
        <v>0</v>
      </c>
      <c r="AC584" s="56">
        <v>1</v>
      </c>
      <c r="AD584" s="56">
        <v>0</v>
      </c>
      <c r="AE584" s="1" t="s">
        <v>1463</v>
      </c>
      <c r="AF584" s="1" t="s">
        <v>1418</v>
      </c>
      <c r="AG584" s="1" t="s">
        <v>1434</v>
      </c>
    </row>
    <row r="585" spans="1:33">
      <c r="A585" s="53">
        <v>45169</v>
      </c>
      <c r="B585" s="53">
        <v>45169</v>
      </c>
      <c r="N585" s="1" t="s">
        <v>948</v>
      </c>
      <c r="U585" s="59">
        <v>267953576.02583</v>
      </c>
      <c r="V585" s="60">
        <v>267953576.02583</v>
      </c>
      <c r="W585" s="60">
        <v>4458725647.9108896</v>
      </c>
      <c r="X585" s="59">
        <v>4.0442311917000002E-3</v>
      </c>
      <c r="Y585" s="54">
        <v>1</v>
      </c>
      <c r="Z585" s="54">
        <v>0</v>
      </c>
      <c r="AA585" s="54">
        <v>0</v>
      </c>
      <c r="AB585" s="54">
        <v>0</v>
      </c>
      <c r="AC585" s="56">
        <v>1</v>
      </c>
      <c r="AD585" s="56">
        <v>0</v>
      </c>
      <c r="AE585" s="1" t="s">
        <v>1461</v>
      </c>
      <c r="AF585" s="1" t="s">
        <v>1418</v>
      </c>
      <c r="AG585" s="1" t="s">
        <v>1434</v>
      </c>
    </row>
    <row r="586" spans="1:33">
      <c r="A586" s="53">
        <v>45169</v>
      </c>
      <c r="B586" s="53">
        <v>45169</v>
      </c>
      <c r="N586" s="1" t="s">
        <v>948</v>
      </c>
      <c r="U586" s="59">
        <v>657998107.78066897</v>
      </c>
      <c r="V586" s="60">
        <v>657998107.78066897</v>
      </c>
      <c r="W586" s="60">
        <v>10949034840.108601</v>
      </c>
      <c r="X586" s="59">
        <v>9.9311847637E-3</v>
      </c>
      <c r="Y586" s="54">
        <v>1</v>
      </c>
      <c r="Z586" s="54">
        <v>0</v>
      </c>
      <c r="AA586" s="54">
        <v>0</v>
      </c>
      <c r="AB586" s="54">
        <v>0</v>
      </c>
      <c r="AC586" s="56">
        <v>0</v>
      </c>
      <c r="AD586" s="56">
        <v>1</v>
      </c>
      <c r="AE586" s="1" t="s">
        <v>1461</v>
      </c>
      <c r="AF586" s="1" t="s">
        <v>1418</v>
      </c>
      <c r="AG586" s="1" t="s">
        <v>1434</v>
      </c>
    </row>
    <row r="587" spans="1:33">
      <c r="A587" s="53">
        <v>45169</v>
      </c>
      <c r="B587" s="53">
        <v>45169</v>
      </c>
      <c r="N587" s="1" t="s">
        <v>948</v>
      </c>
      <c r="U587" s="59">
        <v>364569249.76223099</v>
      </c>
      <c r="V587" s="60">
        <v>364569249.76223099</v>
      </c>
      <c r="W587" s="60">
        <v>6066402577.8771496</v>
      </c>
      <c r="X587" s="59">
        <v>5.5024543926999996E-3</v>
      </c>
      <c r="Y587" s="54">
        <v>1</v>
      </c>
      <c r="Z587" s="54">
        <v>0</v>
      </c>
      <c r="AA587" s="54">
        <v>0</v>
      </c>
      <c r="AB587" s="54">
        <v>0</v>
      </c>
      <c r="AC587" s="56">
        <v>0</v>
      </c>
      <c r="AD587" s="56">
        <v>1</v>
      </c>
      <c r="AE587" s="1" t="s">
        <v>1461</v>
      </c>
      <c r="AF587" s="1" t="s">
        <v>1418</v>
      </c>
      <c r="AG587" s="1" t="s">
        <v>1434</v>
      </c>
    </row>
    <row r="588" spans="1:33">
      <c r="A588" s="53">
        <v>45169</v>
      </c>
      <c r="B588" s="53">
        <v>45169</v>
      </c>
      <c r="N588" s="1" t="s">
        <v>948</v>
      </c>
      <c r="U588" s="59">
        <v>2197002528.0570402</v>
      </c>
      <c r="V588" s="60">
        <v>2197002528.0570402</v>
      </c>
      <c r="W588" s="60">
        <v>36557942855.850304</v>
      </c>
      <c r="X588" s="59">
        <v>3.3159423673699999E-2</v>
      </c>
      <c r="Y588" s="54">
        <v>1</v>
      </c>
      <c r="Z588" s="54">
        <v>0</v>
      </c>
      <c r="AA588" s="54">
        <v>0</v>
      </c>
      <c r="AB588" s="54">
        <v>0</v>
      </c>
      <c r="AC588" s="56">
        <v>0</v>
      </c>
      <c r="AD588" s="56">
        <v>1</v>
      </c>
      <c r="AE588" s="1" t="s">
        <v>1461</v>
      </c>
      <c r="AF588" s="1" t="s">
        <v>1418</v>
      </c>
      <c r="AG588" s="1" t="s">
        <v>1434</v>
      </c>
    </row>
    <row r="589" spans="1:33">
      <c r="A589" s="53">
        <v>45169</v>
      </c>
      <c r="B589" s="53">
        <v>45169</v>
      </c>
      <c r="N589" s="1" t="s">
        <v>948</v>
      </c>
      <c r="U589" s="59">
        <v>247268418.62361801</v>
      </c>
      <c r="V589" s="60">
        <v>247268418.62361801</v>
      </c>
      <c r="W589" s="60">
        <v>4114526316.04071</v>
      </c>
      <c r="X589" s="59">
        <v>3.7320295035999998E-3</v>
      </c>
      <c r="Y589" s="54">
        <v>0</v>
      </c>
      <c r="Z589" s="54">
        <v>1</v>
      </c>
      <c r="AA589" s="54">
        <v>0</v>
      </c>
      <c r="AB589" s="54">
        <v>0</v>
      </c>
      <c r="AC589" s="56">
        <v>1</v>
      </c>
      <c r="AD589" s="56">
        <v>0</v>
      </c>
      <c r="AE589" s="1" t="s">
        <v>1461</v>
      </c>
      <c r="AF589" s="1" t="s">
        <v>1418</v>
      </c>
      <c r="AG589" s="1" t="s">
        <v>1434</v>
      </c>
    </row>
    <row r="590" spans="1:33">
      <c r="A590" s="53">
        <v>45169</v>
      </c>
      <c r="B590" s="53">
        <v>45169</v>
      </c>
      <c r="N590" s="1" t="s">
        <v>948</v>
      </c>
      <c r="U590" s="59">
        <v>364763384.77095598</v>
      </c>
      <c r="V590" s="60">
        <v>364763384.77095598</v>
      </c>
      <c r="W590" s="60">
        <v>6069632968.5866003</v>
      </c>
      <c r="X590" s="59">
        <v>5.5053844781E-3</v>
      </c>
      <c r="Y590" s="54">
        <v>0</v>
      </c>
      <c r="Z590" s="54">
        <v>1</v>
      </c>
      <c r="AA590" s="54">
        <v>0</v>
      </c>
      <c r="AB590" s="54">
        <v>0</v>
      </c>
      <c r="AC590" s="56">
        <v>0</v>
      </c>
      <c r="AD590" s="56">
        <v>1</v>
      </c>
      <c r="AE590" s="1" t="s">
        <v>1461</v>
      </c>
      <c r="AF590" s="1" t="s">
        <v>1418</v>
      </c>
      <c r="AG590" s="1" t="s">
        <v>1434</v>
      </c>
    </row>
    <row r="591" spans="1:33">
      <c r="A591" s="53">
        <v>45169</v>
      </c>
      <c r="B591" s="53">
        <v>45169</v>
      </c>
      <c r="N591" s="1" t="s">
        <v>948</v>
      </c>
      <c r="U591" s="59">
        <v>412810097.64264601</v>
      </c>
      <c r="V591" s="60">
        <v>412810097.64264601</v>
      </c>
      <c r="W591" s="60">
        <v>6869126351.5678596</v>
      </c>
      <c r="X591" s="59">
        <v>6.2305549264000002E-3</v>
      </c>
      <c r="Y591" s="54">
        <v>0</v>
      </c>
      <c r="Z591" s="54">
        <v>1</v>
      </c>
      <c r="AA591" s="54">
        <v>0</v>
      </c>
      <c r="AB591" s="54">
        <v>0</v>
      </c>
      <c r="AC591" s="56">
        <v>0</v>
      </c>
      <c r="AD591" s="56">
        <v>1</v>
      </c>
      <c r="AE591" s="1" t="s">
        <v>1463</v>
      </c>
      <c r="AF591" s="1" t="s">
        <v>1418</v>
      </c>
      <c r="AG591" s="1" t="s">
        <v>1434</v>
      </c>
    </row>
    <row r="592" spans="1:33">
      <c r="A592" s="53">
        <v>45169</v>
      </c>
      <c r="B592" s="53">
        <v>45169</v>
      </c>
      <c r="N592" s="1" t="s">
        <v>948</v>
      </c>
      <c r="U592" s="59">
        <v>550091636.33627796</v>
      </c>
      <c r="V592" s="60">
        <v>550091636.33627796</v>
      </c>
      <c r="W592" s="60">
        <v>9153479957.2796402</v>
      </c>
      <c r="X592" s="59">
        <v>8.3025492213000002E-3</v>
      </c>
      <c r="Y592" s="54">
        <v>1</v>
      </c>
      <c r="Z592" s="54">
        <v>0</v>
      </c>
      <c r="AA592" s="54">
        <v>0</v>
      </c>
      <c r="AB592" s="54">
        <v>0</v>
      </c>
      <c r="AC592" s="56">
        <v>1</v>
      </c>
      <c r="AD592" s="56">
        <v>0</v>
      </c>
      <c r="AE592" s="1" t="s">
        <v>1461</v>
      </c>
      <c r="AF592" s="1" t="s">
        <v>1418</v>
      </c>
      <c r="AG592" s="1" t="s">
        <v>1434</v>
      </c>
    </row>
    <row r="593" spans="1:33">
      <c r="A593" s="53">
        <v>45169</v>
      </c>
      <c r="B593" s="53">
        <v>45169</v>
      </c>
      <c r="N593" s="1" t="s">
        <v>948</v>
      </c>
      <c r="U593" s="59">
        <v>295918839.904513</v>
      </c>
      <c r="V593" s="60">
        <v>295918839.904513</v>
      </c>
      <c r="W593" s="60">
        <v>4924065357.7062397</v>
      </c>
      <c r="X593" s="59">
        <v>4.4663117407000002E-3</v>
      </c>
      <c r="Y593" s="54">
        <v>1</v>
      </c>
      <c r="Z593" s="54">
        <v>0</v>
      </c>
      <c r="AA593" s="54">
        <v>0</v>
      </c>
      <c r="AB593" s="54">
        <v>0</v>
      </c>
      <c r="AC593" s="56">
        <v>0</v>
      </c>
      <c r="AD593" s="56">
        <v>1</v>
      </c>
      <c r="AE593" s="1" t="s">
        <v>1461</v>
      </c>
      <c r="AF593" s="1" t="s">
        <v>1418</v>
      </c>
      <c r="AG593" s="1" t="s">
        <v>1434</v>
      </c>
    </row>
    <row r="594" spans="1:33">
      <c r="A594" s="53">
        <v>45169</v>
      </c>
      <c r="B594" s="53">
        <v>45169</v>
      </c>
      <c r="N594" s="1" t="s">
        <v>948</v>
      </c>
      <c r="U594" s="59">
        <v>340949551.254242</v>
      </c>
      <c r="V594" s="60">
        <v>340949551.254242</v>
      </c>
      <c r="W594" s="60">
        <v>5673372721.3793898</v>
      </c>
      <c r="X594" s="59">
        <v>5.1459615895000001E-3</v>
      </c>
      <c r="Y594" s="54">
        <v>0</v>
      </c>
      <c r="Z594" s="54">
        <v>1</v>
      </c>
      <c r="AA594" s="54">
        <v>0</v>
      </c>
      <c r="AB594" s="54">
        <v>0</v>
      </c>
      <c r="AC594" s="56">
        <v>0</v>
      </c>
      <c r="AD594" s="56">
        <v>1</v>
      </c>
      <c r="AE594" s="1" t="s">
        <v>1461</v>
      </c>
      <c r="AF594" s="1" t="s">
        <v>1418</v>
      </c>
      <c r="AG594" s="1" t="s">
        <v>1434</v>
      </c>
    </row>
    <row r="595" spans="1:33">
      <c r="A595" s="53">
        <v>45169</v>
      </c>
      <c r="B595" s="53">
        <v>45169</v>
      </c>
      <c r="N595" s="1" t="s">
        <v>948</v>
      </c>
      <c r="U595" s="59">
        <v>1352207879.3555</v>
      </c>
      <c r="V595" s="60">
        <v>1352207879.3555</v>
      </c>
      <c r="W595" s="60">
        <v>17189420222.942299</v>
      </c>
      <c r="X595" s="59">
        <v>2.0408913232399999E-2</v>
      </c>
      <c r="Y595" s="54">
        <v>1</v>
      </c>
      <c r="Z595" s="54">
        <v>0</v>
      </c>
      <c r="AA595" s="54">
        <v>0</v>
      </c>
      <c r="AB595" s="54">
        <v>0</v>
      </c>
      <c r="AC595" s="56">
        <v>0.65</v>
      </c>
      <c r="AD595" s="56">
        <v>0.35</v>
      </c>
      <c r="AE595" s="1" t="s">
        <v>1431</v>
      </c>
      <c r="AF595" s="1" t="s">
        <v>1418</v>
      </c>
      <c r="AG595" s="1" t="s">
        <v>1465</v>
      </c>
    </row>
    <row r="596" spans="1:33">
      <c r="A596" s="53">
        <v>45169</v>
      </c>
      <c r="B596" s="53">
        <v>45169</v>
      </c>
      <c r="N596" s="1" t="s">
        <v>948</v>
      </c>
      <c r="U596" s="59">
        <v>553243918.96187401</v>
      </c>
      <c r="V596" s="60">
        <v>553243918.96187401</v>
      </c>
      <c r="W596" s="60">
        <v>17189420222.942299</v>
      </c>
      <c r="X596" s="59">
        <v>8.3501267156000005E-3</v>
      </c>
      <c r="Y596" s="54">
        <v>1</v>
      </c>
      <c r="Z596" s="54">
        <v>0</v>
      </c>
      <c r="AA596" s="54">
        <v>0</v>
      </c>
      <c r="AB596" s="54">
        <v>0</v>
      </c>
      <c r="AC596" s="56">
        <v>0.65</v>
      </c>
      <c r="AD596" s="56">
        <v>0.35</v>
      </c>
      <c r="AE596" s="1" t="s">
        <v>1461</v>
      </c>
      <c r="AF596" s="1" t="s">
        <v>1418</v>
      </c>
      <c r="AG596" s="1" t="s">
        <v>1434</v>
      </c>
    </row>
    <row r="597" spans="1:33">
      <c r="A597" s="53">
        <v>45169</v>
      </c>
      <c r="B597" s="53">
        <v>45169</v>
      </c>
      <c r="N597" s="1" t="s">
        <v>948</v>
      </c>
      <c r="U597" s="59">
        <v>10645079496.387899</v>
      </c>
      <c r="V597" s="60">
        <v>10645079496.387899</v>
      </c>
      <c r="W597" s="60">
        <v>13306349370.4849</v>
      </c>
      <c r="X597" s="59">
        <v>0.1606664974449</v>
      </c>
      <c r="Y597" s="54">
        <v>1</v>
      </c>
      <c r="Z597" s="54">
        <v>0</v>
      </c>
      <c r="AA597" s="54">
        <v>0</v>
      </c>
      <c r="AB597" s="54">
        <v>0</v>
      </c>
      <c r="AC597" s="56">
        <v>0</v>
      </c>
      <c r="AD597" s="56">
        <v>1</v>
      </c>
      <c r="AE597" s="1" t="s">
        <v>1431</v>
      </c>
      <c r="AF597" s="1" t="s">
        <v>1418</v>
      </c>
      <c r="AG597" s="1" t="s">
        <v>1456</v>
      </c>
    </row>
    <row r="598" spans="1:33">
      <c r="A598" s="53">
        <v>45169</v>
      </c>
      <c r="B598" s="53">
        <v>45169</v>
      </c>
      <c r="N598" s="1" t="s">
        <v>1303</v>
      </c>
      <c r="U598" s="59">
        <v>6532898701.6155596</v>
      </c>
      <c r="V598" s="60">
        <v>6532898701.6155596</v>
      </c>
      <c r="W598" s="60">
        <v>11877997639.301001</v>
      </c>
      <c r="X598" s="59">
        <v>9.8601231950099996E-2</v>
      </c>
      <c r="Y598" s="54">
        <v>1</v>
      </c>
      <c r="Z598" s="54">
        <v>0</v>
      </c>
      <c r="AA598" s="54">
        <v>0</v>
      </c>
      <c r="AB598" s="54">
        <v>0</v>
      </c>
      <c r="AC598" s="56">
        <v>0</v>
      </c>
      <c r="AD598" s="56">
        <v>1</v>
      </c>
      <c r="AE598" s="1" t="s">
        <v>1454</v>
      </c>
      <c r="AF598" s="1" t="s">
        <v>1418</v>
      </c>
      <c r="AG598" s="1" t="s">
        <v>1419</v>
      </c>
    </row>
    <row r="599" spans="1:33">
      <c r="A599" s="53">
        <v>45169</v>
      </c>
      <c r="B599" s="53">
        <v>45169</v>
      </c>
      <c r="N599" s="1" t="s">
        <v>1303</v>
      </c>
      <c r="U599" s="59">
        <v>8487114668.23277</v>
      </c>
      <c r="V599" s="60">
        <v>8487114668.23277</v>
      </c>
      <c r="W599" s="60">
        <v>12124449526.046801</v>
      </c>
      <c r="X599" s="59">
        <v>0.1280962709223</v>
      </c>
      <c r="Y599" s="54">
        <v>1</v>
      </c>
      <c r="Z599" s="54">
        <v>0</v>
      </c>
      <c r="AA599" s="54">
        <v>0</v>
      </c>
      <c r="AB599" s="54">
        <v>0</v>
      </c>
      <c r="AC599" s="56">
        <v>1</v>
      </c>
      <c r="AD599" s="56">
        <v>0</v>
      </c>
      <c r="AE599" s="1" t="s">
        <v>1454</v>
      </c>
      <c r="AF599" s="1" t="s">
        <v>1418</v>
      </c>
      <c r="AG599" s="1" t="s">
        <v>1419</v>
      </c>
    </row>
    <row r="600" spans="1:33">
      <c r="A600" s="53">
        <v>45169</v>
      </c>
      <c r="B600" s="53">
        <v>45169</v>
      </c>
      <c r="N600" s="1" t="s">
        <v>1070</v>
      </c>
      <c r="U600" s="59">
        <v>23211837880.395302</v>
      </c>
      <c r="V600" s="60">
        <v>23211837880.395302</v>
      </c>
      <c r="W600" s="60">
        <v>42203341600.718697</v>
      </c>
      <c r="X600" s="59">
        <v>0.35033695077310001</v>
      </c>
      <c r="Y600" s="54">
        <v>1</v>
      </c>
      <c r="Z600" s="54">
        <v>0</v>
      </c>
      <c r="AA600" s="54">
        <v>0</v>
      </c>
      <c r="AB600" s="54">
        <v>0</v>
      </c>
      <c r="AC600" s="56">
        <v>0</v>
      </c>
      <c r="AD600" s="56">
        <v>1</v>
      </c>
      <c r="AE600" s="1" t="s">
        <v>1458</v>
      </c>
      <c r="AF600" s="1" t="s">
        <v>1418</v>
      </c>
      <c r="AG600" s="1" t="s">
        <v>1419</v>
      </c>
    </row>
    <row r="601" spans="1:33">
      <c r="A601" s="53">
        <v>45169</v>
      </c>
      <c r="B601" s="53">
        <v>45169</v>
      </c>
      <c r="N601" s="1" t="s">
        <v>1070</v>
      </c>
      <c r="U601" s="59">
        <v>2952031355.9168901</v>
      </c>
      <c r="V601" s="60">
        <v>2952031355.9168901</v>
      </c>
      <c r="W601" s="60">
        <v>8434375302.6197004</v>
      </c>
      <c r="X601" s="59">
        <v>4.4555095944900001E-2</v>
      </c>
      <c r="Y601" s="54">
        <v>0</v>
      </c>
      <c r="Z601" s="54">
        <v>1</v>
      </c>
      <c r="AA601" s="54">
        <v>0</v>
      </c>
      <c r="AB601" s="54">
        <v>0</v>
      </c>
      <c r="AC601" s="56">
        <v>0.5</v>
      </c>
      <c r="AD601" s="56">
        <v>0.5</v>
      </c>
      <c r="AE601" s="1" t="s">
        <v>1458</v>
      </c>
      <c r="AF601" s="1" t="s">
        <v>1418</v>
      </c>
      <c r="AG601" s="1" t="s">
        <v>1419</v>
      </c>
    </row>
    <row r="602" spans="1:33">
      <c r="A602" s="53">
        <v>45169</v>
      </c>
      <c r="B602" s="53">
        <v>45169</v>
      </c>
      <c r="N602" s="1" t="s">
        <v>1303</v>
      </c>
      <c r="U602" s="59">
        <v>2846436250.7009602</v>
      </c>
      <c r="V602" s="60">
        <v>2846436250.7009602</v>
      </c>
      <c r="W602" s="60">
        <v>23720302089.174599</v>
      </c>
      <c r="X602" s="59">
        <v>4.2961345921000003E-2</v>
      </c>
      <c r="Y602" s="54">
        <v>1</v>
      </c>
      <c r="Z602" s="54">
        <v>0</v>
      </c>
      <c r="AA602" s="54">
        <v>0</v>
      </c>
      <c r="AB602" s="54">
        <v>0</v>
      </c>
      <c r="AC602" s="56">
        <v>0.65</v>
      </c>
      <c r="AD602" s="56">
        <v>0.35</v>
      </c>
      <c r="AE602" s="1" t="s">
        <v>1454</v>
      </c>
      <c r="AF602" s="1" t="s">
        <v>1418</v>
      </c>
      <c r="AG602" s="1" t="s">
        <v>1419</v>
      </c>
    </row>
    <row r="603" spans="1:33">
      <c r="A603" s="53">
        <v>45169</v>
      </c>
      <c r="B603" s="53">
        <v>45169</v>
      </c>
      <c r="N603" s="1" t="s">
        <v>1070</v>
      </c>
      <c r="U603" s="59">
        <v>11611577975.739799</v>
      </c>
      <c r="V603" s="60">
        <v>11611577975.739799</v>
      </c>
      <c r="W603" s="60">
        <v>25803506612.7551</v>
      </c>
      <c r="X603" s="59">
        <v>0.17525388737620001</v>
      </c>
      <c r="Y603" s="54">
        <v>1</v>
      </c>
      <c r="Z603" s="54">
        <v>0</v>
      </c>
      <c r="AA603" s="54">
        <v>0</v>
      </c>
      <c r="AB603" s="54">
        <v>0</v>
      </c>
      <c r="AC603" s="56">
        <v>1</v>
      </c>
      <c r="AD603" s="56">
        <v>0</v>
      </c>
      <c r="AE603" s="1" t="s">
        <v>1458</v>
      </c>
      <c r="AF603" s="1" t="s">
        <v>1418</v>
      </c>
      <c r="AG603" s="1" t="s">
        <v>1419</v>
      </c>
    </row>
    <row r="604" spans="1:33">
      <c r="A604" s="53">
        <v>45169</v>
      </c>
      <c r="B604" s="53">
        <v>45169</v>
      </c>
      <c r="N604" s="1" t="s">
        <v>1102</v>
      </c>
      <c r="U604" s="59">
        <v>2093581055.6080999</v>
      </c>
      <c r="V604" s="60">
        <v>2093581055.6080999</v>
      </c>
      <c r="W604" s="60">
        <v>3033600304.3692098</v>
      </c>
      <c r="X604" s="59">
        <v>3.1598480352899999E-2</v>
      </c>
      <c r="Y604" s="54">
        <v>0</v>
      </c>
      <c r="Z604" s="54">
        <v>1</v>
      </c>
      <c r="AA604" s="54">
        <v>0</v>
      </c>
      <c r="AB604" s="54">
        <v>0</v>
      </c>
      <c r="AC604" s="56">
        <v>1</v>
      </c>
      <c r="AD604" s="56">
        <v>0</v>
      </c>
      <c r="AE604" s="1" t="s">
        <v>1464</v>
      </c>
      <c r="AF604" s="1" t="s">
        <v>1418</v>
      </c>
      <c r="AG604" s="1" t="s">
        <v>1419</v>
      </c>
    </row>
    <row r="605" spans="1:33">
      <c r="A605" s="53">
        <v>45169</v>
      </c>
      <c r="B605" s="53">
        <v>45169</v>
      </c>
      <c r="N605" s="1" t="s">
        <v>1131</v>
      </c>
      <c r="U605" s="59">
        <v>811866768.81594801</v>
      </c>
      <c r="V605" s="60">
        <v>811866768.81594801</v>
      </c>
      <c r="W605" s="60">
        <v>1353111281.35991</v>
      </c>
      <c r="X605" s="59">
        <v>1.22535289832E-2</v>
      </c>
      <c r="Y605" s="54">
        <v>0</v>
      </c>
      <c r="Z605" s="54">
        <v>1</v>
      </c>
      <c r="AA605" s="54">
        <v>0</v>
      </c>
      <c r="AB605" s="54">
        <v>0</v>
      </c>
      <c r="AC605" s="56">
        <v>0</v>
      </c>
      <c r="AD605" s="56">
        <v>1</v>
      </c>
      <c r="AE605" s="1" t="s">
        <v>1446</v>
      </c>
      <c r="AF605" s="1" t="s">
        <v>1418</v>
      </c>
      <c r="AG605" s="1" t="s">
        <v>1419</v>
      </c>
    </row>
    <row r="606" spans="1:33">
      <c r="A606" s="53">
        <v>45169</v>
      </c>
      <c r="B606" s="53">
        <v>45169</v>
      </c>
      <c r="N606" s="1" t="s">
        <v>1303</v>
      </c>
      <c r="U606" s="59">
        <v>3644519027.1018801</v>
      </c>
      <c r="V606" s="60">
        <v>3644519027.1018801</v>
      </c>
      <c r="W606" s="60">
        <v>4049465585.6687598</v>
      </c>
      <c r="X606" s="59">
        <v>5.5006832701900002E-2</v>
      </c>
      <c r="Y606" s="54">
        <v>0</v>
      </c>
      <c r="Z606" s="54">
        <v>1</v>
      </c>
      <c r="AA606" s="54">
        <v>0</v>
      </c>
      <c r="AB606" s="54">
        <v>0</v>
      </c>
      <c r="AC606" s="56">
        <v>1</v>
      </c>
      <c r="AD606" s="56">
        <v>0</v>
      </c>
      <c r="AE606" s="1" t="s">
        <v>1454</v>
      </c>
      <c r="AF606" s="1" t="s">
        <v>1418</v>
      </c>
      <c r="AG606" s="1" t="s">
        <v>1419</v>
      </c>
    </row>
    <row r="607" spans="1:33">
      <c r="A607" s="53">
        <v>45169</v>
      </c>
      <c r="B607" s="53">
        <v>45169</v>
      </c>
      <c r="N607" s="1" t="s">
        <v>948</v>
      </c>
      <c r="U607" s="59">
        <v>634927123.06884694</v>
      </c>
      <c r="V607" s="60">
        <v>634927123.06884694</v>
      </c>
      <c r="W607" s="60">
        <v>10565135536.420099</v>
      </c>
      <c r="X607" s="59">
        <v>9.5829737138999997E-3</v>
      </c>
      <c r="Y607" s="54">
        <v>1</v>
      </c>
      <c r="Z607" s="54">
        <v>0</v>
      </c>
      <c r="AA607" s="54">
        <v>0</v>
      </c>
      <c r="AB607" s="54">
        <v>0</v>
      </c>
      <c r="AC607" s="56">
        <v>0</v>
      </c>
      <c r="AD607" s="56">
        <v>1</v>
      </c>
      <c r="AE607" s="1" t="s">
        <v>1463</v>
      </c>
      <c r="AF607" s="1" t="s">
        <v>1418</v>
      </c>
      <c r="AG607" s="1" t="s">
        <v>1434</v>
      </c>
    </row>
    <row r="608" spans="1:33">
      <c r="A608" s="53">
        <v>45169</v>
      </c>
      <c r="B608" s="53">
        <v>45169</v>
      </c>
      <c r="N608" s="1" t="s">
        <v>1102</v>
      </c>
      <c r="U608" s="59">
        <v>1319825326.2719901</v>
      </c>
      <c r="V608" s="60">
        <v>1319825326.2719901</v>
      </c>
      <c r="W608" s="60">
        <v>2686102715.6421399</v>
      </c>
      <c r="X608" s="59">
        <v>1.99201624077E-2</v>
      </c>
      <c r="Y608" s="54">
        <v>0</v>
      </c>
      <c r="Z608" s="54">
        <v>1</v>
      </c>
      <c r="AA608" s="54">
        <v>0</v>
      </c>
      <c r="AB608" s="54">
        <v>0</v>
      </c>
      <c r="AC608" s="56">
        <v>1</v>
      </c>
      <c r="AD608" s="56">
        <v>0</v>
      </c>
      <c r="AE608" s="1" t="s">
        <v>1464</v>
      </c>
      <c r="AF608" s="1" t="s">
        <v>1418</v>
      </c>
      <c r="AG608" s="1" t="s">
        <v>1419</v>
      </c>
    </row>
    <row r="609" spans="1:33">
      <c r="A609" s="53">
        <v>45169</v>
      </c>
      <c r="B609" s="53">
        <v>45169</v>
      </c>
      <c r="N609" s="1" t="s">
        <v>1102</v>
      </c>
      <c r="U609" s="59">
        <v>2185965974.3219199</v>
      </c>
      <c r="V609" s="60">
        <v>2185965974.3219199</v>
      </c>
      <c r="W609" s="60">
        <v>3643276623.8698702</v>
      </c>
      <c r="X609" s="59">
        <v>3.2992848643999997E-2</v>
      </c>
      <c r="Y609" s="54">
        <v>0</v>
      </c>
      <c r="Z609" s="54">
        <v>1</v>
      </c>
      <c r="AA609" s="54">
        <v>0</v>
      </c>
      <c r="AB609" s="54">
        <v>0</v>
      </c>
      <c r="AC609" s="56">
        <v>0</v>
      </c>
      <c r="AD609" s="56">
        <v>1</v>
      </c>
      <c r="AE609" s="1" t="s">
        <v>1464</v>
      </c>
      <c r="AF609" s="1" t="s">
        <v>1418</v>
      </c>
      <c r="AG609" s="1" t="s">
        <v>1419</v>
      </c>
    </row>
    <row r="610" spans="1:33">
      <c r="A610" s="53">
        <v>45169</v>
      </c>
      <c r="B610" s="53">
        <v>45169</v>
      </c>
      <c r="N610" s="1" t="s">
        <v>1102</v>
      </c>
      <c r="U610" s="59">
        <v>1649965073.12275</v>
      </c>
      <c r="V610" s="60">
        <v>1649965073.12275</v>
      </c>
      <c r="W610" s="60">
        <v>2749941788.53792</v>
      </c>
      <c r="X610" s="59">
        <v>2.4902971301900001E-2</v>
      </c>
      <c r="Y610" s="54">
        <v>0</v>
      </c>
      <c r="Z610" s="54">
        <v>1</v>
      </c>
      <c r="AA610" s="54">
        <v>0</v>
      </c>
      <c r="AB610" s="54">
        <v>0</v>
      </c>
      <c r="AC610" s="56">
        <v>0</v>
      </c>
      <c r="AD610" s="56">
        <v>1</v>
      </c>
      <c r="AE610" s="1" t="s">
        <v>1464</v>
      </c>
      <c r="AF610" s="1" t="s">
        <v>1418</v>
      </c>
      <c r="AG610" s="1" t="s">
        <v>1419</v>
      </c>
    </row>
    <row r="611" spans="1:33">
      <c r="A611" s="53">
        <v>45169</v>
      </c>
      <c r="B611" s="53">
        <v>45169</v>
      </c>
      <c r="N611" s="1" t="s">
        <v>1212</v>
      </c>
      <c r="U611" s="59">
        <v>3595709845.3337998</v>
      </c>
      <c r="V611" s="60">
        <v>3595709845.3337998</v>
      </c>
      <c r="W611" s="60">
        <v>17978549226.668999</v>
      </c>
      <c r="X611" s="59">
        <v>5.4270154288100003E-2</v>
      </c>
      <c r="Y611" s="54">
        <v>1</v>
      </c>
      <c r="Z611" s="54">
        <v>0</v>
      </c>
      <c r="AA611" s="54">
        <v>0</v>
      </c>
      <c r="AB611" s="54">
        <v>0</v>
      </c>
      <c r="AC611" s="56">
        <v>0</v>
      </c>
      <c r="AD611" s="56">
        <v>1</v>
      </c>
      <c r="AE611" s="1" t="s">
        <v>1477</v>
      </c>
      <c r="AF611" s="1" t="s">
        <v>1418</v>
      </c>
      <c r="AG611" s="1" t="s">
        <v>1419</v>
      </c>
    </row>
    <row r="612" spans="1:33">
      <c r="A612" s="53">
        <v>45169</v>
      </c>
      <c r="B612" s="53">
        <v>45169</v>
      </c>
      <c r="N612" s="1" t="s">
        <v>992</v>
      </c>
      <c r="U612" s="59">
        <v>489416758.86368901</v>
      </c>
      <c r="V612" s="60">
        <v>489416758.86368901</v>
      </c>
      <c r="W612" s="60">
        <v>752948859.79029095</v>
      </c>
      <c r="X612" s="59">
        <v>7.3867815139000001E-3</v>
      </c>
      <c r="Y612" s="54">
        <v>0</v>
      </c>
      <c r="Z612" s="54">
        <v>1</v>
      </c>
      <c r="AA612" s="54">
        <v>0</v>
      </c>
      <c r="AB612" s="54">
        <v>0</v>
      </c>
      <c r="AC612" s="56">
        <v>1</v>
      </c>
      <c r="AD612" s="56">
        <v>0</v>
      </c>
      <c r="AE612" s="1" t="s">
        <v>1492</v>
      </c>
      <c r="AF612" s="1" t="s">
        <v>1418</v>
      </c>
      <c r="AG612" s="1" t="s">
        <v>1419</v>
      </c>
    </row>
    <row r="613" spans="1:33">
      <c r="A613" s="53">
        <v>45169</v>
      </c>
      <c r="B613" s="53">
        <v>45169</v>
      </c>
      <c r="N613" s="1" t="s">
        <v>1070</v>
      </c>
      <c r="U613" s="59">
        <v>2086108107.9519899</v>
      </c>
      <c r="V613" s="60">
        <v>2086108107.9519899</v>
      </c>
      <c r="W613" s="60">
        <v>10430540539.759899</v>
      </c>
      <c r="X613" s="59">
        <v>3.1485690934500002E-2</v>
      </c>
      <c r="Y613" s="54">
        <v>1</v>
      </c>
      <c r="Z613" s="54">
        <v>0</v>
      </c>
      <c r="AA613" s="54">
        <v>0</v>
      </c>
      <c r="AB613" s="54">
        <v>0</v>
      </c>
      <c r="AC613" s="56">
        <v>1</v>
      </c>
      <c r="AD613" s="56">
        <v>0</v>
      </c>
      <c r="AE613" s="1" t="s">
        <v>1458</v>
      </c>
      <c r="AF613" s="1" t="s">
        <v>1418</v>
      </c>
      <c r="AG613" s="1" t="s">
        <v>1419</v>
      </c>
    </row>
    <row r="614" spans="1:33">
      <c r="A614" s="53">
        <v>45169</v>
      </c>
      <c r="B614" s="53">
        <v>45169</v>
      </c>
      <c r="N614" s="1" t="s">
        <v>1070</v>
      </c>
      <c r="U614" s="59">
        <v>1950505180.1863201</v>
      </c>
      <c r="V614" s="60">
        <v>1950505180.1863201</v>
      </c>
      <c r="W614" s="60">
        <v>3901010360.3726501</v>
      </c>
      <c r="X614" s="59">
        <v>2.9439031963499999E-2</v>
      </c>
      <c r="Y614" s="54">
        <v>0</v>
      </c>
      <c r="Z614" s="54">
        <v>1</v>
      </c>
      <c r="AA614" s="54">
        <v>0</v>
      </c>
      <c r="AB614" s="54">
        <v>0</v>
      </c>
      <c r="AC614" s="56">
        <v>1</v>
      </c>
      <c r="AD614" s="56">
        <v>0</v>
      </c>
      <c r="AE614" s="1" t="s">
        <v>1458</v>
      </c>
      <c r="AF614" s="1" t="s">
        <v>1418</v>
      </c>
      <c r="AG614" s="1" t="s">
        <v>1419</v>
      </c>
    </row>
    <row r="615" spans="1:33">
      <c r="A615" s="53">
        <v>45169</v>
      </c>
      <c r="B615" s="53">
        <v>45169</v>
      </c>
      <c r="N615" s="1" t="s">
        <v>1070</v>
      </c>
      <c r="U615" s="59">
        <v>5852851193.0977697</v>
      </c>
      <c r="V615" s="60">
        <v>5852851193.0977697</v>
      </c>
      <c r="W615" s="60">
        <v>8361215990.1396704</v>
      </c>
      <c r="X615" s="59">
        <v>8.8337254933600007E-2</v>
      </c>
      <c r="Y615" s="54">
        <v>0</v>
      </c>
      <c r="Z615" s="54">
        <v>1</v>
      </c>
      <c r="AA615" s="54">
        <v>0</v>
      </c>
      <c r="AB615" s="54">
        <v>0</v>
      </c>
      <c r="AC615" s="56">
        <v>0</v>
      </c>
      <c r="AD615" s="56">
        <v>1</v>
      </c>
      <c r="AE615" s="1" t="s">
        <v>1458</v>
      </c>
      <c r="AF615" s="1" t="s">
        <v>1418</v>
      </c>
      <c r="AG615" s="1" t="s">
        <v>1419</v>
      </c>
    </row>
    <row r="616" spans="1:33">
      <c r="A616" s="53">
        <v>45169</v>
      </c>
      <c r="B616" s="53">
        <v>45169</v>
      </c>
      <c r="N616" s="1" t="s">
        <v>1072</v>
      </c>
      <c r="U616" s="59">
        <v>1984162973.1494401</v>
      </c>
      <c r="V616" s="60">
        <v>1984162973.1494401</v>
      </c>
      <c r="W616" s="60">
        <v>6613876577.1648102</v>
      </c>
      <c r="X616" s="59">
        <v>2.99470300211E-2</v>
      </c>
      <c r="Y616" s="54">
        <v>0</v>
      </c>
      <c r="Z616" s="54">
        <v>1</v>
      </c>
      <c r="AA616" s="54">
        <v>0</v>
      </c>
      <c r="AB616" s="54">
        <v>0</v>
      </c>
      <c r="AC616" s="56">
        <v>0.65</v>
      </c>
      <c r="AD616" s="56">
        <v>0.35</v>
      </c>
      <c r="AE616" s="1" t="s">
        <v>1472</v>
      </c>
      <c r="AF616" s="1" t="s">
        <v>1418</v>
      </c>
      <c r="AG616" s="1" t="s">
        <v>1419</v>
      </c>
    </row>
    <row r="617" spans="1:33">
      <c r="A617" s="53">
        <v>45169</v>
      </c>
      <c r="B617" s="53">
        <v>45169</v>
      </c>
      <c r="N617" s="1" t="s">
        <v>1072</v>
      </c>
      <c r="U617" s="59">
        <v>1634469624.5272501</v>
      </c>
      <c r="V617" s="60">
        <v>1634469624.5272501</v>
      </c>
      <c r="W617" s="60">
        <v>3268939249.0545001</v>
      </c>
      <c r="X617" s="59">
        <v>2.4669098041199999E-2</v>
      </c>
      <c r="Y617" s="54">
        <v>0</v>
      </c>
      <c r="Z617" s="54">
        <v>1</v>
      </c>
      <c r="AA617" s="54">
        <v>0</v>
      </c>
      <c r="AB617" s="54">
        <v>0</v>
      </c>
      <c r="AC617" s="56">
        <v>1</v>
      </c>
      <c r="AD617" s="56">
        <v>0</v>
      </c>
      <c r="AE617" s="1" t="s">
        <v>1472</v>
      </c>
      <c r="AF617" s="1" t="s">
        <v>1418</v>
      </c>
      <c r="AG617" s="1" t="s">
        <v>1419</v>
      </c>
    </row>
    <row r="618" spans="1:33">
      <c r="A618" s="53">
        <v>45169</v>
      </c>
      <c r="B618" s="53">
        <v>45169</v>
      </c>
      <c r="N618" s="1" t="s">
        <v>948</v>
      </c>
      <c r="U618" s="59">
        <v>11209029431.589899</v>
      </c>
      <c r="V618" s="60">
        <v>11209029431.589899</v>
      </c>
      <c r="W618" s="60">
        <v>12454477146.211</v>
      </c>
      <c r="X618" s="59">
        <v>0.16917821037799999</v>
      </c>
      <c r="Y618" s="54">
        <v>1</v>
      </c>
      <c r="Z618" s="54">
        <v>0</v>
      </c>
      <c r="AA618" s="54">
        <v>0</v>
      </c>
      <c r="AB618" s="54">
        <v>0</v>
      </c>
      <c r="AC618" s="56">
        <v>0</v>
      </c>
      <c r="AD618" s="56">
        <v>1</v>
      </c>
      <c r="AE618" s="1" t="s">
        <v>1431</v>
      </c>
      <c r="AF618" s="1" t="s">
        <v>1418</v>
      </c>
      <c r="AG618" s="1" t="s">
        <v>1457</v>
      </c>
    </row>
    <row r="619" spans="1:33">
      <c r="A619" s="53">
        <v>45169</v>
      </c>
      <c r="B619" s="53">
        <v>45169</v>
      </c>
      <c r="N619" s="1" t="s">
        <v>1102</v>
      </c>
      <c r="U619" s="59">
        <v>3162417584.92907</v>
      </c>
      <c r="V619" s="60">
        <v>3162417584.92907</v>
      </c>
      <c r="W619" s="60">
        <v>10541391949.763599</v>
      </c>
      <c r="X619" s="59">
        <v>4.7730461477600003E-2</v>
      </c>
      <c r="Y619" s="54">
        <v>0</v>
      </c>
      <c r="Z619" s="54">
        <v>1</v>
      </c>
      <c r="AA619" s="54">
        <v>0</v>
      </c>
      <c r="AB619" s="54">
        <v>0</v>
      </c>
      <c r="AC619" s="56">
        <v>1</v>
      </c>
      <c r="AD619" s="56">
        <v>0</v>
      </c>
      <c r="AE619" s="1" t="s">
        <v>1464</v>
      </c>
      <c r="AF619" s="1" t="s">
        <v>1418</v>
      </c>
      <c r="AG619" s="1" t="s">
        <v>1419</v>
      </c>
    </row>
    <row r="620" spans="1:33">
      <c r="A620" s="53">
        <v>45169</v>
      </c>
      <c r="B620" s="53">
        <v>45169</v>
      </c>
      <c r="N620" s="1" t="s">
        <v>948</v>
      </c>
      <c r="U620" s="59">
        <v>5011740466.3723001</v>
      </c>
      <c r="V620" s="60">
        <v>5011740466.3723001</v>
      </c>
      <c r="W620" s="60">
        <v>49928487102.554001</v>
      </c>
      <c r="X620" s="59">
        <v>7.5642346034899999E-2</v>
      </c>
      <c r="Y620" s="54">
        <v>1</v>
      </c>
      <c r="Z620" s="54">
        <v>0</v>
      </c>
      <c r="AA620" s="54">
        <v>0</v>
      </c>
      <c r="AB620" s="54">
        <v>0</v>
      </c>
      <c r="AC620" s="56">
        <v>1</v>
      </c>
      <c r="AD620" s="56">
        <v>0</v>
      </c>
      <c r="AE620" s="1" t="s">
        <v>1431</v>
      </c>
      <c r="AF620" s="1" t="s">
        <v>1418</v>
      </c>
      <c r="AG620" s="1" t="s">
        <v>1465</v>
      </c>
    </row>
    <row r="621" spans="1:33">
      <c r="A621" s="53">
        <v>45169</v>
      </c>
      <c r="B621" s="53">
        <v>45169</v>
      </c>
      <c r="N621" s="1" t="s">
        <v>948</v>
      </c>
      <c r="U621" s="59">
        <v>1795773540.8387699</v>
      </c>
      <c r="V621" s="60">
        <v>1795773540.8387699</v>
      </c>
      <c r="W621" s="60">
        <v>49928487102.554001</v>
      </c>
      <c r="X621" s="59">
        <v>2.7103662787E-2</v>
      </c>
      <c r="Y621" s="54">
        <v>1</v>
      </c>
      <c r="Z621" s="54">
        <v>0</v>
      </c>
      <c r="AA621" s="54">
        <v>0</v>
      </c>
      <c r="AB621" s="54">
        <v>0</v>
      </c>
      <c r="AC621" s="56">
        <v>1</v>
      </c>
      <c r="AD621" s="56">
        <v>0</v>
      </c>
      <c r="AE621" s="1" t="s">
        <v>1461</v>
      </c>
      <c r="AF621" s="1" t="s">
        <v>1418</v>
      </c>
      <c r="AG621" s="1" t="s">
        <v>1434</v>
      </c>
    </row>
    <row r="622" spans="1:33">
      <c r="A622" s="53">
        <v>45169</v>
      </c>
      <c r="B622" s="53">
        <v>45169</v>
      </c>
      <c r="N622" s="1" t="s">
        <v>948</v>
      </c>
      <c r="U622" s="59">
        <v>3271677884.4008002</v>
      </c>
      <c r="V622" s="60">
        <v>3271677884.4008002</v>
      </c>
      <c r="W622" s="60">
        <v>20570697964.4655</v>
      </c>
      <c r="X622" s="59">
        <v>4.9379530386099997E-2</v>
      </c>
      <c r="Y622" s="54">
        <v>1</v>
      </c>
      <c r="Z622" s="54">
        <v>0</v>
      </c>
      <c r="AA622" s="54">
        <v>0</v>
      </c>
      <c r="AB622" s="54">
        <v>0</v>
      </c>
      <c r="AC622" s="56">
        <v>0.65</v>
      </c>
      <c r="AD622" s="56">
        <v>0.35</v>
      </c>
      <c r="AE622" s="1" t="s">
        <v>1431</v>
      </c>
      <c r="AF622" s="1" t="s">
        <v>1418</v>
      </c>
      <c r="AG622" s="1" t="s">
        <v>1465</v>
      </c>
    </row>
    <row r="623" spans="1:33">
      <c r="A623" s="53">
        <v>45169</v>
      </c>
      <c r="B623" s="53">
        <v>45169</v>
      </c>
      <c r="N623" s="1" t="s">
        <v>948</v>
      </c>
      <c r="U623" s="59">
        <v>1029261446.2001801</v>
      </c>
      <c r="V623" s="60">
        <v>1029261446.2001801</v>
      </c>
      <c r="W623" s="60">
        <v>20570697964.4655</v>
      </c>
      <c r="X623" s="59">
        <v>1.5534673233E-2</v>
      </c>
      <c r="Y623" s="54">
        <v>1</v>
      </c>
      <c r="Z623" s="54">
        <v>0</v>
      </c>
      <c r="AA623" s="54">
        <v>0</v>
      </c>
      <c r="AB623" s="54">
        <v>0</v>
      </c>
      <c r="AC623" s="56">
        <v>0.5</v>
      </c>
      <c r="AD623" s="56">
        <v>0.5</v>
      </c>
      <c r="AE623" s="1" t="s">
        <v>1461</v>
      </c>
      <c r="AF623" s="1" t="s">
        <v>1418</v>
      </c>
      <c r="AG623" s="1" t="s">
        <v>1434</v>
      </c>
    </row>
    <row r="624" spans="1:33">
      <c r="A624" s="53">
        <v>45169</v>
      </c>
      <c r="B624" s="53">
        <v>45169</v>
      </c>
      <c r="N624" s="1" t="s">
        <v>948</v>
      </c>
      <c r="U624" s="59">
        <v>466326678.03454</v>
      </c>
      <c r="V624" s="60">
        <v>466326678.03454</v>
      </c>
      <c r="W624" s="60">
        <v>8416007740.1227398</v>
      </c>
      <c r="X624" s="59">
        <v>7.0382822458E-3</v>
      </c>
      <c r="Y624" s="54">
        <v>1</v>
      </c>
      <c r="Z624" s="54">
        <v>0</v>
      </c>
      <c r="AA624" s="54">
        <v>0</v>
      </c>
      <c r="AB624" s="54">
        <v>0</v>
      </c>
      <c r="AC624" s="56">
        <v>1</v>
      </c>
      <c r="AD624" s="56">
        <v>0</v>
      </c>
      <c r="AE624" s="1" t="s">
        <v>1461</v>
      </c>
      <c r="AF624" s="1" t="s">
        <v>1418</v>
      </c>
      <c r="AG624" s="1" t="s">
        <v>1434</v>
      </c>
    </row>
    <row r="625" spans="1:33">
      <c r="A625" s="53">
        <v>45169</v>
      </c>
      <c r="B625" s="53">
        <v>45169</v>
      </c>
      <c r="N625" s="1" t="s">
        <v>948</v>
      </c>
      <c r="U625" s="59">
        <v>9841612356.9356308</v>
      </c>
      <c r="V625" s="60">
        <v>9841612356.9356308</v>
      </c>
      <c r="W625" s="60">
        <v>73564492276.876099</v>
      </c>
      <c r="X625" s="59">
        <v>0.14853974431440001</v>
      </c>
      <c r="Y625" s="54">
        <v>1</v>
      </c>
      <c r="Z625" s="54">
        <v>0</v>
      </c>
      <c r="AA625" s="54">
        <v>0</v>
      </c>
      <c r="AB625" s="54">
        <v>0</v>
      </c>
      <c r="AC625" s="56">
        <v>1</v>
      </c>
      <c r="AD625" s="56">
        <v>0</v>
      </c>
      <c r="AE625" s="1" t="s">
        <v>1431</v>
      </c>
      <c r="AF625" s="1" t="s">
        <v>1418</v>
      </c>
      <c r="AG625" s="1" t="s">
        <v>1465</v>
      </c>
    </row>
    <row r="626" spans="1:33">
      <c r="A626" s="53">
        <v>45169</v>
      </c>
      <c r="B626" s="53">
        <v>45169</v>
      </c>
      <c r="N626" s="1" t="s">
        <v>948</v>
      </c>
      <c r="U626" s="59">
        <v>1531807507.1259699</v>
      </c>
      <c r="V626" s="60">
        <v>1531807507.1259699</v>
      </c>
      <c r="W626" s="60">
        <v>73564492276.876099</v>
      </c>
      <c r="X626" s="59">
        <v>2.31196156885E-2</v>
      </c>
      <c r="Y626" s="54">
        <v>1</v>
      </c>
      <c r="Z626" s="54">
        <v>0</v>
      </c>
      <c r="AA626" s="54">
        <v>0</v>
      </c>
      <c r="AB626" s="54">
        <v>0</v>
      </c>
      <c r="AC626" s="56">
        <v>1</v>
      </c>
      <c r="AD626" s="56">
        <v>0</v>
      </c>
      <c r="AE626" s="1" t="s">
        <v>1461</v>
      </c>
      <c r="AF626" s="1" t="s">
        <v>1418</v>
      </c>
      <c r="AG626" s="1" t="s">
        <v>1434</v>
      </c>
    </row>
    <row r="627" spans="1:33">
      <c r="A627" s="53">
        <v>45169</v>
      </c>
      <c r="B627" s="53">
        <v>45169</v>
      </c>
      <c r="N627" s="1" t="s">
        <v>1332</v>
      </c>
      <c r="U627" s="59">
        <v>4308418440.5543699</v>
      </c>
      <c r="V627" s="60">
        <v>4308418440.5543699</v>
      </c>
      <c r="W627" s="60">
        <v>5744557920.73915</v>
      </c>
      <c r="X627" s="59">
        <v>6.5027086045299998E-2</v>
      </c>
      <c r="Y627" s="54">
        <v>0</v>
      </c>
      <c r="Z627" s="54">
        <v>1</v>
      </c>
      <c r="AA627" s="54">
        <v>0</v>
      </c>
      <c r="AB627" s="54">
        <v>0</v>
      </c>
      <c r="AC627" s="56">
        <v>0</v>
      </c>
      <c r="AD627" s="56">
        <v>1</v>
      </c>
      <c r="AE627" s="1" t="s">
        <v>1459</v>
      </c>
      <c r="AF627" s="1" t="s">
        <v>1418</v>
      </c>
      <c r="AG627" s="1" t="s">
        <v>1419</v>
      </c>
    </row>
    <row r="628" spans="1:33">
      <c r="A628" s="53">
        <v>45169</v>
      </c>
      <c r="B628" s="53">
        <v>45169</v>
      </c>
      <c r="N628" s="1" t="s">
        <v>1070</v>
      </c>
      <c r="U628" s="59">
        <v>3483901125.3094301</v>
      </c>
      <c r="V628" s="60">
        <v>3483901125.3094301</v>
      </c>
      <c r="W628" s="60">
        <v>5359847885.0914202</v>
      </c>
      <c r="X628" s="59">
        <v>5.2582621993399997E-2</v>
      </c>
      <c r="Y628" s="54">
        <v>0</v>
      </c>
      <c r="Z628" s="54">
        <v>1</v>
      </c>
      <c r="AA628" s="54">
        <v>0</v>
      </c>
      <c r="AB628" s="54">
        <v>0</v>
      </c>
      <c r="AC628" s="56">
        <v>0.5</v>
      </c>
      <c r="AD628" s="56">
        <v>0.5</v>
      </c>
      <c r="AE628" s="1" t="s">
        <v>1458</v>
      </c>
      <c r="AF628" s="1" t="s">
        <v>1418</v>
      </c>
      <c r="AG628" s="1" t="s">
        <v>1419</v>
      </c>
    </row>
    <row r="629" spans="1:33">
      <c r="A629" s="53">
        <v>45169</v>
      </c>
      <c r="B629" s="53">
        <v>45169</v>
      </c>
      <c r="N629" s="1" t="s">
        <v>1070</v>
      </c>
      <c r="U629" s="59">
        <v>5691119950.61378</v>
      </c>
      <c r="V629" s="60">
        <v>5691119950.61378</v>
      </c>
      <c r="W629" s="60">
        <v>22764479802.455101</v>
      </c>
      <c r="X629" s="59">
        <v>8.5896240541400007E-2</v>
      </c>
      <c r="Y629" s="54">
        <v>1</v>
      </c>
      <c r="Z629" s="54">
        <v>0</v>
      </c>
      <c r="AA629" s="54">
        <v>0</v>
      </c>
      <c r="AB629" s="54">
        <v>0</v>
      </c>
      <c r="AC629" s="56">
        <v>0.65</v>
      </c>
      <c r="AD629" s="56">
        <v>0.35</v>
      </c>
      <c r="AE629" s="1" t="s">
        <v>1458</v>
      </c>
      <c r="AF629" s="1" t="s">
        <v>1418</v>
      </c>
      <c r="AG629" s="1" t="s">
        <v>1419</v>
      </c>
    </row>
    <row r="630" spans="1:33">
      <c r="A630" s="53">
        <v>45169</v>
      </c>
      <c r="B630" s="53">
        <v>45169</v>
      </c>
      <c r="N630" s="1" t="s">
        <v>948</v>
      </c>
      <c r="U630" s="59">
        <v>51506500130.506599</v>
      </c>
      <c r="V630" s="60">
        <v>51506500130.506599</v>
      </c>
      <c r="W630" s="60">
        <v>136662048191.894</v>
      </c>
      <c r="X630" s="59">
        <v>0.77738911902179997</v>
      </c>
      <c r="Y630" s="54">
        <v>1</v>
      </c>
      <c r="Z630" s="54">
        <v>0</v>
      </c>
      <c r="AA630" s="54">
        <v>0</v>
      </c>
      <c r="AB630" s="54">
        <v>0</v>
      </c>
      <c r="AC630" s="56">
        <v>1</v>
      </c>
      <c r="AD630" s="56">
        <v>0</v>
      </c>
      <c r="AE630" s="1" t="s">
        <v>1431</v>
      </c>
      <c r="AF630" s="1" t="s">
        <v>1418</v>
      </c>
      <c r="AG630" s="1" t="s">
        <v>1465</v>
      </c>
    </row>
    <row r="631" spans="1:33">
      <c r="A631" s="53">
        <v>45169</v>
      </c>
      <c r="B631" s="53">
        <v>45169</v>
      </c>
      <c r="N631" s="1" t="s">
        <v>948</v>
      </c>
      <c r="U631" s="59">
        <v>474509409.356323</v>
      </c>
      <c r="V631" s="60">
        <v>474509409.356323</v>
      </c>
      <c r="W631" s="60">
        <v>136662048191.894</v>
      </c>
      <c r="X631" s="59">
        <v>7.16178445E-3</v>
      </c>
      <c r="Y631" s="54">
        <v>1</v>
      </c>
      <c r="Z631" s="54">
        <v>0</v>
      </c>
      <c r="AA631" s="54">
        <v>0</v>
      </c>
      <c r="AB631" s="54">
        <v>0</v>
      </c>
      <c r="AC631" s="56">
        <v>1</v>
      </c>
      <c r="AD631" s="56">
        <v>0</v>
      </c>
      <c r="AE631" s="1" t="s">
        <v>1461</v>
      </c>
      <c r="AF631" s="1" t="s">
        <v>1418</v>
      </c>
      <c r="AG631" s="1" t="s">
        <v>1434</v>
      </c>
    </row>
    <row r="632" spans="1:33">
      <c r="A632" s="53">
        <v>45169</v>
      </c>
      <c r="B632" s="53">
        <v>45169</v>
      </c>
      <c r="N632" s="1" t="s">
        <v>1278</v>
      </c>
      <c r="U632" s="59">
        <v>3293221200.46422</v>
      </c>
      <c r="V632" s="60">
        <v>3293221200.46422</v>
      </c>
      <c r="W632" s="60">
        <v>3293221200.46422</v>
      </c>
      <c r="X632" s="59">
        <v>4.9704684288100001E-2</v>
      </c>
      <c r="Y632" s="54">
        <v>0</v>
      </c>
      <c r="Z632" s="54">
        <v>1</v>
      </c>
      <c r="AA632" s="54">
        <v>0</v>
      </c>
      <c r="AB632" s="54">
        <v>0</v>
      </c>
      <c r="AC632" s="56">
        <v>1</v>
      </c>
      <c r="AD632" s="56">
        <v>0</v>
      </c>
      <c r="AE632" s="1" t="s">
        <v>1432</v>
      </c>
      <c r="AF632" s="1" t="s">
        <v>1418</v>
      </c>
      <c r="AG632" s="1" t="s">
        <v>1419</v>
      </c>
    </row>
    <row r="633" spans="1:33">
      <c r="A633" s="53">
        <v>45169</v>
      </c>
      <c r="B633" s="53">
        <v>45169</v>
      </c>
      <c r="N633" s="1" t="s">
        <v>1256</v>
      </c>
      <c r="U633" s="59">
        <v>21212323197.3125</v>
      </c>
      <c r="V633" s="60">
        <v>21212323197.3125</v>
      </c>
      <c r="W633" s="60">
        <v>70707743991.041504</v>
      </c>
      <c r="X633" s="59">
        <v>0.32015821694309998</v>
      </c>
      <c r="Y633" s="54">
        <v>1</v>
      </c>
      <c r="Z633" s="54">
        <v>0</v>
      </c>
      <c r="AA633" s="54">
        <v>0</v>
      </c>
      <c r="AB633" s="54">
        <v>0</v>
      </c>
      <c r="AC633" s="56">
        <v>1</v>
      </c>
      <c r="AD633" s="56">
        <v>0</v>
      </c>
      <c r="AE633" s="1" t="s">
        <v>1460</v>
      </c>
      <c r="AF633" s="1" t="s">
        <v>1418</v>
      </c>
      <c r="AG633" s="1" t="s">
        <v>1419</v>
      </c>
    </row>
    <row r="634" spans="1:33">
      <c r="A634" s="53">
        <v>45169</v>
      </c>
      <c r="B634" s="53">
        <v>45169</v>
      </c>
      <c r="N634" s="1" t="s">
        <v>1256</v>
      </c>
      <c r="U634" s="59">
        <v>21222988015.410702</v>
      </c>
      <c r="V634" s="60">
        <v>21222988015.410702</v>
      </c>
      <c r="W634" s="60">
        <v>53057470038.526604</v>
      </c>
      <c r="X634" s="59">
        <v>0.32031918135589998</v>
      </c>
      <c r="Y634" s="54">
        <v>1</v>
      </c>
      <c r="Z634" s="54">
        <v>0</v>
      </c>
      <c r="AA634" s="54">
        <v>0</v>
      </c>
      <c r="AB634" s="54">
        <v>0</v>
      </c>
      <c r="AC634" s="56">
        <v>1</v>
      </c>
      <c r="AD634" s="56">
        <v>0</v>
      </c>
      <c r="AE634" s="1" t="s">
        <v>1460</v>
      </c>
      <c r="AF634" s="1" t="s">
        <v>1418</v>
      </c>
      <c r="AG634" s="1" t="s">
        <v>1419</v>
      </c>
    </row>
    <row r="635" spans="1:33">
      <c r="A635" s="53">
        <v>45169</v>
      </c>
      <c r="B635" s="53">
        <v>45169</v>
      </c>
      <c r="N635" s="1" t="s">
        <v>1256</v>
      </c>
      <c r="U635" s="59">
        <v>37729993467.798897</v>
      </c>
      <c r="V635" s="60">
        <v>37729993467.798897</v>
      </c>
      <c r="W635" s="60">
        <v>76999986668.977402</v>
      </c>
      <c r="X635" s="59">
        <v>0.56945989939740005</v>
      </c>
      <c r="Y635" s="54">
        <v>1</v>
      </c>
      <c r="Z635" s="54">
        <v>0</v>
      </c>
      <c r="AA635" s="54">
        <v>0</v>
      </c>
      <c r="AB635" s="54">
        <v>0</v>
      </c>
      <c r="AC635" s="56">
        <v>0</v>
      </c>
      <c r="AD635" s="56">
        <v>1</v>
      </c>
      <c r="AE635" s="1" t="s">
        <v>1460</v>
      </c>
      <c r="AF635" s="1" t="s">
        <v>1418</v>
      </c>
      <c r="AG635" s="1" t="s">
        <v>1419</v>
      </c>
    </row>
    <row r="636" spans="1:33">
      <c r="A636" s="53">
        <v>45169</v>
      </c>
      <c r="B636" s="53">
        <v>45169</v>
      </c>
      <c r="N636" s="1" t="s">
        <v>1339</v>
      </c>
      <c r="U636" s="59">
        <v>12741833694.192801</v>
      </c>
      <c r="V636" s="60">
        <v>12741833694.192801</v>
      </c>
      <c r="W636" s="60">
        <v>16989111592.257099</v>
      </c>
      <c r="X636" s="59">
        <v>0.19231287012619999</v>
      </c>
      <c r="Y636" s="54">
        <v>1</v>
      </c>
      <c r="Z636" s="54">
        <v>0</v>
      </c>
      <c r="AA636" s="54">
        <v>0</v>
      </c>
      <c r="AB636" s="54">
        <v>0</v>
      </c>
      <c r="AC636" s="56">
        <v>1</v>
      </c>
      <c r="AD636" s="56">
        <v>0</v>
      </c>
      <c r="AE636" s="1" t="s">
        <v>1497</v>
      </c>
      <c r="AF636" s="1" t="s">
        <v>1418</v>
      </c>
      <c r="AG636" s="1" t="s">
        <v>1419</v>
      </c>
    </row>
    <row r="637" spans="1:33">
      <c r="A637" s="53">
        <v>45169</v>
      </c>
      <c r="B637" s="53">
        <v>45169</v>
      </c>
      <c r="N637" s="1" t="s">
        <v>1256</v>
      </c>
      <c r="U637" s="59">
        <v>4599122390.54564</v>
      </c>
      <c r="V637" s="60">
        <v>4599122390.54564</v>
      </c>
      <c r="W637" s="60">
        <v>22995611952.728199</v>
      </c>
      <c r="X637" s="59">
        <v>6.9414689299400006E-2</v>
      </c>
      <c r="Y637" s="54">
        <v>1</v>
      </c>
      <c r="Z637" s="54">
        <v>0</v>
      </c>
      <c r="AA637" s="54">
        <v>0</v>
      </c>
      <c r="AB637" s="54">
        <v>0</v>
      </c>
      <c r="AC637" s="56">
        <v>0.65</v>
      </c>
      <c r="AD637" s="56">
        <v>0.35</v>
      </c>
      <c r="AE637" s="1" t="s">
        <v>1460</v>
      </c>
      <c r="AF637" s="1" t="s">
        <v>1418</v>
      </c>
      <c r="AG637" s="1" t="s">
        <v>1419</v>
      </c>
    </row>
    <row r="638" spans="1:33">
      <c r="A638" s="53">
        <v>45169</v>
      </c>
      <c r="B638" s="53">
        <v>45169</v>
      </c>
      <c r="N638" s="1" t="s">
        <v>1256</v>
      </c>
      <c r="U638" s="59">
        <v>9623811331.55933</v>
      </c>
      <c r="V638" s="60">
        <v>9623811331.55933</v>
      </c>
      <c r="W638" s="60">
        <v>19640431288.896599</v>
      </c>
      <c r="X638" s="59">
        <v>0.14525246704229999</v>
      </c>
      <c r="Y638" s="54">
        <v>1</v>
      </c>
      <c r="Z638" s="54">
        <v>0</v>
      </c>
      <c r="AA638" s="54">
        <v>0</v>
      </c>
      <c r="AB638" s="54">
        <v>0</v>
      </c>
      <c r="AC638" s="56">
        <v>1</v>
      </c>
      <c r="AD638" s="56">
        <v>0</v>
      </c>
      <c r="AE638" s="1" t="s">
        <v>1460</v>
      </c>
      <c r="AF638" s="1" t="s">
        <v>1418</v>
      </c>
      <c r="AG638" s="1" t="s">
        <v>1419</v>
      </c>
    </row>
    <row r="639" spans="1:33">
      <c r="A639" s="53">
        <v>45169</v>
      </c>
      <c r="B639" s="53">
        <v>45169</v>
      </c>
      <c r="N639" s="1" t="s">
        <v>1339</v>
      </c>
      <c r="U639" s="59">
        <v>18790226036.672501</v>
      </c>
      <c r="V639" s="60">
        <v>18790226036.672501</v>
      </c>
      <c r="W639" s="60">
        <v>46975565091.681297</v>
      </c>
      <c r="X639" s="59">
        <v>0.28360143336970001</v>
      </c>
      <c r="Y639" s="54">
        <v>1</v>
      </c>
      <c r="Z639" s="54">
        <v>0</v>
      </c>
      <c r="AA639" s="54">
        <v>0</v>
      </c>
      <c r="AB639" s="54">
        <v>0</v>
      </c>
      <c r="AC639" s="56">
        <v>0</v>
      </c>
      <c r="AD639" s="56">
        <v>1</v>
      </c>
      <c r="AE639" s="1" t="s">
        <v>1498</v>
      </c>
      <c r="AF639" s="1" t="s">
        <v>1418</v>
      </c>
      <c r="AG639" s="1" t="s">
        <v>1419</v>
      </c>
    </row>
    <row r="640" spans="1:33">
      <c r="A640" s="53">
        <v>45169</v>
      </c>
      <c r="B640" s="53">
        <v>45169</v>
      </c>
      <c r="N640" s="1" t="s">
        <v>1222</v>
      </c>
      <c r="U640" s="59">
        <v>5135851648.3516502</v>
      </c>
      <c r="V640" s="60">
        <v>5135851648.3516502</v>
      </c>
      <c r="W640" s="60">
        <v>20543406593.406601</v>
      </c>
      <c r="X640" s="59">
        <v>7.7515559749200005E-2</v>
      </c>
      <c r="Y640" s="54">
        <v>1</v>
      </c>
      <c r="Z640" s="54">
        <v>0</v>
      </c>
      <c r="AA640" s="54">
        <v>0</v>
      </c>
      <c r="AB640" s="54">
        <v>0</v>
      </c>
      <c r="AC640" s="56">
        <v>1</v>
      </c>
      <c r="AD640" s="56">
        <v>0</v>
      </c>
      <c r="AE640" s="1" t="s">
        <v>1499</v>
      </c>
      <c r="AF640" s="1" t="s">
        <v>1418</v>
      </c>
      <c r="AG640" s="1" t="s">
        <v>1419</v>
      </c>
    </row>
    <row r="641" spans="1:33">
      <c r="A641" s="53">
        <v>45169</v>
      </c>
      <c r="B641" s="53">
        <v>45169</v>
      </c>
      <c r="N641" s="1" t="s">
        <v>1256</v>
      </c>
      <c r="U641" s="59">
        <v>11934331382.5604</v>
      </c>
      <c r="V641" s="60">
        <v>11934331382.5604</v>
      </c>
      <c r="W641" s="60">
        <v>24355778331.755798</v>
      </c>
      <c r="X641" s="59">
        <v>0.18012521402340001</v>
      </c>
      <c r="Y641" s="54">
        <v>1</v>
      </c>
      <c r="Z641" s="54">
        <v>0</v>
      </c>
      <c r="AA641" s="54">
        <v>0</v>
      </c>
      <c r="AB641" s="54">
        <v>0</v>
      </c>
      <c r="AC641" s="56">
        <v>1</v>
      </c>
      <c r="AD641" s="56">
        <v>0</v>
      </c>
      <c r="AE641" s="1" t="s">
        <v>1460</v>
      </c>
      <c r="AF641" s="1" t="s">
        <v>1418</v>
      </c>
      <c r="AG641" s="1" t="s">
        <v>1419</v>
      </c>
    </row>
    <row r="642" spans="1:33">
      <c r="A642" s="53">
        <v>45169</v>
      </c>
      <c r="B642" s="53">
        <v>45169</v>
      </c>
      <c r="N642" s="1" t="s">
        <v>1256</v>
      </c>
      <c r="U642" s="59">
        <v>6039078347.4012499</v>
      </c>
      <c r="V642" s="60">
        <v>6039078347.4012499</v>
      </c>
      <c r="W642" s="60">
        <v>12324649688.573999</v>
      </c>
      <c r="X642" s="59">
        <v>9.1147986842299994E-2</v>
      </c>
      <c r="Y642" s="54">
        <v>1</v>
      </c>
      <c r="Z642" s="54">
        <v>0</v>
      </c>
      <c r="AA642" s="54">
        <v>0</v>
      </c>
      <c r="AB642" s="54">
        <v>0</v>
      </c>
      <c r="AC642" s="56">
        <v>1</v>
      </c>
      <c r="AD642" s="56">
        <v>0</v>
      </c>
      <c r="AE642" s="1" t="s">
        <v>1460</v>
      </c>
      <c r="AF642" s="1" t="s">
        <v>1418</v>
      </c>
      <c r="AG642" s="1" t="s">
        <v>1419</v>
      </c>
    </row>
    <row r="643" spans="1:33">
      <c r="A643" s="53">
        <v>45169</v>
      </c>
      <c r="B643" s="53">
        <v>45169</v>
      </c>
      <c r="N643" s="1" t="s">
        <v>1339</v>
      </c>
      <c r="U643" s="59">
        <v>16458402802.937099</v>
      </c>
      <c r="V643" s="60">
        <v>16458402802.937099</v>
      </c>
      <c r="W643" s="60">
        <v>41146007007.342697</v>
      </c>
      <c r="X643" s="59">
        <v>0.24840715682610001</v>
      </c>
      <c r="Y643" s="54">
        <v>1</v>
      </c>
      <c r="Z643" s="54">
        <v>0</v>
      </c>
      <c r="AA643" s="54">
        <v>0</v>
      </c>
      <c r="AB643" s="54">
        <v>0</v>
      </c>
      <c r="AC643" s="56">
        <v>0.5</v>
      </c>
      <c r="AD643" s="56">
        <v>0.5</v>
      </c>
      <c r="AE643" s="1" t="s">
        <v>1498</v>
      </c>
      <c r="AF643" s="1" t="s">
        <v>1418</v>
      </c>
      <c r="AG643" s="1" t="s">
        <v>1419</v>
      </c>
    </row>
    <row r="644" spans="1:33">
      <c r="A644" s="53">
        <v>45169</v>
      </c>
      <c r="B644" s="53">
        <v>45169</v>
      </c>
      <c r="N644" s="1" t="s">
        <v>1256</v>
      </c>
      <c r="U644" s="59">
        <v>8557506320.0501204</v>
      </c>
      <c r="V644" s="60">
        <v>8557506320.0501204</v>
      </c>
      <c r="W644" s="60">
        <v>17464298612.347198</v>
      </c>
      <c r="X644" s="59">
        <v>0.12915869419029999</v>
      </c>
      <c r="Y644" s="54">
        <v>1</v>
      </c>
      <c r="Z644" s="54">
        <v>0</v>
      </c>
      <c r="AA644" s="54">
        <v>0</v>
      </c>
      <c r="AB644" s="54">
        <v>0</v>
      </c>
      <c r="AC644" s="56">
        <v>0.65</v>
      </c>
      <c r="AD644" s="56">
        <v>0.35</v>
      </c>
      <c r="AE644" s="1" t="s">
        <v>1460</v>
      </c>
      <c r="AF644" s="1" t="s">
        <v>1418</v>
      </c>
      <c r="AG644" s="1" t="s">
        <v>1419</v>
      </c>
    </row>
    <row r="645" spans="1:33">
      <c r="A645" s="53">
        <v>45169</v>
      </c>
      <c r="B645" s="53">
        <v>45169</v>
      </c>
      <c r="N645" s="1" t="s">
        <v>1256</v>
      </c>
      <c r="U645" s="59">
        <v>5604628531.0546198</v>
      </c>
      <c r="V645" s="60">
        <v>5604628531.0546198</v>
      </c>
      <c r="W645" s="60">
        <v>11438017410.3155</v>
      </c>
      <c r="X645" s="59">
        <v>8.4590823006100005E-2</v>
      </c>
      <c r="Y645" s="54">
        <v>1</v>
      </c>
      <c r="Z645" s="54">
        <v>0</v>
      </c>
      <c r="AA645" s="54">
        <v>0</v>
      </c>
      <c r="AB645" s="54">
        <v>0</v>
      </c>
      <c r="AC645" s="56">
        <v>0</v>
      </c>
      <c r="AD645" s="56">
        <v>1</v>
      </c>
      <c r="AE645" s="1" t="s">
        <v>1460</v>
      </c>
      <c r="AF645" s="1" t="s">
        <v>1418</v>
      </c>
      <c r="AG645" s="1" t="s">
        <v>1419</v>
      </c>
    </row>
    <row r="646" spans="1:33">
      <c r="A646" s="53">
        <v>45169</v>
      </c>
      <c r="B646" s="53">
        <v>45169</v>
      </c>
      <c r="N646" s="1" t="s">
        <v>1339</v>
      </c>
      <c r="U646" s="59">
        <v>6879420938.5987101</v>
      </c>
      <c r="V646" s="60">
        <v>6879420938.5987101</v>
      </c>
      <c r="W646" s="60">
        <v>17198552346.496799</v>
      </c>
      <c r="X646" s="59">
        <v>0.103831302249</v>
      </c>
      <c r="Y646" s="54">
        <v>1</v>
      </c>
      <c r="Z646" s="54">
        <v>0</v>
      </c>
      <c r="AA646" s="54">
        <v>0</v>
      </c>
      <c r="AB646" s="54">
        <v>0</v>
      </c>
      <c r="AC646" s="56">
        <v>1</v>
      </c>
      <c r="AD646" s="56">
        <v>0</v>
      </c>
      <c r="AE646" s="1" t="s">
        <v>1498</v>
      </c>
      <c r="AF646" s="1" t="s">
        <v>1418</v>
      </c>
      <c r="AG646" s="1" t="s">
        <v>1419</v>
      </c>
    </row>
    <row r="647" spans="1:33">
      <c r="A647" s="53">
        <v>45169</v>
      </c>
      <c r="B647" s="53">
        <v>45169</v>
      </c>
      <c r="N647" s="1" t="s">
        <v>1256</v>
      </c>
      <c r="U647" s="59">
        <v>2643958020.87638</v>
      </c>
      <c r="V647" s="60">
        <v>2643958020.87638</v>
      </c>
      <c r="W647" s="60">
        <v>5395832695.6660805</v>
      </c>
      <c r="X647" s="59">
        <v>3.9905336052200001E-2</v>
      </c>
      <c r="Y647" s="54">
        <v>0</v>
      </c>
      <c r="Z647" s="54">
        <v>1</v>
      </c>
      <c r="AA647" s="54">
        <v>0</v>
      </c>
      <c r="AB647" s="54">
        <v>0</v>
      </c>
      <c r="AC647" s="56">
        <v>0</v>
      </c>
      <c r="AD647" s="56">
        <v>1</v>
      </c>
      <c r="AE647" s="1" t="s">
        <v>1460</v>
      </c>
      <c r="AF647" s="1" t="s">
        <v>1418</v>
      </c>
      <c r="AG647" s="1" t="s">
        <v>1419</v>
      </c>
    </row>
    <row r="648" spans="1:33">
      <c r="A648" s="53">
        <v>45169</v>
      </c>
      <c r="B648" s="53">
        <v>45169</v>
      </c>
      <c r="N648" s="1" t="s">
        <v>1339</v>
      </c>
      <c r="U648" s="59">
        <v>4447290212.3608398</v>
      </c>
      <c r="V648" s="60">
        <v>4447290212.3608398</v>
      </c>
      <c r="W648" s="60">
        <v>11118225530.9021</v>
      </c>
      <c r="X648" s="59">
        <v>6.7123081775300006E-2</v>
      </c>
      <c r="Y648" s="54">
        <v>0</v>
      </c>
      <c r="Z648" s="54">
        <v>1</v>
      </c>
      <c r="AA648" s="54">
        <v>0</v>
      </c>
      <c r="AB648" s="54">
        <v>0</v>
      </c>
      <c r="AC648" s="56">
        <v>1</v>
      </c>
      <c r="AD648" s="56">
        <v>0</v>
      </c>
      <c r="AE648" s="1" t="s">
        <v>1497</v>
      </c>
      <c r="AF648" s="1" t="s">
        <v>1418</v>
      </c>
      <c r="AG648" s="1" t="s">
        <v>1419</v>
      </c>
    </row>
    <row r="649" spans="1:33">
      <c r="A649" s="53">
        <v>45169</v>
      </c>
      <c r="B649" s="53">
        <v>45169</v>
      </c>
      <c r="N649" s="1" t="s">
        <v>1222</v>
      </c>
      <c r="U649" s="59">
        <v>19792346935.714298</v>
      </c>
      <c r="V649" s="60">
        <v>19792346935.714298</v>
      </c>
      <c r="W649" s="60">
        <v>39584693871.428596</v>
      </c>
      <c r="X649" s="59">
        <v>0.29872647352749998</v>
      </c>
      <c r="Y649" s="54">
        <v>1</v>
      </c>
      <c r="Z649" s="54">
        <v>0</v>
      </c>
      <c r="AA649" s="54">
        <v>0</v>
      </c>
      <c r="AB649" s="54">
        <v>0</v>
      </c>
      <c r="AC649" s="56">
        <v>0.5</v>
      </c>
      <c r="AD649" s="56">
        <v>0.5</v>
      </c>
      <c r="AE649" s="1" t="s">
        <v>1499</v>
      </c>
      <c r="AF649" s="1" t="s">
        <v>1418</v>
      </c>
      <c r="AG649" s="1" t="s">
        <v>1419</v>
      </c>
    </row>
    <row r="650" spans="1:33">
      <c r="A650" s="53">
        <v>45169</v>
      </c>
      <c r="B650" s="53">
        <v>45169</v>
      </c>
      <c r="N650" s="1" t="s">
        <v>1104</v>
      </c>
      <c r="U650" s="59">
        <v>3221605903.0510998</v>
      </c>
      <c r="V650" s="60">
        <v>3221605903.0510998</v>
      </c>
      <c r="W650" s="60">
        <v>7159124229.00243</v>
      </c>
      <c r="X650" s="59">
        <v>4.8623792501199997E-2</v>
      </c>
      <c r="Y650" s="54">
        <v>1</v>
      </c>
      <c r="Z650" s="54">
        <v>0</v>
      </c>
      <c r="AA650" s="54">
        <v>0</v>
      </c>
      <c r="AB650" s="54">
        <v>0</v>
      </c>
      <c r="AC650" s="56">
        <v>1</v>
      </c>
      <c r="AD650" s="56">
        <v>0</v>
      </c>
      <c r="AE650" s="1" t="s">
        <v>1500</v>
      </c>
      <c r="AF650" s="1" t="s">
        <v>1418</v>
      </c>
      <c r="AG650" s="1" t="s">
        <v>1419</v>
      </c>
    </row>
    <row r="651" spans="1:33">
      <c r="A651" s="53">
        <v>45169</v>
      </c>
      <c r="B651" s="53">
        <v>45169</v>
      </c>
      <c r="N651" s="1" t="s">
        <v>1222</v>
      </c>
      <c r="U651" s="59">
        <v>2539008440.7527499</v>
      </c>
      <c r="V651" s="60">
        <v>2539008440.7527499</v>
      </c>
      <c r="W651" s="60">
        <v>5642240979.4505501</v>
      </c>
      <c r="X651" s="59">
        <v>3.8321328957400001E-2</v>
      </c>
      <c r="Y651" s="54">
        <v>0</v>
      </c>
      <c r="Z651" s="54">
        <v>1</v>
      </c>
      <c r="AA651" s="54">
        <v>0</v>
      </c>
      <c r="AB651" s="54">
        <v>0</v>
      </c>
      <c r="AC651" s="56">
        <v>0</v>
      </c>
      <c r="AD651" s="56">
        <v>1</v>
      </c>
      <c r="AE651" s="1" t="s">
        <v>1499</v>
      </c>
      <c r="AF651" s="1" t="s">
        <v>1418</v>
      </c>
      <c r="AG651" s="1" t="s">
        <v>1419</v>
      </c>
    </row>
    <row r="652" spans="1:33">
      <c r="A652" s="53">
        <v>45169</v>
      </c>
      <c r="B652" s="53">
        <v>45169</v>
      </c>
      <c r="N652" s="1" t="s">
        <v>1104</v>
      </c>
      <c r="U652" s="59">
        <v>19626070010.662601</v>
      </c>
      <c r="V652" s="60">
        <v>19626070010.662601</v>
      </c>
      <c r="W652" s="60">
        <v>35683763655.750198</v>
      </c>
      <c r="X652" s="59">
        <v>0.2962168510148</v>
      </c>
      <c r="Y652" s="54">
        <v>1</v>
      </c>
      <c r="Z652" s="54">
        <v>0</v>
      </c>
      <c r="AA652" s="54">
        <v>0</v>
      </c>
      <c r="AB652" s="54">
        <v>0</v>
      </c>
      <c r="AC652" s="56">
        <v>0.5</v>
      </c>
      <c r="AD652" s="56">
        <v>0.5</v>
      </c>
      <c r="AE652" s="1" t="s">
        <v>1500</v>
      </c>
      <c r="AF652" s="1" t="s">
        <v>1418</v>
      </c>
      <c r="AG652" s="1" t="s">
        <v>1419</v>
      </c>
    </row>
    <row r="653" spans="1:33">
      <c r="A653" s="53">
        <v>45169</v>
      </c>
      <c r="B653" s="53">
        <v>45169</v>
      </c>
      <c r="N653" s="1" t="s">
        <v>1222</v>
      </c>
      <c r="U653" s="59">
        <v>8779201200</v>
      </c>
      <c r="V653" s="60">
        <v>8779201200</v>
      </c>
      <c r="W653" s="60">
        <v>12541716000</v>
      </c>
      <c r="X653" s="59">
        <v>0.13250474152370001</v>
      </c>
      <c r="Y653" s="54">
        <v>1</v>
      </c>
      <c r="Z653" s="54">
        <v>0</v>
      </c>
      <c r="AA653" s="54">
        <v>0</v>
      </c>
      <c r="AB653" s="54">
        <v>0</v>
      </c>
      <c r="AC653" s="56">
        <v>0</v>
      </c>
      <c r="AD653" s="56">
        <v>1</v>
      </c>
      <c r="AE653" s="1" t="s">
        <v>1499</v>
      </c>
      <c r="AF653" s="1" t="s">
        <v>1418</v>
      </c>
      <c r="AG653" s="1" t="s">
        <v>1419</v>
      </c>
    </row>
    <row r="654" spans="1:33">
      <c r="A654" s="53">
        <v>45169</v>
      </c>
      <c r="B654" s="53">
        <v>45169</v>
      </c>
      <c r="N654" s="1" t="s">
        <v>1256</v>
      </c>
      <c r="U654" s="59">
        <v>2544140775.5988998</v>
      </c>
      <c r="V654" s="60">
        <v>2544140775.5988998</v>
      </c>
      <c r="W654" s="60">
        <v>5192124031.8344803</v>
      </c>
      <c r="X654" s="59">
        <v>3.8398791437999999E-2</v>
      </c>
      <c r="Y654" s="54">
        <v>0</v>
      </c>
      <c r="Z654" s="54">
        <v>1</v>
      </c>
      <c r="AA654" s="54">
        <v>0</v>
      </c>
      <c r="AB654" s="54">
        <v>0</v>
      </c>
      <c r="AC654" s="56">
        <v>0.65</v>
      </c>
      <c r="AD654" s="56">
        <v>0.35</v>
      </c>
      <c r="AE654" s="1" t="s">
        <v>1460</v>
      </c>
      <c r="AF654" s="1" t="s">
        <v>1418</v>
      </c>
      <c r="AG654" s="1" t="s">
        <v>1419</v>
      </c>
    </row>
    <row r="655" spans="1:33">
      <c r="A655" s="53">
        <v>45169</v>
      </c>
      <c r="B655" s="53">
        <v>45169</v>
      </c>
      <c r="N655" s="1" t="s">
        <v>1256</v>
      </c>
      <c r="U655" s="59">
        <v>1113343973.09042</v>
      </c>
      <c r="V655" s="60">
        <v>1113343973.09042</v>
      </c>
      <c r="W655" s="60">
        <v>2272130557.3274002</v>
      </c>
      <c r="X655" s="59">
        <v>1.6803733280599999E-2</v>
      </c>
      <c r="Y655" s="54">
        <v>0</v>
      </c>
      <c r="Z655" s="54">
        <v>1</v>
      </c>
      <c r="AA655" s="54">
        <v>0</v>
      </c>
      <c r="AB655" s="54">
        <v>0</v>
      </c>
      <c r="AC655" s="56">
        <v>1</v>
      </c>
      <c r="AD655" s="56">
        <v>0</v>
      </c>
      <c r="AE655" s="1" t="s">
        <v>1460</v>
      </c>
      <c r="AF655" s="1" t="s">
        <v>1418</v>
      </c>
      <c r="AG655" s="1" t="s">
        <v>1419</v>
      </c>
    </row>
    <row r="656" spans="1:33">
      <c r="A656" s="53">
        <v>45169</v>
      </c>
      <c r="B656" s="53">
        <v>45169</v>
      </c>
      <c r="N656" s="1" t="s">
        <v>1222</v>
      </c>
      <c r="U656" s="59">
        <v>2376000000</v>
      </c>
      <c r="V656" s="60">
        <v>2376000000</v>
      </c>
      <c r="W656" s="60">
        <v>9504000000</v>
      </c>
      <c r="X656" s="59">
        <v>3.5861037774200001E-2</v>
      </c>
      <c r="Y656" s="54">
        <v>1</v>
      </c>
      <c r="Z656" s="54">
        <v>0</v>
      </c>
      <c r="AA656" s="54">
        <v>0</v>
      </c>
      <c r="AB656" s="54">
        <v>0</v>
      </c>
      <c r="AC656" s="56">
        <v>1</v>
      </c>
      <c r="AD656" s="56">
        <v>0</v>
      </c>
      <c r="AE656" s="1" t="s">
        <v>1499</v>
      </c>
      <c r="AF656" s="1" t="s">
        <v>1418</v>
      </c>
      <c r="AG656" s="1" t="s">
        <v>1419</v>
      </c>
    </row>
    <row r="657" spans="1:33">
      <c r="A657" s="53">
        <v>45169</v>
      </c>
      <c r="B657" s="53">
        <v>45169</v>
      </c>
      <c r="N657" s="1" t="s">
        <v>1222</v>
      </c>
      <c r="U657" s="59">
        <v>5052395890.10989</v>
      </c>
      <c r="V657" s="60">
        <v>5052395890.10989</v>
      </c>
      <c r="W657" s="60">
        <v>6315494862.6373596</v>
      </c>
      <c r="X657" s="59">
        <v>7.6255959539300006E-2</v>
      </c>
      <c r="Y657" s="54">
        <v>0</v>
      </c>
      <c r="Z657" s="54">
        <v>1</v>
      </c>
      <c r="AA657" s="54">
        <v>0</v>
      </c>
      <c r="AB657" s="54">
        <v>0</v>
      </c>
      <c r="AC657" s="56">
        <v>0.5</v>
      </c>
      <c r="AD657" s="56">
        <v>0.5</v>
      </c>
      <c r="AE657" s="1" t="s">
        <v>1499</v>
      </c>
      <c r="AF657" s="1" t="s">
        <v>1418</v>
      </c>
      <c r="AG657" s="1" t="s">
        <v>1419</v>
      </c>
    </row>
    <row r="658" spans="1:33">
      <c r="A658" s="53">
        <v>45169</v>
      </c>
      <c r="B658" s="53">
        <v>45169</v>
      </c>
      <c r="N658" s="1" t="s">
        <v>1256</v>
      </c>
      <c r="U658" s="59">
        <v>1900452459.5430701</v>
      </c>
      <c r="V658" s="60">
        <v>1900452459.5430701</v>
      </c>
      <c r="W658" s="60">
        <v>3878474407.2307501</v>
      </c>
      <c r="X658" s="59">
        <v>2.8683584780999999E-2</v>
      </c>
      <c r="Y658" s="54">
        <v>0</v>
      </c>
      <c r="Z658" s="54">
        <v>1</v>
      </c>
      <c r="AA658" s="54">
        <v>0</v>
      </c>
      <c r="AB658" s="54">
        <v>0</v>
      </c>
      <c r="AC658" s="56">
        <v>1</v>
      </c>
      <c r="AD658" s="56">
        <v>0</v>
      </c>
      <c r="AE658" s="1" t="s">
        <v>1460</v>
      </c>
      <c r="AF658" s="1" t="s">
        <v>1418</v>
      </c>
      <c r="AG658" s="1" t="s">
        <v>1419</v>
      </c>
    </row>
    <row r="659" spans="1:33">
      <c r="A659" s="53">
        <v>45169</v>
      </c>
      <c r="B659" s="53">
        <v>45169</v>
      </c>
      <c r="N659" s="1" t="s">
        <v>1339</v>
      </c>
      <c r="U659" s="59">
        <v>4121418439.71631</v>
      </c>
      <c r="V659" s="60">
        <v>4121418439.71631</v>
      </c>
      <c r="W659" s="60">
        <v>10303546099.2908</v>
      </c>
      <c r="X659" s="59">
        <v>6.2204689541200002E-2</v>
      </c>
      <c r="Y659" s="54">
        <v>0</v>
      </c>
      <c r="Z659" s="54">
        <v>1</v>
      </c>
      <c r="AA659" s="54">
        <v>0</v>
      </c>
      <c r="AB659" s="54">
        <v>0</v>
      </c>
      <c r="AC659" s="56">
        <v>0</v>
      </c>
      <c r="AD659" s="56">
        <v>1</v>
      </c>
      <c r="AE659" s="1" t="s">
        <v>1498</v>
      </c>
      <c r="AF659" s="1" t="s">
        <v>1418</v>
      </c>
      <c r="AG659" s="1" t="s">
        <v>1419</v>
      </c>
    </row>
    <row r="660" spans="1:33">
      <c r="A660" s="53">
        <v>45169</v>
      </c>
      <c r="B660" s="53">
        <v>45169</v>
      </c>
      <c r="N660" s="1" t="s">
        <v>1104</v>
      </c>
      <c r="U660" s="59">
        <v>2995180413.6739702</v>
      </c>
      <c r="V660" s="60">
        <v>2995180413.6739702</v>
      </c>
      <c r="W660" s="60">
        <v>4991967356.1232796</v>
      </c>
      <c r="X660" s="59">
        <v>4.5206345940800002E-2</v>
      </c>
      <c r="Y660" s="54">
        <v>0</v>
      </c>
      <c r="Z660" s="54">
        <v>1</v>
      </c>
      <c r="AA660" s="54">
        <v>0</v>
      </c>
      <c r="AB660" s="54">
        <v>0</v>
      </c>
      <c r="AC660" s="56">
        <v>1</v>
      </c>
      <c r="AD660" s="56">
        <v>0</v>
      </c>
      <c r="AE660" s="1" t="s">
        <v>1500</v>
      </c>
      <c r="AF660" s="1" t="s">
        <v>1418</v>
      </c>
      <c r="AG660" s="1" t="s">
        <v>1419</v>
      </c>
    </row>
    <row r="661" spans="1:33">
      <c r="A661" s="53">
        <v>45169</v>
      </c>
      <c r="B661" s="53">
        <v>45169</v>
      </c>
      <c r="N661" s="1" t="s">
        <v>1256</v>
      </c>
      <c r="U661" s="59">
        <v>4225934171.4102898</v>
      </c>
      <c r="V661" s="60">
        <v>4225934171.4102898</v>
      </c>
      <c r="W661" s="60">
        <v>16903736685.641199</v>
      </c>
      <c r="X661" s="59">
        <v>6.3782148548900006E-2</v>
      </c>
      <c r="Y661" s="54">
        <v>1</v>
      </c>
      <c r="Z661" s="54">
        <v>0</v>
      </c>
      <c r="AA661" s="54">
        <v>0</v>
      </c>
      <c r="AB661" s="54">
        <v>0</v>
      </c>
      <c r="AC661" s="56">
        <v>0</v>
      </c>
      <c r="AD661" s="56">
        <v>1</v>
      </c>
      <c r="AE661" s="1" t="s">
        <v>1460</v>
      </c>
      <c r="AF661" s="1" t="s">
        <v>1418</v>
      </c>
      <c r="AG661" s="1" t="s">
        <v>1419</v>
      </c>
    </row>
    <row r="662" spans="1:33">
      <c r="A662" s="53">
        <v>45169</v>
      </c>
      <c r="B662" s="53">
        <v>45169</v>
      </c>
      <c r="N662" s="1" t="s">
        <v>1222</v>
      </c>
      <c r="U662" s="59">
        <v>2164945054.9450598</v>
      </c>
      <c r="V662" s="60">
        <v>2164945054.9450598</v>
      </c>
      <c r="W662" s="60">
        <v>5412362637.3626404</v>
      </c>
      <c r="X662" s="59">
        <v>3.2675579290599999E-2</v>
      </c>
      <c r="Y662" s="54">
        <v>0</v>
      </c>
      <c r="Z662" s="54">
        <v>1</v>
      </c>
      <c r="AA662" s="54">
        <v>0</v>
      </c>
      <c r="AB662" s="54">
        <v>0</v>
      </c>
      <c r="AC662" s="56">
        <v>1</v>
      </c>
      <c r="AD662" s="56">
        <v>0</v>
      </c>
      <c r="AE662" s="1" t="s">
        <v>1499</v>
      </c>
      <c r="AF662" s="1" t="s">
        <v>1418</v>
      </c>
      <c r="AG662" s="1" t="s">
        <v>1419</v>
      </c>
    </row>
    <row r="663" spans="1:33">
      <c r="A663" s="53">
        <v>45169</v>
      </c>
      <c r="B663" s="53">
        <v>45169</v>
      </c>
      <c r="N663" s="1" t="s">
        <v>1222</v>
      </c>
      <c r="U663" s="59">
        <v>2622212993.40659</v>
      </c>
      <c r="V663" s="60">
        <v>2622212993.40659</v>
      </c>
      <c r="W663" s="60">
        <v>4370354989.0109901</v>
      </c>
      <c r="X663" s="59">
        <v>3.9577137714000003E-2</v>
      </c>
      <c r="Y663" s="54">
        <v>0</v>
      </c>
      <c r="Z663" s="54">
        <v>1</v>
      </c>
      <c r="AA663" s="54">
        <v>0</v>
      </c>
      <c r="AB663" s="54">
        <v>0</v>
      </c>
      <c r="AC663" s="56">
        <v>0.65</v>
      </c>
      <c r="AD663" s="56">
        <v>0.35</v>
      </c>
      <c r="AE663" s="1" t="s">
        <v>1499</v>
      </c>
      <c r="AF663" s="1" t="s">
        <v>1418</v>
      </c>
      <c r="AG663" s="1" t="s">
        <v>1419</v>
      </c>
    </row>
    <row r="664" spans="1:33">
      <c r="A664" s="53">
        <v>45169</v>
      </c>
      <c r="B664" s="53">
        <v>45169</v>
      </c>
      <c r="N664" s="1" t="s">
        <v>1104</v>
      </c>
      <c r="U664" s="59">
        <v>1784801813.58637</v>
      </c>
      <c r="V664" s="60">
        <v>1784801813.58637</v>
      </c>
      <c r="W664" s="60">
        <v>3569603627.17275</v>
      </c>
      <c r="X664" s="59">
        <v>2.6938066185400001E-2</v>
      </c>
      <c r="Y664" s="54">
        <v>0</v>
      </c>
      <c r="Z664" s="54">
        <v>1</v>
      </c>
      <c r="AA664" s="54">
        <v>0</v>
      </c>
      <c r="AB664" s="54">
        <v>0</v>
      </c>
      <c r="AC664" s="56">
        <v>1</v>
      </c>
      <c r="AD664" s="56">
        <v>0</v>
      </c>
      <c r="AE664" s="1" t="s">
        <v>1500</v>
      </c>
      <c r="AF664" s="1" t="s">
        <v>1418</v>
      </c>
      <c r="AG664" s="1" t="s">
        <v>1419</v>
      </c>
    </row>
    <row r="665" spans="1:33">
      <c r="A665" s="53">
        <v>45169</v>
      </c>
      <c r="B665" s="53">
        <v>45169</v>
      </c>
      <c r="N665" s="1" t="s">
        <v>1070</v>
      </c>
      <c r="U665" s="59">
        <v>13316644947.2563</v>
      </c>
      <c r="V665" s="60">
        <v>13316644947.2563</v>
      </c>
      <c r="W665" s="60">
        <v>33291612368.1408</v>
      </c>
      <c r="X665" s="59">
        <v>0.20098851324870001</v>
      </c>
      <c r="Y665" s="54">
        <v>1</v>
      </c>
      <c r="Z665" s="54">
        <v>0</v>
      </c>
      <c r="AA665" s="54">
        <v>0</v>
      </c>
      <c r="AB665" s="54">
        <v>0</v>
      </c>
      <c r="AC665" s="56">
        <v>0</v>
      </c>
      <c r="AD665" s="56">
        <v>1</v>
      </c>
      <c r="AE665" s="1" t="s">
        <v>1458</v>
      </c>
      <c r="AF665" s="1" t="s">
        <v>1418</v>
      </c>
      <c r="AG665" s="1" t="s">
        <v>1419</v>
      </c>
    </row>
    <row r="666" spans="1:33">
      <c r="A666" s="53">
        <v>45169</v>
      </c>
      <c r="B666" s="53">
        <v>45169</v>
      </c>
      <c r="N666" s="1" t="s">
        <v>1070</v>
      </c>
      <c r="U666" s="59">
        <v>4218847333.4189</v>
      </c>
      <c r="V666" s="60">
        <v>4218847333.4189</v>
      </c>
      <c r="W666" s="60">
        <v>8437694666.8377895</v>
      </c>
      <c r="X666" s="59">
        <v>6.3675186694999997E-2</v>
      </c>
      <c r="Y666" s="54">
        <v>0</v>
      </c>
      <c r="Z666" s="54">
        <v>1</v>
      </c>
      <c r="AA666" s="54">
        <v>0</v>
      </c>
      <c r="AB666" s="54">
        <v>0</v>
      </c>
      <c r="AC666" s="56">
        <v>0</v>
      </c>
      <c r="AD666" s="56">
        <v>1</v>
      </c>
      <c r="AE666" s="1" t="s">
        <v>1458</v>
      </c>
      <c r="AF666" s="1" t="s">
        <v>1418</v>
      </c>
      <c r="AG666" s="1" t="s">
        <v>1419</v>
      </c>
    </row>
    <row r="667" spans="1:33">
      <c r="A667" s="53">
        <v>45169</v>
      </c>
      <c r="B667" s="53">
        <v>45169</v>
      </c>
      <c r="N667" s="1" t="s">
        <v>1070</v>
      </c>
      <c r="U667" s="59">
        <v>5511172486.1435299</v>
      </c>
      <c r="V667" s="60">
        <v>5511172486.1435299</v>
      </c>
      <c r="W667" s="60">
        <v>11022344972.2871</v>
      </c>
      <c r="X667" s="59">
        <v>8.3180288175800005E-2</v>
      </c>
      <c r="Y667" s="54">
        <v>1</v>
      </c>
      <c r="Z667" s="54">
        <v>0</v>
      </c>
      <c r="AA667" s="54">
        <v>0</v>
      </c>
      <c r="AB667" s="54">
        <v>0</v>
      </c>
      <c r="AC667" s="56">
        <v>0</v>
      </c>
      <c r="AD667" s="56">
        <v>1</v>
      </c>
      <c r="AE667" s="1" t="s">
        <v>1458</v>
      </c>
      <c r="AF667" s="1" t="s">
        <v>1418</v>
      </c>
      <c r="AG667" s="1" t="s">
        <v>1419</v>
      </c>
    </row>
    <row r="668" spans="1:33">
      <c r="A668" s="53">
        <v>45169</v>
      </c>
      <c r="B668" s="53">
        <v>45169</v>
      </c>
      <c r="N668" s="1" t="s">
        <v>1070</v>
      </c>
      <c r="U668" s="59">
        <v>4997111921.3261604</v>
      </c>
      <c r="V668" s="60">
        <v>4997111921.3261604</v>
      </c>
      <c r="W668" s="60">
        <v>33314079475.507702</v>
      </c>
      <c r="X668" s="59">
        <v>7.5421556974899995E-2</v>
      </c>
      <c r="Y668" s="54">
        <v>1</v>
      </c>
      <c r="Z668" s="54">
        <v>0</v>
      </c>
      <c r="AA668" s="54">
        <v>0</v>
      </c>
      <c r="AB668" s="54">
        <v>0</v>
      </c>
      <c r="AC668" s="56">
        <v>0</v>
      </c>
      <c r="AD668" s="56">
        <v>1</v>
      </c>
      <c r="AE668" s="1" t="s">
        <v>1458</v>
      </c>
      <c r="AF668" s="1" t="s">
        <v>1418</v>
      </c>
      <c r="AG668" s="1" t="s">
        <v>1419</v>
      </c>
    </row>
    <row r="669" spans="1:33">
      <c r="A669" s="53">
        <v>45169</v>
      </c>
      <c r="B669" s="53">
        <v>45169</v>
      </c>
      <c r="N669" s="1" t="s">
        <v>1070</v>
      </c>
      <c r="U669" s="59">
        <v>2108031822.0749199</v>
      </c>
      <c r="V669" s="60">
        <v>2108031822.0749199</v>
      </c>
      <c r="W669" s="60">
        <v>8432127288.2996902</v>
      </c>
      <c r="X669" s="59">
        <v>3.1816586195499999E-2</v>
      </c>
      <c r="Y669" s="54">
        <v>1</v>
      </c>
      <c r="Z669" s="54">
        <v>0</v>
      </c>
      <c r="AA669" s="54">
        <v>0</v>
      </c>
      <c r="AB669" s="54">
        <v>0</v>
      </c>
      <c r="AC669" s="56">
        <v>0</v>
      </c>
      <c r="AD669" s="56">
        <v>1</v>
      </c>
      <c r="AE669" s="1" t="s">
        <v>1458</v>
      </c>
      <c r="AF669" s="1" t="s">
        <v>1418</v>
      </c>
      <c r="AG669" s="1" t="s">
        <v>1419</v>
      </c>
    </row>
    <row r="670" spans="1:33">
      <c r="A670" s="53">
        <v>45169</v>
      </c>
      <c r="B670" s="53">
        <v>45169</v>
      </c>
      <c r="N670" s="1" t="s">
        <v>1070</v>
      </c>
      <c r="U670" s="59">
        <v>4486352775.1087399</v>
      </c>
      <c r="V670" s="60">
        <v>4486352775.1087399</v>
      </c>
      <c r="W670" s="60">
        <v>8796770147.2720394</v>
      </c>
      <c r="X670" s="59">
        <v>6.7712654181999996E-2</v>
      </c>
      <c r="Y670" s="54">
        <v>0</v>
      </c>
      <c r="Z670" s="54">
        <v>1</v>
      </c>
      <c r="AA670" s="54">
        <v>0</v>
      </c>
      <c r="AB670" s="54">
        <v>0</v>
      </c>
      <c r="AC670" s="56">
        <v>0</v>
      </c>
      <c r="AD670" s="56">
        <v>1</v>
      </c>
      <c r="AE670" s="1" t="s">
        <v>1458</v>
      </c>
      <c r="AF670" s="1" t="s">
        <v>1418</v>
      </c>
      <c r="AG670" s="1" t="s">
        <v>1419</v>
      </c>
    </row>
    <row r="671" spans="1:33">
      <c r="A671" s="53">
        <v>45169</v>
      </c>
      <c r="B671" s="53">
        <v>45169</v>
      </c>
      <c r="N671" s="1" t="s">
        <v>1070</v>
      </c>
      <c r="U671" s="59">
        <v>2744579062.3682098</v>
      </c>
      <c r="V671" s="60">
        <v>2744579062.3682098</v>
      </c>
      <c r="W671" s="60">
        <v>7841654463.9091597</v>
      </c>
      <c r="X671" s="59">
        <v>4.1424012386300002E-2</v>
      </c>
      <c r="Y671" s="54">
        <v>0</v>
      </c>
      <c r="Z671" s="54">
        <v>1</v>
      </c>
      <c r="AA671" s="54">
        <v>0</v>
      </c>
      <c r="AB671" s="54">
        <v>0</v>
      </c>
      <c r="AC671" s="56">
        <v>1</v>
      </c>
      <c r="AD671" s="56">
        <v>0</v>
      </c>
      <c r="AE671" s="1" t="s">
        <v>1458</v>
      </c>
      <c r="AF671" s="1" t="s">
        <v>1418</v>
      </c>
      <c r="AG671" s="1" t="s">
        <v>1419</v>
      </c>
    </row>
    <row r="672" spans="1:33">
      <c r="A672" s="53">
        <v>45169</v>
      </c>
      <c r="B672" s="53">
        <v>45169</v>
      </c>
      <c r="N672" s="1" t="s">
        <v>1070</v>
      </c>
      <c r="U672" s="59">
        <v>1779589001.7967999</v>
      </c>
      <c r="V672" s="60">
        <v>1779589001.7967999</v>
      </c>
      <c r="W672" s="60">
        <v>3954642226.2150998</v>
      </c>
      <c r="X672" s="59">
        <v>2.6859389064000001E-2</v>
      </c>
      <c r="Y672" s="54">
        <v>0</v>
      </c>
      <c r="Z672" s="54">
        <v>1</v>
      </c>
      <c r="AA672" s="54">
        <v>0</v>
      </c>
      <c r="AB672" s="54">
        <v>0</v>
      </c>
      <c r="AC672" s="56">
        <v>0</v>
      </c>
      <c r="AD672" s="56">
        <v>1</v>
      </c>
      <c r="AE672" s="1" t="s">
        <v>1458</v>
      </c>
      <c r="AF672" s="1" t="s">
        <v>1418</v>
      </c>
      <c r="AG672" s="1" t="s">
        <v>1419</v>
      </c>
    </row>
    <row r="673" spans="1:33">
      <c r="A673" s="53">
        <v>45169</v>
      </c>
      <c r="B673" s="53">
        <v>45169</v>
      </c>
      <c r="N673" s="1" t="s">
        <v>1070</v>
      </c>
      <c r="U673" s="59">
        <v>3561570911.4926701</v>
      </c>
      <c r="V673" s="60">
        <v>3561570911.4926701</v>
      </c>
      <c r="W673" s="60">
        <v>8903927278.7316704</v>
      </c>
      <c r="X673" s="59">
        <v>5.37548943571E-2</v>
      </c>
      <c r="Y673" s="54">
        <v>0</v>
      </c>
      <c r="Z673" s="54">
        <v>1</v>
      </c>
      <c r="AA673" s="54">
        <v>0</v>
      </c>
      <c r="AB673" s="54">
        <v>0</v>
      </c>
      <c r="AC673" s="56">
        <v>0</v>
      </c>
      <c r="AD673" s="56">
        <v>1</v>
      </c>
      <c r="AE673" s="1" t="s">
        <v>1458</v>
      </c>
      <c r="AF673" s="1" t="s">
        <v>1418</v>
      </c>
      <c r="AG673" s="1" t="s">
        <v>1419</v>
      </c>
    </row>
    <row r="674" spans="1:33">
      <c r="A674" s="53">
        <v>45169</v>
      </c>
      <c r="B674" s="53">
        <v>45169</v>
      </c>
      <c r="N674" s="1" t="s">
        <v>1070</v>
      </c>
      <c r="U674" s="59">
        <v>2998399127.6329098</v>
      </c>
      <c r="V674" s="60">
        <v>2998399127.6329098</v>
      </c>
      <c r="W674" s="60">
        <v>5451634777.5143805</v>
      </c>
      <c r="X674" s="59">
        <v>4.5254926085099997E-2</v>
      </c>
      <c r="Y674" s="54">
        <v>0</v>
      </c>
      <c r="Z674" s="54">
        <v>1</v>
      </c>
      <c r="AA674" s="54">
        <v>0</v>
      </c>
      <c r="AB674" s="54">
        <v>0</v>
      </c>
      <c r="AC674" s="56">
        <v>0</v>
      </c>
      <c r="AD674" s="56">
        <v>1</v>
      </c>
      <c r="AE674" s="1" t="s">
        <v>1458</v>
      </c>
      <c r="AF674" s="1" t="s">
        <v>1418</v>
      </c>
      <c r="AG674" s="1" t="s">
        <v>1419</v>
      </c>
    </row>
    <row r="675" spans="1:33">
      <c r="A675" s="53">
        <v>45169</v>
      </c>
      <c r="B675" s="53">
        <v>45169</v>
      </c>
      <c r="N675" s="1" t="s">
        <v>1278</v>
      </c>
      <c r="U675" s="59">
        <v>4173045630.4794302</v>
      </c>
      <c r="V675" s="60">
        <v>4173045630.4794302</v>
      </c>
      <c r="W675" s="60">
        <v>5256486599.7575903</v>
      </c>
      <c r="X675" s="59">
        <v>6.2983900247500002E-2</v>
      </c>
      <c r="Y675" s="54">
        <v>0</v>
      </c>
      <c r="Z675" s="54">
        <v>1</v>
      </c>
      <c r="AA675" s="54">
        <v>0</v>
      </c>
      <c r="AB675" s="54">
        <v>0</v>
      </c>
      <c r="AC675" s="56">
        <v>0.5</v>
      </c>
      <c r="AD675" s="56">
        <v>0.5</v>
      </c>
      <c r="AE675" s="1" t="s">
        <v>1432</v>
      </c>
      <c r="AF675" s="1" t="s">
        <v>1418</v>
      </c>
      <c r="AG675" s="1" t="s">
        <v>1419</v>
      </c>
    </row>
    <row r="676" spans="1:33">
      <c r="A676" s="53">
        <v>45169</v>
      </c>
      <c r="B676" s="53">
        <v>45169</v>
      </c>
      <c r="N676" s="1" t="s">
        <v>1278</v>
      </c>
      <c r="U676" s="59">
        <v>2347019230.5201998</v>
      </c>
      <c r="V676" s="60">
        <v>2347019230.5201998</v>
      </c>
      <c r="W676" s="60">
        <v>2607799145.02244</v>
      </c>
      <c r="X676" s="59">
        <v>3.5423630169399999E-2</v>
      </c>
      <c r="Y676" s="54">
        <v>0</v>
      </c>
      <c r="Z676" s="54">
        <v>1</v>
      </c>
      <c r="AA676" s="54">
        <v>0</v>
      </c>
      <c r="AB676" s="54">
        <v>0</v>
      </c>
      <c r="AC676" s="56">
        <v>0</v>
      </c>
      <c r="AD676" s="56">
        <v>1</v>
      </c>
      <c r="AE676" s="1" t="s">
        <v>1432</v>
      </c>
      <c r="AF676" s="1" t="s">
        <v>1418</v>
      </c>
      <c r="AG676" s="1" t="s">
        <v>1419</v>
      </c>
    </row>
    <row r="677" spans="1:33">
      <c r="A677" s="53">
        <v>45169</v>
      </c>
      <c r="B677" s="53">
        <v>45169</v>
      </c>
      <c r="N677" s="1" t="s">
        <v>1278</v>
      </c>
      <c r="U677" s="59">
        <v>1793946611.61236</v>
      </c>
      <c r="V677" s="60">
        <v>1793946611.61236</v>
      </c>
      <c r="W677" s="60">
        <v>1841401046.89517</v>
      </c>
      <c r="X677" s="59">
        <v>2.7076088890499998E-2</v>
      </c>
      <c r="Y677" s="54">
        <v>0</v>
      </c>
      <c r="Z677" s="54">
        <v>1</v>
      </c>
      <c r="AA677" s="54">
        <v>0</v>
      </c>
      <c r="AB677" s="54">
        <v>0</v>
      </c>
      <c r="AC677" s="56">
        <v>0.65</v>
      </c>
      <c r="AD677" s="56">
        <v>0.35</v>
      </c>
      <c r="AE677" s="1" t="s">
        <v>1432</v>
      </c>
      <c r="AF677" s="1" t="s">
        <v>1418</v>
      </c>
      <c r="AG677" s="1" t="s">
        <v>1419</v>
      </c>
    </row>
    <row r="678" spans="1:33">
      <c r="A678" s="53">
        <v>45169</v>
      </c>
      <c r="B678" s="53">
        <v>45169</v>
      </c>
      <c r="N678" s="1" t="s">
        <v>1303</v>
      </c>
      <c r="U678" s="59">
        <v>7988264830.9594498</v>
      </c>
      <c r="V678" s="60">
        <v>7988264830.9594498</v>
      </c>
      <c r="W678" s="60">
        <v>8875849812.1771603</v>
      </c>
      <c r="X678" s="59">
        <v>0.12056711567889999</v>
      </c>
      <c r="Y678" s="54">
        <v>0</v>
      </c>
      <c r="Z678" s="54">
        <v>1</v>
      </c>
      <c r="AA678" s="54">
        <v>0</v>
      </c>
      <c r="AB678" s="54">
        <v>0</v>
      </c>
      <c r="AC678" s="56">
        <v>0</v>
      </c>
      <c r="AD678" s="56">
        <v>1</v>
      </c>
      <c r="AE678" s="1" t="s">
        <v>1454</v>
      </c>
      <c r="AF678" s="1" t="s">
        <v>1418</v>
      </c>
      <c r="AG678" s="1" t="s">
        <v>1419</v>
      </c>
    </row>
    <row r="679" spans="1:33">
      <c r="A679" s="53">
        <v>45169</v>
      </c>
      <c r="B679" s="53">
        <v>45169</v>
      </c>
      <c r="N679" s="1" t="s">
        <v>1303</v>
      </c>
      <c r="U679" s="59">
        <v>2604636534.12463</v>
      </c>
      <c r="V679" s="60">
        <v>2604636534.12463</v>
      </c>
      <c r="W679" s="60">
        <v>5209273068.2492599</v>
      </c>
      <c r="X679" s="59">
        <v>3.9311855697900001E-2</v>
      </c>
      <c r="Y679" s="54">
        <v>0</v>
      </c>
      <c r="Z679" s="54">
        <v>1</v>
      </c>
      <c r="AA679" s="54">
        <v>0</v>
      </c>
      <c r="AB679" s="54">
        <v>0</v>
      </c>
      <c r="AC679" s="56">
        <v>0</v>
      </c>
      <c r="AD679" s="56">
        <v>1</v>
      </c>
      <c r="AE679" s="1" t="s">
        <v>1454</v>
      </c>
      <c r="AF679" s="1" t="s">
        <v>1418</v>
      </c>
      <c r="AG679" s="1" t="s">
        <v>1419</v>
      </c>
    </row>
    <row r="680" spans="1:33">
      <c r="A680" s="53">
        <v>45169</v>
      </c>
      <c r="B680" s="53">
        <v>45169</v>
      </c>
      <c r="N680" s="1" t="s">
        <v>1102</v>
      </c>
      <c r="U680" s="59">
        <v>2272067957.3701501</v>
      </c>
      <c r="V680" s="60">
        <v>2272067957.3701501</v>
      </c>
      <c r="W680" s="60">
        <v>6924100915.2714195</v>
      </c>
      <c r="X680" s="59">
        <v>3.4292388402699998E-2</v>
      </c>
      <c r="Y680" s="54">
        <v>0</v>
      </c>
      <c r="Z680" s="54">
        <v>1</v>
      </c>
      <c r="AA680" s="54">
        <v>0</v>
      </c>
      <c r="AB680" s="54">
        <v>0</v>
      </c>
      <c r="AC680" s="56">
        <v>1</v>
      </c>
      <c r="AD680" s="56">
        <v>0</v>
      </c>
      <c r="AE680" s="1" t="s">
        <v>1464</v>
      </c>
      <c r="AF680" s="1" t="s">
        <v>1418</v>
      </c>
      <c r="AG680" s="1" t="s">
        <v>1419</v>
      </c>
    </row>
    <row r="681" spans="1:33">
      <c r="A681" s="53">
        <v>45169</v>
      </c>
      <c r="B681" s="53">
        <v>45169</v>
      </c>
      <c r="N681" s="1" t="s">
        <v>1102</v>
      </c>
      <c r="U681" s="59">
        <v>4033440514.46945</v>
      </c>
      <c r="V681" s="60">
        <v>4033440514.46945</v>
      </c>
      <c r="W681" s="60">
        <v>5041800643.0868196</v>
      </c>
      <c r="X681" s="59">
        <v>6.0876836131900001E-2</v>
      </c>
      <c r="Y681" s="54">
        <v>0</v>
      </c>
      <c r="Z681" s="54">
        <v>1</v>
      </c>
      <c r="AA681" s="54">
        <v>0</v>
      </c>
      <c r="AB681" s="54">
        <v>0</v>
      </c>
      <c r="AC681" s="56">
        <v>0</v>
      </c>
      <c r="AD681" s="56">
        <v>1</v>
      </c>
      <c r="AE681" s="1" t="s">
        <v>1464</v>
      </c>
      <c r="AF681" s="1" t="s">
        <v>1418</v>
      </c>
      <c r="AG681" s="1" t="s">
        <v>1419</v>
      </c>
    </row>
    <row r="682" spans="1:33">
      <c r="A682" s="53">
        <v>45169</v>
      </c>
      <c r="B682" s="53">
        <v>45169</v>
      </c>
      <c r="N682" s="1" t="s">
        <v>948</v>
      </c>
      <c r="U682" s="59">
        <v>987036662.989766</v>
      </c>
      <c r="V682" s="60">
        <v>987036662.989766</v>
      </c>
      <c r="W682" s="60">
        <v>3154574629.3875699</v>
      </c>
      <c r="X682" s="59">
        <v>1.48973733401E-2</v>
      </c>
      <c r="Y682" s="54">
        <v>0</v>
      </c>
      <c r="Z682" s="54">
        <v>1</v>
      </c>
      <c r="AA682" s="54">
        <v>0</v>
      </c>
      <c r="AB682" s="54">
        <v>0</v>
      </c>
      <c r="AC682" s="56">
        <v>1</v>
      </c>
      <c r="AD682" s="56">
        <v>0</v>
      </c>
      <c r="AE682" s="1" t="s">
        <v>1431</v>
      </c>
      <c r="AF682" s="1" t="s">
        <v>1418</v>
      </c>
      <c r="AG682" s="1" t="s">
        <v>1465</v>
      </c>
    </row>
    <row r="683" spans="1:33">
      <c r="A683" s="53">
        <v>45169</v>
      </c>
      <c r="B683" s="53">
        <v>45169</v>
      </c>
      <c r="N683" s="1" t="s">
        <v>1222</v>
      </c>
      <c r="U683" s="59">
        <v>2673550529.2125001</v>
      </c>
      <c r="V683" s="60">
        <v>2673550529.2125001</v>
      </c>
      <c r="W683" s="60">
        <v>4113154660.32692</v>
      </c>
      <c r="X683" s="59">
        <v>4.03519766495E-2</v>
      </c>
      <c r="Y683" s="54">
        <v>0</v>
      </c>
      <c r="Z683" s="54">
        <v>1</v>
      </c>
      <c r="AA683" s="54">
        <v>0</v>
      </c>
      <c r="AB683" s="54">
        <v>0</v>
      </c>
      <c r="AC683" s="56">
        <v>0</v>
      </c>
      <c r="AD683" s="56">
        <v>1</v>
      </c>
      <c r="AE683" s="1" t="s">
        <v>1499</v>
      </c>
      <c r="AF683" s="1" t="s">
        <v>1418</v>
      </c>
      <c r="AG683" s="1" t="s">
        <v>1419</v>
      </c>
    </row>
    <row r="684" spans="1:33">
      <c r="A684" s="53">
        <v>45169</v>
      </c>
      <c r="B684" s="53">
        <v>45169</v>
      </c>
      <c r="N684" s="1" t="s">
        <v>1104</v>
      </c>
      <c r="U684" s="59">
        <v>22484257816.317902</v>
      </c>
      <c r="V684" s="60">
        <v>22484257816.317902</v>
      </c>
      <c r="W684" s="60">
        <v>23667639806.650398</v>
      </c>
      <c r="X684" s="59">
        <v>0.33935556349969997</v>
      </c>
      <c r="Y684" s="54">
        <v>1</v>
      </c>
      <c r="Z684" s="54">
        <v>0</v>
      </c>
      <c r="AA684" s="54">
        <v>0</v>
      </c>
      <c r="AB684" s="54">
        <v>0</v>
      </c>
      <c r="AC684" s="56">
        <v>0.35</v>
      </c>
      <c r="AD684" s="56">
        <v>0.65</v>
      </c>
      <c r="AE684" s="1" t="s">
        <v>1500</v>
      </c>
      <c r="AF684" s="1" t="s">
        <v>1418</v>
      </c>
      <c r="AG684" s="1" t="s">
        <v>1419</v>
      </c>
    </row>
    <row r="685" spans="1:33">
      <c r="A685" s="53">
        <v>45169</v>
      </c>
      <c r="B685" s="53">
        <v>45169</v>
      </c>
      <c r="N685" s="1" t="s">
        <v>1256</v>
      </c>
      <c r="U685" s="59">
        <v>4643195179.5022202</v>
      </c>
      <c r="V685" s="60">
        <v>4643195179.5022202</v>
      </c>
      <c r="W685" s="60">
        <v>10318211510.0049</v>
      </c>
      <c r="X685" s="59">
        <v>7.0079881197399996E-2</v>
      </c>
      <c r="Y685" s="54">
        <v>1</v>
      </c>
      <c r="Z685" s="54">
        <v>0</v>
      </c>
      <c r="AA685" s="54">
        <v>0</v>
      </c>
      <c r="AB685" s="54">
        <v>0</v>
      </c>
      <c r="AC685" s="56">
        <v>1</v>
      </c>
      <c r="AD685" s="56">
        <v>0</v>
      </c>
      <c r="AE685" s="1" t="s">
        <v>1460</v>
      </c>
      <c r="AF685" s="1" t="s">
        <v>1418</v>
      </c>
      <c r="AG685" s="1" t="s">
        <v>1419</v>
      </c>
    </row>
    <row r="686" spans="1:33">
      <c r="A686" s="53">
        <v>45169</v>
      </c>
      <c r="B686" s="53">
        <v>45169</v>
      </c>
      <c r="N686" s="1" t="s">
        <v>1339</v>
      </c>
      <c r="U686" s="59">
        <v>5517251749.5738401</v>
      </c>
      <c r="V686" s="60">
        <v>5517251749.5738401</v>
      </c>
      <c r="W686" s="60">
        <v>11259697448.1099</v>
      </c>
      <c r="X686" s="59">
        <v>8.3272042677199995E-2</v>
      </c>
      <c r="Y686" s="54">
        <v>0</v>
      </c>
      <c r="Z686" s="54">
        <v>1</v>
      </c>
      <c r="AA686" s="54">
        <v>0</v>
      </c>
      <c r="AB686" s="54">
        <v>0</v>
      </c>
      <c r="AC686" s="56">
        <v>1</v>
      </c>
      <c r="AD686" s="56">
        <v>0</v>
      </c>
      <c r="AE686" s="1" t="s">
        <v>1498</v>
      </c>
      <c r="AF686" s="1" t="s">
        <v>1418</v>
      </c>
      <c r="AG686" s="1" t="s">
        <v>1419</v>
      </c>
    </row>
    <row r="687" spans="1:33">
      <c r="A687" s="53">
        <v>45169</v>
      </c>
      <c r="B687" s="53">
        <v>45169</v>
      </c>
      <c r="N687" s="1" t="s">
        <v>918</v>
      </c>
      <c r="U687" s="59">
        <v>4310671643.5463896</v>
      </c>
      <c r="V687" s="60">
        <v>4310671643.5463896</v>
      </c>
      <c r="W687" s="60">
        <v>6631802528.5329103</v>
      </c>
      <c r="X687" s="59">
        <v>6.5061093704299994E-2</v>
      </c>
      <c r="Y687" s="54">
        <v>0</v>
      </c>
      <c r="Z687" s="54">
        <v>1</v>
      </c>
      <c r="AA687" s="54">
        <v>0</v>
      </c>
      <c r="AB687" s="54">
        <v>0</v>
      </c>
      <c r="AC687" s="56">
        <v>0</v>
      </c>
      <c r="AD687" s="56">
        <v>1</v>
      </c>
      <c r="AE687" s="1" t="s">
        <v>1466</v>
      </c>
      <c r="AF687" s="1" t="s">
        <v>1467</v>
      </c>
      <c r="AG687" s="1" t="s">
        <v>1419</v>
      </c>
    </row>
    <row r="688" spans="1:33">
      <c r="A688" s="53">
        <v>45169</v>
      </c>
      <c r="B688" s="53">
        <v>45169</v>
      </c>
      <c r="N688" s="1" t="s">
        <v>1149</v>
      </c>
      <c r="U688" s="59">
        <v>7176295482.4672403</v>
      </c>
      <c r="V688" s="60">
        <v>7176295482.4672403</v>
      </c>
      <c r="W688" s="60">
        <v>9440904765.8348007</v>
      </c>
      <c r="X688" s="59">
        <v>0.1083120384577</v>
      </c>
      <c r="Y688" s="54">
        <v>0</v>
      </c>
      <c r="Z688" s="54">
        <v>1</v>
      </c>
      <c r="AA688" s="54">
        <v>0</v>
      </c>
      <c r="AB688" s="54">
        <v>0</v>
      </c>
      <c r="AC688" s="56">
        <v>0</v>
      </c>
      <c r="AD688" s="56">
        <v>1</v>
      </c>
      <c r="AE688" s="1" t="s">
        <v>1473</v>
      </c>
      <c r="AF688" s="1" t="s">
        <v>1418</v>
      </c>
      <c r="AG688" s="1" t="s">
        <v>1438</v>
      </c>
    </row>
    <row r="689" spans="1:33">
      <c r="A689" s="53">
        <v>45169</v>
      </c>
      <c r="B689" s="53">
        <v>45169</v>
      </c>
      <c r="N689" s="1" t="s">
        <v>948</v>
      </c>
      <c r="U689" s="59">
        <v>2775062082.8259001</v>
      </c>
      <c r="V689" s="60">
        <v>2775062082.8259001</v>
      </c>
      <c r="W689" s="60">
        <v>5550124165.6518002</v>
      </c>
      <c r="X689" s="59">
        <v>4.1884093509199999E-2</v>
      </c>
      <c r="Y689" s="54">
        <v>1</v>
      </c>
      <c r="Z689" s="54">
        <v>0</v>
      </c>
      <c r="AA689" s="54">
        <v>0</v>
      </c>
      <c r="AB689" s="54">
        <v>0</v>
      </c>
      <c r="AC689" s="56">
        <v>1</v>
      </c>
      <c r="AD689" s="56">
        <v>0</v>
      </c>
      <c r="AE689" s="1" t="s">
        <v>1431</v>
      </c>
      <c r="AF689" s="1" t="s">
        <v>1418</v>
      </c>
      <c r="AG689" s="1" t="s">
        <v>1456</v>
      </c>
    </row>
    <row r="690" spans="1:33">
      <c r="A690" s="53">
        <v>45169</v>
      </c>
      <c r="B690" s="53">
        <v>45169</v>
      </c>
      <c r="N690" s="1" t="s">
        <v>948</v>
      </c>
      <c r="U690" s="59">
        <v>8487285571.1001997</v>
      </c>
      <c r="V690" s="60">
        <v>8487285571.1001997</v>
      </c>
      <c r="W690" s="60">
        <v>15431428311.091299</v>
      </c>
      <c r="X690" s="59">
        <v>0.12809885036429999</v>
      </c>
      <c r="Y690" s="54">
        <v>1</v>
      </c>
      <c r="Z690" s="54">
        <v>0</v>
      </c>
      <c r="AA690" s="54">
        <v>0</v>
      </c>
      <c r="AB690" s="54">
        <v>0</v>
      </c>
      <c r="AC690" s="56">
        <v>0</v>
      </c>
      <c r="AD690" s="56">
        <v>1</v>
      </c>
      <c r="AE690" s="1" t="s">
        <v>1431</v>
      </c>
      <c r="AF690" s="1" t="s">
        <v>1418</v>
      </c>
      <c r="AG690" s="1" t="s">
        <v>1457</v>
      </c>
    </row>
    <row r="691" spans="1:33">
      <c r="A691" s="53">
        <v>45169</v>
      </c>
      <c r="B691" s="53">
        <v>45169</v>
      </c>
      <c r="N691" s="1" t="s">
        <v>1303</v>
      </c>
      <c r="U691" s="59">
        <v>1933285254.57601</v>
      </c>
      <c r="V691" s="60">
        <v>1933285254.57601</v>
      </c>
      <c r="W691" s="60">
        <v>3515064099.2291198</v>
      </c>
      <c r="X691" s="59">
        <v>2.9179131120599999E-2</v>
      </c>
      <c r="Y691" s="54">
        <v>0</v>
      </c>
      <c r="Z691" s="54">
        <v>1</v>
      </c>
      <c r="AA691" s="54">
        <v>0</v>
      </c>
      <c r="AB691" s="54">
        <v>0</v>
      </c>
      <c r="AC691" s="56">
        <v>1</v>
      </c>
      <c r="AD691" s="56">
        <v>0</v>
      </c>
      <c r="AE691" s="1" t="s">
        <v>1501</v>
      </c>
      <c r="AF691" s="1" t="s">
        <v>1418</v>
      </c>
      <c r="AG691" s="1" t="s">
        <v>1419</v>
      </c>
    </row>
    <row r="692" spans="1:33">
      <c r="A692" s="53">
        <v>45169</v>
      </c>
      <c r="B692" s="53">
        <v>45169</v>
      </c>
      <c r="N692" s="1" t="s">
        <v>1310</v>
      </c>
      <c r="U692" s="59">
        <v>3031237589.6851602</v>
      </c>
      <c r="V692" s="60">
        <v>3031237589.6851602</v>
      </c>
      <c r="W692" s="60">
        <v>5052062649.4752598</v>
      </c>
      <c r="X692" s="59">
        <v>4.5750557957199997E-2</v>
      </c>
      <c r="Y692" s="54">
        <v>0</v>
      </c>
      <c r="Z692" s="54">
        <v>1</v>
      </c>
      <c r="AA692" s="54">
        <v>0</v>
      </c>
      <c r="AB692" s="54">
        <v>0</v>
      </c>
      <c r="AC692" s="56">
        <v>0.5</v>
      </c>
      <c r="AD692" s="56">
        <v>0.5</v>
      </c>
      <c r="AE692" s="1" t="s">
        <v>1462</v>
      </c>
      <c r="AF692" s="1" t="s">
        <v>1418</v>
      </c>
      <c r="AG692" s="1" t="s">
        <v>1419</v>
      </c>
    </row>
    <row r="693" spans="1:33">
      <c r="A693" s="53">
        <v>45169</v>
      </c>
      <c r="B693" s="53">
        <v>45169</v>
      </c>
      <c r="N693" s="1" t="s">
        <v>1256</v>
      </c>
      <c r="U693" s="59">
        <v>2168690760.2682199</v>
      </c>
      <c r="V693" s="60">
        <v>2168690760.2682199</v>
      </c>
      <c r="W693" s="60">
        <v>4425899510.7514696</v>
      </c>
      <c r="X693" s="59">
        <v>3.2732113330999998E-2</v>
      </c>
      <c r="Y693" s="54">
        <v>0</v>
      </c>
      <c r="Z693" s="54">
        <v>1</v>
      </c>
      <c r="AA693" s="54">
        <v>0</v>
      </c>
      <c r="AB693" s="54">
        <v>0</v>
      </c>
      <c r="AC693" s="56">
        <v>1</v>
      </c>
      <c r="AD693" s="56">
        <v>0</v>
      </c>
      <c r="AE693" s="1" t="s">
        <v>1460</v>
      </c>
      <c r="AF693" s="1" t="s">
        <v>1418</v>
      </c>
      <c r="AG693" s="1" t="s">
        <v>1419</v>
      </c>
    </row>
    <row r="694" spans="1:33">
      <c r="A694" s="53">
        <v>45169</v>
      </c>
      <c r="B694" s="53">
        <v>45169</v>
      </c>
      <c r="N694" s="1" t="s">
        <v>1256</v>
      </c>
      <c r="U694" s="59">
        <v>4541904736.5123396</v>
      </c>
      <c r="V694" s="60">
        <v>4541904736.5123396</v>
      </c>
      <c r="W694" s="60">
        <v>9269193339.8211002</v>
      </c>
      <c r="X694" s="59">
        <v>6.8551101566799999E-2</v>
      </c>
      <c r="Y694" s="54">
        <v>0</v>
      </c>
      <c r="Z694" s="54">
        <v>1</v>
      </c>
      <c r="AA694" s="54">
        <v>0</v>
      </c>
      <c r="AB694" s="54">
        <v>0</v>
      </c>
      <c r="AC694" s="56">
        <v>0</v>
      </c>
      <c r="AD694" s="56">
        <v>1</v>
      </c>
      <c r="AE694" s="1" t="s">
        <v>1460</v>
      </c>
      <c r="AF694" s="1" t="s">
        <v>1418</v>
      </c>
      <c r="AG694" s="1" t="s">
        <v>1419</v>
      </c>
    </row>
    <row r="695" spans="1:33">
      <c r="A695" s="53">
        <v>45169</v>
      </c>
      <c r="B695" s="53">
        <v>45169</v>
      </c>
      <c r="N695" s="1" t="s">
        <v>1256</v>
      </c>
      <c r="U695" s="59">
        <v>3108511191.3934898</v>
      </c>
      <c r="V695" s="60">
        <v>3108511191.3934898</v>
      </c>
      <c r="W695" s="60">
        <v>6343900390.5989599</v>
      </c>
      <c r="X695" s="59">
        <v>4.6916850697000002E-2</v>
      </c>
      <c r="Y695" s="54">
        <v>0</v>
      </c>
      <c r="Z695" s="54">
        <v>1</v>
      </c>
      <c r="AA695" s="54">
        <v>0</v>
      </c>
      <c r="AB695" s="54">
        <v>0</v>
      </c>
      <c r="AC695" s="56">
        <v>1</v>
      </c>
      <c r="AD695" s="56">
        <v>0</v>
      </c>
      <c r="AE695" s="1" t="s">
        <v>1460</v>
      </c>
      <c r="AF695" s="1" t="s">
        <v>1418</v>
      </c>
      <c r="AG695" s="1" t="s">
        <v>1419</v>
      </c>
    </row>
    <row r="696" spans="1:33">
      <c r="A696" s="53">
        <v>45169</v>
      </c>
      <c r="B696" s="53">
        <v>45169</v>
      </c>
      <c r="N696" s="1" t="s">
        <v>1070</v>
      </c>
      <c r="U696" s="59">
        <v>4966863671.60464</v>
      </c>
      <c r="V696" s="60">
        <v>4966863671.60464</v>
      </c>
      <c r="W696" s="60">
        <v>12417159179.0116</v>
      </c>
      <c r="X696" s="59">
        <v>7.4965019253599996E-2</v>
      </c>
      <c r="Y696" s="54">
        <v>1</v>
      </c>
      <c r="Z696" s="54">
        <v>0</v>
      </c>
      <c r="AA696" s="54">
        <v>0</v>
      </c>
      <c r="AB696" s="54">
        <v>0</v>
      </c>
      <c r="AC696" s="56">
        <v>0</v>
      </c>
      <c r="AD696" s="56">
        <v>1</v>
      </c>
      <c r="AE696" s="1" t="s">
        <v>1458</v>
      </c>
      <c r="AF696" s="1" t="s">
        <v>1418</v>
      </c>
      <c r="AG696" s="1" t="s">
        <v>1419</v>
      </c>
    </row>
    <row r="697" spans="1:33">
      <c r="A697" s="53">
        <v>45169</v>
      </c>
      <c r="B697" s="53">
        <v>45169</v>
      </c>
      <c r="N697" s="1" t="s">
        <v>1102</v>
      </c>
      <c r="U697" s="59">
        <v>2447039909.2112699</v>
      </c>
      <c r="V697" s="60">
        <v>2447039909.2112699</v>
      </c>
      <c r="W697" s="60">
        <v>4894079818.4225502</v>
      </c>
      <c r="X697" s="59">
        <v>3.6933245210100003E-2</v>
      </c>
      <c r="Y697" s="54">
        <v>0</v>
      </c>
      <c r="Z697" s="54">
        <v>1</v>
      </c>
      <c r="AA697" s="54">
        <v>0</v>
      </c>
      <c r="AB697" s="54">
        <v>0</v>
      </c>
      <c r="AC697" s="56">
        <v>0.65</v>
      </c>
      <c r="AD697" s="56">
        <v>0.35</v>
      </c>
      <c r="AE697" s="1" t="s">
        <v>1464</v>
      </c>
      <c r="AF697" s="1" t="s">
        <v>1418</v>
      </c>
      <c r="AG697" s="1" t="s">
        <v>1419</v>
      </c>
    </row>
    <row r="698" spans="1:33">
      <c r="A698" s="53">
        <v>45169</v>
      </c>
      <c r="B698" s="53">
        <v>45169</v>
      </c>
      <c r="N698" s="1" t="s">
        <v>948</v>
      </c>
      <c r="U698" s="59">
        <v>781536159.85554695</v>
      </c>
      <c r="V698" s="60">
        <v>781536159.85554695</v>
      </c>
      <c r="W698" s="60">
        <v>14742004135.4244</v>
      </c>
      <c r="X698" s="59">
        <v>1.17957482115E-2</v>
      </c>
      <c r="Y698" s="54">
        <v>1</v>
      </c>
      <c r="Z698" s="54">
        <v>0</v>
      </c>
      <c r="AA698" s="54">
        <v>0</v>
      </c>
      <c r="AB698" s="54">
        <v>0</v>
      </c>
      <c r="AC698" s="56">
        <v>0.5</v>
      </c>
      <c r="AD698" s="56">
        <v>0.5</v>
      </c>
      <c r="AE698" s="1" t="s">
        <v>1461</v>
      </c>
      <c r="AF698" s="1" t="s">
        <v>1418</v>
      </c>
      <c r="AG698" s="1" t="s">
        <v>1434</v>
      </c>
    </row>
    <row r="699" spans="1:33">
      <c r="A699" s="53">
        <v>45169</v>
      </c>
      <c r="B699" s="53">
        <v>45169</v>
      </c>
      <c r="N699" s="1" t="s">
        <v>948</v>
      </c>
      <c r="U699" s="59">
        <v>1476710257.99318</v>
      </c>
      <c r="V699" s="60">
        <v>1476710257.99318</v>
      </c>
      <c r="W699" s="60">
        <v>14742004135.4244</v>
      </c>
      <c r="X699" s="59">
        <v>2.22880312893E-2</v>
      </c>
      <c r="Y699" s="54">
        <v>1</v>
      </c>
      <c r="Z699" s="54">
        <v>0</v>
      </c>
      <c r="AA699" s="54">
        <v>0</v>
      </c>
      <c r="AB699" s="54">
        <v>0</v>
      </c>
      <c r="AC699" s="56">
        <v>0.65</v>
      </c>
      <c r="AD699" s="56">
        <v>0.35</v>
      </c>
      <c r="AE699" s="1" t="s">
        <v>1431</v>
      </c>
      <c r="AF699" s="1" t="s">
        <v>1418</v>
      </c>
      <c r="AG699" s="1" t="s">
        <v>1465</v>
      </c>
    </row>
    <row r="700" spans="1:33">
      <c r="A700" s="53">
        <v>45169</v>
      </c>
      <c r="B700" s="53">
        <v>45169</v>
      </c>
      <c r="N700" s="1" t="s">
        <v>948</v>
      </c>
      <c r="U700" s="59">
        <v>911009173.30283403</v>
      </c>
      <c r="V700" s="60">
        <v>911009173.30283403</v>
      </c>
      <c r="W700" s="60">
        <v>2602883352.2938099</v>
      </c>
      <c r="X700" s="59">
        <v>1.3749888205600001E-2</v>
      </c>
      <c r="Y700" s="54">
        <v>0</v>
      </c>
      <c r="Z700" s="54">
        <v>1</v>
      </c>
      <c r="AA700" s="54">
        <v>0</v>
      </c>
      <c r="AB700" s="54">
        <v>0</v>
      </c>
      <c r="AC700" s="56">
        <v>1</v>
      </c>
      <c r="AD700" s="56">
        <v>0</v>
      </c>
      <c r="AE700" s="1" t="s">
        <v>1431</v>
      </c>
      <c r="AF700" s="1" t="s">
        <v>1418</v>
      </c>
      <c r="AG700" s="1" t="s">
        <v>1457</v>
      </c>
    </row>
    <row r="701" spans="1:33">
      <c r="A701" s="53">
        <v>45169</v>
      </c>
      <c r="B701" s="53">
        <v>45169</v>
      </c>
      <c r="N701" s="1" t="s">
        <v>948</v>
      </c>
      <c r="U701" s="59">
        <v>384341255.31628799</v>
      </c>
      <c r="V701" s="60">
        <v>384341255.31628799</v>
      </c>
      <c r="W701" s="60">
        <v>6787794040.9139996</v>
      </c>
      <c r="X701" s="59">
        <v>5.8008738531000002E-3</v>
      </c>
      <c r="Y701" s="54">
        <v>1</v>
      </c>
      <c r="Z701" s="54">
        <v>0</v>
      </c>
      <c r="AA701" s="54">
        <v>0</v>
      </c>
      <c r="AB701" s="54">
        <v>0</v>
      </c>
      <c r="AC701" s="56">
        <v>0</v>
      </c>
      <c r="AD701" s="56">
        <v>1</v>
      </c>
      <c r="AE701" s="1" t="s">
        <v>1461</v>
      </c>
      <c r="AF701" s="1" t="s">
        <v>1418</v>
      </c>
      <c r="AG701" s="1" t="s">
        <v>1434</v>
      </c>
    </row>
    <row r="702" spans="1:33">
      <c r="A702" s="53">
        <v>45169</v>
      </c>
      <c r="B702" s="53">
        <v>45169</v>
      </c>
      <c r="N702" s="1" t="s">
        <v>948</v>
      </c>
      <c r="U702" s="59">
        <v>1971365301.71837</v>
      </c>
      <c r="V702" s="60">
        <v>1971365301.71837</v>
      </c>
      <c r="W702" s="60">
        <v>4291737806.1504102</v>
      </c>
      <c r="X702" s="59">
        <v>2.97538743904E-2</v>
      </c>
      <c r="Y702" s="54">
        <v>1</v>
      </c>
      <c r="Z702" s="54">
        <v>0</v>
      </c>
      <c r="AA702" s="54">
        <v>0</v>
      </c>
      <c r="AB702" s="54">
        <v>0</v>
      </c>
      <c r="AC702" s="56">
        <v>1</v>
      </c>
      <c r="AD702" s="56">
        <v>0</v>
      </c>
      <c r="AE702" s="1" t="s">
        <v>1431</v>
      </c>
      <c r="AF702" s="1" t="s">
        <v>1418</v>
      </c>
      <c r="AG702" s="1" t="s">
        <v>1465</v>
      </c>
    </row>
    <row r="703" spans="1:33">
      <c r="A703" s="53">
        <v>45169</v>
      </c>
      <c r="B703" s="53">
        <v>45169</v>
      </c>
      <c r="N703" s="1" t="s">
        <v>1222</v>
      </c>
      <c r="U703" s="59">
        <v>1539875229.0292599</v>
      </c>
      <c r="V703" s="60">
        <v>1539875229.0292599</v>
      </c>
      <c r="W703" s="60">
        <v>2799773143.6895599</v>
      </c>
      <c r="X703" s="59">
        <v>2.3241382052099999E-2</v>
      </c>
      <c r="Y703" s="54">
        <v>0</v>
      </c>
      <c r="Z703" s="54">
        <v>1</v>
      </c>
      <c r="AA703" s="54">
        <v>0</v>
      </c>
      <c r="AB703" s="54">
        <v>0</v>
      </c>
      <c r="AC703" s="56">
        <v>1</v>
      </c>
      <c r="AD703" s="56">
        <v>0</v>
      </c>
      <c r="AE703" s="1" t="s">
        <v>1499</v>
      </c>
      <c r="AF703" s="1" t="s">
        <v>1418</v>
      </c>
      <c r="AG703" s="1" t="s">
        <v>1419</v>
      </c>
    </row>
    <row r="704" spans="1:33">
      <c r="A704" s="53">
        <v>45169</v>
      </c>
      <c r="B704" s="53">
        <v>45169</v>
      </c>
      <c r="N704" s="1" t="s">
        <v>1104</v>
      </c>
      <c r="U704" s="59">
        <v>1511025974.1781001</v>
      </c>
      <c r="V704" s="60">
        <v>1511025974.1781001</v>
      </c>
      <c r="W704" s="60">
        <v>2747319953.0510898</v>
      </c>
      <c r="X704" s="59">
        <v>2.2805959401400001E-2</v>
      </c>
      <c r="Y704" s="54">
        <v>0</v>
      </c>
      <c r="Z704" s="54">
        <v>1</v>
      </c>
      <c r="AA704" s="54">
        <v>0</v>
      </c>
      <c r="AB704" s="54">
        <v>0</v>
      </c>
      <c r="AC704" s="56">
        <v>1</v>
      </c>
      <c r="AD704" s="56">
        <v>0</v>
      </c>
      <c r="AE704" s="1" t="s">
        <v>1500</v>
      </c>
      <c r="AF704" s="1" t="s">
        <v>1418</v>
      </c>
      <c r="AG704" s="1" t="s">
        <v>1419</v>
      </c>
    </row>
    <row r="705" spans="1:33">
      <c r="A705" s="53">
        <v>45169</v>
      </c>
      <c r="B705" s="53">
        <v>45169</v>
      </c>
      <c r="N705" s="1" t="s">
        <v>948</v>
      </c>
      <c r="U705" s="59">
        <v>26947236579.8661</v>
      </c>
      <c r="V705" s="60">
        <v>26947236579.8661</v>
      </c>
      <c r="W705" s="60">
        <v>136781012542.20399</v>
      </c>
      <c r="X705" s="59">
        <v>0.40671543303890001</v>
      </c>
      <c r="Y705" s="54">
        <v>1</v>
      </c>
      <c r="Z705" s="54">
        <v>0</v>
      </c>
      <c r="AA705" s="54">
        <v>0</v>
      </c>
      <c r="AB705" s="54">
        <v>0</v>
      </c>
      <c r="AC705" s="56">
        <v>1</v>
      </c>
      <c r="AD705" s="56">
        <v>0</v>
      </c>
      <c r="AE705" s="1" t="s">
        <v>1431</v>
      </c>
      <c r="AF705" s="1" t="s">
        <v>1418</v>
      </c>
      <c r="AG705" s="1" t="s">
        <v>1465</v>
      </c>
    </row>
    <row r="706" spans="1:33">
      <c r="A706" s="53">
        <v>45169</v>
      </c>
      <c r="B706" s="53">
        <v>45169</v>
      </c>
      <c r="N706" s="1" t="s">
        <v>948</v>
      </c>
      <c r="U706" s="59">
        <v>1085897754.58199</v>
      </c>
      <c r="V706" s="60">
        <v>1085897754.58199</v>
      </c>
      <c r="W706" s="60">
        <v>136781012542.20399</v>
      </c>
      <c r="X706" s="59">
        <v>1.6389486698599999E-2</v>
      </c>
      <c r="Y706" s="54">
        <v>1</v>
      </c>
      <c r="Z706" s="54">
        <v>0</v>
      </c>
      <c r="AA706" s="54">
        <v>0</v>
      </c>
      <c r="AB706" s="54">
        <v>0</v>
      </c>
      <c r="AC706" s="56">
        <v>1</v>
      </c>
      <c r="AD706" s="56">
        <v>0</v>
      </c>
      <c r="AE706" s="1" t="s">
        <v>1461</v>
      </c>
      <c r="AF706" s="1" t="s">
        <v>1418</v>
      </c>
      <c r="AG706" s="1" t="s">
        <v>1434</v>
      </c>
    </row>
    <row r="707" spans="1:33">
      <c r="A707" s="53">
        <v>45169</v>
      </c>
      <c r="B707" s="53">
        <v>45169</v>
      </c>
      <c r="N707" s="1" t="s">
        <v>918</v>
      </c>
      <c r="U707" s="59">
        <v>11466730156.692101</v>
      </c>
      <c r="V707" s="60">
        <v>11466730156.692101</v>
      </c>
      <c r="W707" s="60">
        <v>13490270772.579</v>
      </c>
      <c r="X707" s="59">
        <v>0.17306769498970001</v>
      </c>
      <c r="Y707" s="54">
        <v>1</v>
      </c>
      <c r="Z707" s="54">
        <v>0</v>
      </c>
      <c r="AA707" s="54">
        <v>0</v>
      </c>
      <c r="AB707" s="54">
        <v>0</v>
      </c>
      <c r="AC707" s="56">
        <v>0</v>
      </c>
      <c r="AD707" s="56">
        <v>1</v>
      </c>
      <c r="AE707" s="1" t="s">
        <v>1466</v>
      </c>
      <c r="AF707" s="1" t="s">
        <v>1467</v>
      </c>
      <c r="AG707" s="1" t="s">
        <v>1419</v>
      </c>
    </row>
    <row r="708" spans="1:33">
      <c r="A708" s="53">
        <v>45169</v>
      </c>
      <c r="B708" s="53">
        <v>45169</v>
      </c>
      <c r="N708" s="1" t="s">
        <v>1149</v>
      </c>
      <c r="U708" s="59">
        <v>1849042045.2790101</v>
      </c>
      <c r="V708" s="60">
        <v>1849042045.2790101</v>
      </c>
      <c r="W708" s="60">
        <v>4006351863.66539</v>
      </c>
      <c r="X708" s="59">
        <v>2.7907645888800001E-2</v>
      </c>
      <c r="Y708" s="54">
        <v>0</v>
      </c>
      <c r="Z708" s="54">
        <v>1</v>
      </c>
      <c r="AA708" s="54">
        <v>0</v>
      </c>
      <c r="AB708" s="54">
        <v>0</v>
      </c>
      <c r="AC708" s="56">
        <v>1</v>
      </c>
      <c r="AD708" s="56">
        <v>0</v>
      </c>
      <c r="AE708" s="1" t="s">
        <v>1473</v>
      </c>
      <c r="AF708" s="1" t="s">
        <v>1418</v>
      </c>
      <c r="AG708" s="1" t="s">
        <v>1419</v>
      </c>
    </row>
    <row r="709" spans="1:33">
      <c r="A709" s="53">
        <v>45169</v>
      </c>
      <c r="B709" s="53">
        <v>45169</v>
      </c>
      <c r="N709" s="1" t="s">
        <v>1303</v>
      </c>
      <c r="U709" s="59">
        <v>1715013616.88098</v>
      </c>
      <c r="V709" s="60">
        <v>1715013616.88098</v>
      </c>
      <c r="W709" s="60">
        <v>4900038905.3742199</v>
      </c>
      <c r="X709" s="59">
        <v>2.5884750883100001E-2</v>
      </c>
      <c r="Y709" s="54">
        <v>0</v>
      </c>
      <c r="Z709" s="54">
        <v>1</v>
      </c>
      <c r="AA709" s="54">
        <v>0</v>
      </c>
      <c r="AB709" s="54">
        <v>0</v>
      </c>
      <c r="AC709" s="56">
        <v>0</v>
      </c>
      <c r="AD709" s="56">
        <v>1</v>
      </c>
      <c r="AE709" s="1" t="s">
        <v>1454</v>
      </c>
      <c r="AF709" s="1" t="s">
        <v>1418</v>
      </c>
      <c r="AG709" s="1" t="s">
        <v>1419</v>
      </c>
    </row>
    <row r="710" spans="1:33">
      <c r="A710" s="53">
        <v>45169</v>
      </c>
      <c r="B710" s="53">
        <v>45169</v>
      </c>
      <c r="N710" s="1" t="s">
        <v>948</v>
      </c>
      <c r="U710" s="59">
        <v>3931304497.0791001</v>
      </c>
      <c r="V710" s="60">
        <v>3931304497.0791001</v>
      </c>
      <c r="W710" s="60">
        <v>7147826358.3256302</v>
      </c>
      <c r="X710" s="59">
        <v>5.9335294221999998E-2</v>
      </c>
      <c r="Y710" s="54">
        <v>1</v>
      </c>
      <c r="Z710" s="54">
        <v>0</v>
      </c>
      <c r="AA710" s="54">
        <v>0</v>
      </c>
      <c r="AB710" s="54">
        <v>0</v>
      </c>
      <c r="AC710" s="56">
        <v>0</v>
      </c>
      <c r="AD710" s="56">
        <v>1</v>
      </c>
      <c r="AE710" s="1" t="s">
        <v>1431</v>
      </c>
      <c r="AF710" s="1" t="s">
        <v>1418</v>
      </c>
      <c r="AG710" s="1" t="s">
        <v>1457</v>
      </c>
    </row>
    <row r="711" spans="1:33">
      <c r="A711" s="53">
        <v>45169</v>
      </c>
      <c r="B711" s="53">
        <v>45169</v>
      </c>
      <c r="N711" s="1" t="s">
        <v>948</v>
      </c>
      <c r="U711" s="59">
        <v>290319030.68536103</v>
      </c>
      <c r="V711" s="60">
        <v>290319030.68536103</v>
      </c>
      <c r="W711" s="60">
        <v>5089844989.0798597</v>
      </c>
      <c r="X711" s="59">
        <v>4.3817936556999997E-3</v>
      </c>
      <c r="Y711" s="54">
        <v>0</v>
      </c>
      <c r="Z711" s="54">
        <v>1</v>
      </c>
      <c r="AA711" s="54">
        <v>0</v>
      </c>
      <c r="AB711" s="54">
        <v>0</v>
      </c>
      <c r="AC711" s="56">
        <v>0.5</v>
      </c>
      <c r="AD711" s="56">
        <v>0.5</v>
      </c>
      <c r="AE711" s="1" t="s">
        <v>1461</v>
      </c>
      <c r="AF711" s="1" t="s">
        <v>1418</v>
      </c>
      <c r="AG711" s="1" t="s">
        <v>1434</v>
      </c>
    </row>
    <row r="712" spans="1:33">
      <c r="A712" s="53">
        <v>45169</v>
      </c>
      <c r="B712" s="53">
        <v>45169</v>
      </c>
      <c r="N712" s="1" t="s">
        <v>948</v>
      </c>
      <c r="U712" s="59">
        <v>1416179200</v>
      </c>
      <c r="V712" s="60">
        <v>1416179200</v>
      </c>
      <c r="W712" s="60">
        <v>3903024000</v>
      </c>
      <c r="X712" s="59">
        <v>2.13744342535E-2</v>
      </c>
      <c r="Y712" s="54">
        <v>0</v>
      </c>
      <c r="Z712" s="54">
        <v>1</v>
      </c>
      <c r="AA712" s="54">
        <v>0</v>
      </c>
      <c r="AB712" s="54">
        <v>0</v>
      </c>
      <c r="AC712" s="56">
        <v>1</v>
      </c>
      <c r="AD712" s="56">
        <v>0</v>
      </c>
      <c r="AE712" s="1" t="s">
        <v>1488</v>
      </c>
      <c r="AF712" s="1" t="s">
        <v>1418</v>
      </c>
      <c r="AG712" s="1" t="s">
        <v>1438</v>
      </c>
    </row>
    <row r="713" spans="1:33">
      <c r="A713" s="53">
        <v>45169</v>
      </c>
      <c r="B713" s="53">
        <v>45169</v>
      </c>
      <c r="N713" s="1" t="s">
        <v>1131</v>
      </c>
      <c r="U713" s="59">
        <v>1496653683.375</v>
      </c>
      <c r="V713" s="60">
        <v>1496653683.375</v>
      </c>
      <c r="W713" s="60">
        <v>2494422805.625</v>
      </c>
      <c r="X713" s="59">
        <v>2.2589037994299999E-2</v>
      </c>
      <c r="Y713" s="54">
        <v>0</v>
      </c>
      <c r="Z713" s="54">
        <v>1</v>
      </c>
      <c r="AA713" s="54">
        <v>0</v>
      </c>
      <c r="AB713" s="54">
        <v>0</v>
      </c>
      <c r="AC713" s="56">
        <v>0</v>
      </c>
      <c r="AD713" s="56">
        <v>1</v>
      </c>
      <c r="AE713" s="1" t="s">
        <v>1446</v>
      </c>
      <c r="AF713" s="1" t="s">
        <v>1418</v>
      </c>
      <c r="AG713" s="1" t="s">
        <v>1419</v>
      </c>
    </row>
    <row r="714" spans="1:33">
      <c r="A714" s="53">
        <v>45169</v>
      </c>
      <c r="B714" s="53">
        <v>45169</v>
      </c>
      <c r="N714" s="1" t="s">
        <v>1131</v>
      </c>
      <c r="U714" s="59">
        <v>1274523158.4633601</v>
      </c>
      <c r="V714" s="60">
        <v>1274523158.4633601</v>
      </c>
      <c r="W714" s="60">
        <v>2832273685.4741402</v>
      </c>
      <c r="X714" s="59">
        <v>1.9236415458600001E-2</v>
      </c>
      <c r="Y714" s="54">
        <v>0</v>
      </c>
      <c r="Z714" s="54">
        <v>1</v>
      </c>
      <c r="AA714" s="54">
        <v>0</v>
      </c>
      <c r="AB714" s="54">
        <v>0</v>
      </c>
      <c r="AC714" s="56">
        <v>0</v>
      </c>
      <c r="AD714" s="56">
        <v>1</v>
      </c>
      <c r="AE714" s="1" t="s">
        <v>1446</v>
      </c>
      <c r="AF714" s="1" t="s">
        <v>1418</v>
      </c>
      <c r="AG714" s="1" t="s">
        <v>1419</v>
      </c>
    </row>
    <row r="715" spans="1:33">
      <c r="A715" s="53">
        <v>45169</v>
      </c>
      <c r="B715" s="53">
        <v>45169</v>
      </c>
      <c r="N715" s="1" t="s">
        <v>1310</v>
      </c>
      <c r="U715" s="59">
        <v>8895073524.4377804</v>
      </c>
      <c r="V715" s="60">
        <v>8895073524.4377804</v>
      </c>
      <c r="W715" s="60">
        <v>12707247892.054001</v>
      </c>
      <c r="X715" s="59">
        <v>0.13425360591919999</v>
      </c>
      <c r="Y715" s="54">
        <v>1</v>
      </c>
      <c r="Z715" s="54">
        <v>0</v>
      </c>
      <c r="AA715" s="54">
        <v>0</v>
      </c>
      <c r="AB715" s="54">
        <v>0</v>
      </c>
      <c r="AC715" s="56">
        <v>0</v>
      </c>
      <c r="AD715" s="56">
        <v>1</v>
      </c>
      <c r="AE715" s="1" t="s">
        <v>1462</v>
      </c>
      <c r="AF715" s="1" t="s">
        <v>1418</v>
      </c>
      <c r="AG715" s="1" t="s">
        <v>1419</v>
      </c>
    </row>
    <row r="716" spans="1:33">
      <c r="A716" s="53">
        <v>45169</v>
      </c>
      <c r="B716" s="53">
        <v>45169</v>
      </c>
      <c r="N716" s="1" t="s">
        <v>1310</v>
      </c>
      <c r="U716" s="59">
        <v>1428419531.8912001</v>
      </c>
      <c r="V716" s="60">
        <v>1428419531.8912001</v>
      </c>
      <c r="W716" s="60">
        <v>3571048829.7279902</v>
      </c>
      <c r="X716" s="59">
        <v>2.1559177942100001E-2</v>
      </c>
      <c r="Y716" s="54">
        <v>0</v>
      </c>
      <c r="Z716" s="54">
        <v>1</v>
      </c>
      <c r="AA716" s="54">
        <v>0</v>
      </c>
      <c r="AB716" s="54">
        <v>0</v>
      </c>
      <c r="AC716" s="56">
        <v>0</v>
      </c>
      <c r="AD716" s="56">
        <v>1</v>
      </c>
      <c r="AE716" s="1" t="s">
        <v>1462</v>
      </c>
      <c r="AF716" s="1" t="s">
        <v>1418</v>
      </c>
      <c r="AG716" s="1" t="s">
        <v>1419</v>
      </c>
    </row>
    <row r="717" spans="1:33">
      <c r="A717" s="53">
        <v>45169</v>
      </c>
      <c r="B717" s="53">
        <v>45169</v>
      </c>
      <c r="N717" s="1" t="s">
        <v>1303</v>
      </c>
      <c r="U717" s="59">
        <v>2749790687.3632898</v>
      </c>
      <c r="V717" s="60">
        <v>2749790687.3632898</v>
      </c>
      <c r="W717" s="60">
        <v>2894516513.0139899</v>
      </c>
      <c r="X717" s="59">
        <v>4.1502671595399998E-2</v>
      </c>
      <c r="Y717" s="54">
        <v>0</v>
      </c>
      <c r="Z717" s="54">
        <v>1</v>
      </c>
      <c r="AA717" s="54">
        <v>0</v>
      </c>
      <c r="AB717" s="54">
        <v>0</v>
      </c>
      <c r="AC717" s="56">
        <v>1</v>
      </c>
      <c r="AD717" s="56">
        <v>0</v>
      </c>
      <c r="AE717" s="1" t="s">
        <v>1454</v>
      </c>
      <c r="AF717" s="1" t="s">
        <v>1418</v>
      </c>
      <c r="AG717" s="1" t="s">
        <v>1419</v>
      </c>
    </row>
    <row r="718" spans="1:33">
      <c r="A718" s="53">
        <v>45169</v>
      </c>
      <c r="B718" s="53">
        <v>45169</v>
      </c>
      <c r="N718" s="1" t="s">
        <v>1303</v>
      </c>
      <c r="U718" s="59">
        <v>2011221603.0064499</v>
      </c>
      <c r="V718" s="60">
        <v>2011221603.0064499</v>
      </c>
      <c r="W718" s="60">
        <v>3656766550.9208202</v>
      </c>
      <c r="X718" s="59">
        <v>3.03554267162E-2</v>
      </c>
      <c r="Y718" s="54">
        <v>0</v>
      </c>
      <c r="Z718" s="54">
        <v>1</v>
      </c>
      <c r="AA718" s="54">
        <v>0</v>
      </c>
      <c r="AB718" s="54">
        <v>0</v>
      </c>
      <c r="AC718" s="56">
        <v>0</v>
      </c>
      <c r="AD718" s="56">
        <v>1</v>
      </c>
      <c r="AE718" s="1" t="s">
        <v>1454</v>
      </c>
      <c r="AF718" s="1" t="s">
        <v>1418</v>
      </c>
      <c r="AG718" s="1" t="s">
        <v>1419</v>
      </c>
    </row>
    <row r="719" spans="1:33">
      <c r="A719" s="53">
        <v>45169</v>
      </c>
      <c r="B719" s="53">
        <v>45169</v>
      </c>
      <c r="N719" s="1" t="s">
        <v>1222</v>
      </c>
      <c r="U719" s="59">
        <v>3403186813.18681</v>
      </c>
      <c r="V719" s="60">
        <v>3403186813.18681</v>
      </c>
      <c r="W719" s="60">
        <v>5671978021.9780197</v>
      </c>
      <c r="X719" s="59">
        <v>5.1364398510199999E-2</v>
      </c>
      <c r="Y719" s="54">
        <v>0</v>
      </c>
      <c r="Z719" s="54">
        <v>1</v>
      </c>
      <c r="AA719" s="54">
        <v>0</v>
      </c>
      <c r="AB719" s="54">
        <v>0</v>
      </c>
      <c r="AC719" s="56">
        <v>0.5</v>
      </c>
      <c r="AD719" s="56">
        <v>0.5</v>
      </c>
      <c r="AE719" s="1" t="s">
        <v>1499</v>
      </c>
      <c r="AF719" s="1" t="s">
        <v>1418</v>
      </c>
      <c r="AG719" s="1" t="s">
        <v>1419</v>
      </c>
    </row>
    <row r="720" spans="1:33">
      <c r="A720" s="53">
        <v>45169</v>
      </c>
      <c r="B720" s="53">
        <v>45169</v>
      </c>
      <c r="N720" s="1" t="s">
        <v>948</v>
      </c>
      <c r="U720" s="59">
        <v>873818306.37559903</v>
      </c>
      <c r="V720" s="60">
        <v>873818306.37559903</v>
      </c>
      <c r="W720" s="60">
        <v>14540265340.125099</v>
      </c>
      <c r="X720" s="59">
        <v>1.3188565358899999E-2</v>
      </c>
      <c r="Y720" s="54">
        <v>1</v>
      </c>
      <c r="Z720" s="54">
        <v>0</v>
      </c>
      <c r="AA720" s="54">
        <v>0</v>
      </c>
      <c r="AB720" s="54">
        <v>0</v>
      </c>
      <c r="AC720" s="56">
        <v>1</v>
      </c>
      <c r="AD720" s="56">
        <v>0</v>
      </c>
      <c r="AE720" s="1" t="s">
        <v>1461</v>
      </c>
      <c r="AF720" s="1" t="s">
        <v>1418</v>
      </c>
      <c r="AG720" s="1" t="s">
        <v>1434</v>
      </c>
    </row>
    <row r="721" spans="1:33">
      <c r="A721" s="53">
        <v>45169</v>
      </c>
      <c r="B721" s="53">
        <v>45169</v>
      </c>
      <c r="N721" s="1" t="s">
        <v>1102</v>
      </c>
      <c r="U721" s="59">
        <v>1310743055.4189501</v>
      </c>
      <c r="V721" s="60">
        <v>1310743055.4189501</v>
      </c>
      <c r="W721" s="60">
        <v>2621486110.8379002</v>
      </c>
      <c r="X721" s="59">
        <v>1.9783083427000001E-2</v>
      </c>
      <c r="Y721" s="54">
        <v>0</v>
      </c>
      <c r="Z721" s="54">
        <v>1</v>
      </c>
      <c r="AA721" s="54">
        <v>0</v>
      </c>
      <c r="AB721" s="54">
        <v>0</v>
      </c>
      <c r="AC721" s="56">
        <v>0</v>
      </c>
      <c r="AD721" s="56">
        <v>1</v>
      </c>
      <c r="AE721" s="1" t="s">
        <v>1464</v>
      </c>
      <c r="AF721" s="1" t="s">
        <v>1418</v>
      </c>
      <c r="AG721" s="1" t="s">
        <v>1419</v>
      </c>
    </row>
    <row r="722" spans="1:33">
      <c r="A722" s="53">
        <v>45169</v>
      </c>
      <c r="B722" s="53">
        <v>45169</v>
      </c>
      <c r="N722" s="1" t="s">
        <v>948</v>
      </c>
      <c r="U722" s="59">
        <v>245232886.19600201</v>
      </c>
      <c r="V722" s="60">
        <v>245232886.19600201</v>
      </c>
      <c r="W722" s="60">
        <v>4514837969.9584398</v>
      </c>
      <c r="X722" s="59">
        <v>3.7013071529E-3</v>
      </c>
      <c r="Y722" s="54">
        <v>0</v>
      </c>
      <c r="Z722" s="54">
        <v>1</v>
      </c>
      <c r="AA722" s="54">
        <v>0</v>
      </c>
      <c r="AB722" s="54">
        <v>0</v>
      </c>
      <c r="AC722" s="56">
        <v>1</v>
      </c>
      <c r="AD722" s="56">
        <v>0</v>
      </c>
      <c r="AE722" s="1" t="s">
        <v>1461</v>
      </c>
      <c r="AF722" s="1" t="s">
        <v>1418</v>
      </c>
      <c r="AG722" s="1" t="s">
        <v>1434</v>
      </c>
    </row>
    <row r="723" spans="1:33">
      <c r="A723" s="53">
        <v>45169</v>
      </c>
      <c r="B723" s="53">
        <v>45169</v>
      </c>
      <c r="N723" s="1" t="s">
        <v>948</v>
      </c>
      <c r="U723" s="59">
        <v>2474040318.80129</v>
      </c>
      <c r="V723" s="60">
        <v>2474040318.80129</v>
      </c>
      <c r="W723" s="60">
        <v>4546297972.6719198</v>
      </c>
      <c r="X723" s="59">
        <v>3.7340763184899997E-2</v>
      </c>
      <c r="Y723" s="54">
        <v>0</v>
      </c>
      <c r="Z723" s="54">
        <v>1</v>
      </c>
      <c r="AA723" s="54">
        <v>0</v>
      </c>
      <c r="AB723" s="54">
        <v>0</v>
      </c>
      <c r="AC723" s="56">
        <v>1</v>
      </c>
      <c r="AD723" s="56">
        <v>0</v>
      </c>
      <c r="AE723" s="1" t="s">
        <v>1431</v>
      </c>
      <c r="AF723" s="1" t="s">
        <v>1418</v>
      </c>
      <c r="AG723" s="1" t="s">
        <v>1465</v>
      </c>
    </row>
    <row r="724" spans="1:33">
      <c r="A724" s="53">
        <v>45169</v>
      </c>
      <c r="B724" s="53">
        <v>45169</v>
      </c>
      <c r="N724" s="1" t="s">
        <v>1070</v>
      </c>
      <c r="U724" s="59">
        <v>4632690743.6923399</v>
      </c>
      <c r="V724" s="60">
        <v>4632690743.6923399</v>
      </c>
      <c r="W724" s="60">
        <v>15442302478.974501</v>
      </c>
      <c r="X724" s="59">
        <v>6.9921337439199996E-2</v>
      </c>
      <c r="Y724" s="54">
        <v>1</v>
      </c>
      <c r="Z724" s="54">
        <v>0</v>
      </c>
      <c r="AA724" s="54">
        <v>0</v>
      </c>
      <c r="AB724" s="54">
        <v>0</v>
      </c>
      <c r="AC724" s="56">
        <v>0</v>
      </c>
      <c r="AD724" s="56">
        <v>1</v>
      </c>
      <c r="AE724" s="1" t="s">
        <v>1458</v>
      </c>
      <c r="AF724" s="1" t="s">
        <v>1418</v>
      </c>
      <c r="AG724" s="1" t="s">
        <v>1419</v>
      </c>
    </row>
    <row r="725" spans="1:33">
      <c r="A725" s="53">
        <v>45169</v>
      </c>
      <c r="B725" s="53">
        <v>45169</v>
      </c>
      <c r="N725" s="1" t="s">
        <v>918</v>
      </c>
      <c r="U725" s="59">
        <v>8047485641.2102699</v>
      </c>
      <c r="V725" s="60">
        <v>8047485641.2102699</v>
      </c>
      <c r="W725" s="60">
        <v>13412476068.6838</v>
      </c>
      <c r="X725" s="59">
        <v>0.1214609371072</v>
      </c>
      <c r="Y725" s="54">
        <v>1</v>
      </c>
      <c r="Z725" s="54">
        <v>0</v>
      </c>
      <c r="AA725" s="54">
        <v>0</v>
      </c>
      <c r="AB725" s="54">
        <v>0</v>
      </c>
      <c r="AC725" s="56">
        <v>0</v>
      </c>
      <c r="AD725" s="56">
        <v>1</v>
      </c>
      <c r="AE725" s="1" t="s">
        <v>1466</v>
      </c>
      <c r="AF725" s="1" t="s">
        <v>1467</v>
      </c>
      <c r="AG725" s="1" t="s">
        <v>1419</v>
      </c>
    </row>
    <row r="726" spans="1:33">
      <c r="A726" s="53">
        <v>45169</v>
      </c>
      <c r="B726" s="53">
        <v>45169</v>
      </c>
      <c r="N726" s="1" t="s">
        <v>1303</v>
      </c>
      <c r="U726" s="59">
        <v>4901414452.6282301</v>
      </c>
      <c r="V726" s="60">
        <v>4901414452.6282301</v>
      </c>
      <c r="W726" s="60">
        <v>6535219270.1709805</v>
      </c>
      <c r="X726" s="59">
        <v>7.3977192269600006E-2</v>
      </c>
      <c r="Y726" s="54">
        <v>0</v>
      </c>
      <c r="Z726" s="54">
        <v>1</v>
      </c>
      <c r="AA726" s="54">
        <v>0</v>
      </c>
      <c r="AB726" s="54">
        <v>0</v>
      </c>
      <c r="AC726" s="56">
        <v>0</v>
      </c>
      <c r="AD726" s="56">
        <v>1</v>
      </c>
      <c r="AE726" s="1" t="s">
        <v>1501</v>
      </c>
      <c r="AF726" s="1" t="s">
        <v>1418</v>
      </c>
      <c r="AG726" s="1" t="s">
        <v>1419</v>
      </c>
    </row>
    <row r="727" spans="1:33">
      <c r="A727" s="53">
        <v>45169</v>
      </c>
      <c r="B727" s="53">
        <v>45169</v>
      </c>
      <c r="N727" s="1" t="s">
        <v>1070</v>
      </c>
      <c r="U727" s="59">
        <v>23572879774.002899</v>
      </c>
      <c r="V727" s="60">
        <v>23572879774.002899</v>
      </c>
      <c r="W727" s="60">
        <v>52384177275.562103</v>
      </c>
      <c r="X727" s="59">
        <v>0.35578616667579999</v>
      </c>
      <c r="Y727" s="54">
        <v>1</v>
      </c>
      <c r="Z727" s="54">
        <v>0</v>
      </c>
      <c r="AA727" s="54">
        <v>0</v>
      </c>
      <c r="AB727" s="54">
        <v>0</v>
      </c>
      <c r="AC727" s="56">
        <v>0</v>
      </c>
      <c r="AD727" s="56">
        <v>1</v>
      </c>
      <c r="AE727" s="1" t="s">
        <v>1458</v>
      </c>
      <c r="AF727" s="1" t="s">
        <v>1418</v>
      </c>
      <c r="AG727" s="1" t="s">
        <v>1419</v>
      </c>
    </row>
    <row r="728" spans="1:33">
      <c r="A728" s="53">
        <v>45169</v>
      </c>
      <c r="B728" s="53">
        <v>45169</v>
      </c>
      <c r="N728" s="1" t="s">
        <v>1070</v>
      </c>
      <c r="U728" s="59">
        <v>4191198696.6333199</v>
      </c>
      <c r="V728" s="60">
        <v>4191198696.6333199</v>
      </c>
      <c r="W728" s="60">
        <v>10477996741.5833</v>
      </c>
      <c r="X728" s="59">
        <v>6.3257885008000003E-2</v>
      </c>
      <c r="Y728" s="54">
        <v>0</v>
      </c>
      <c r="Z728" s="54">
        <v>1</v>
      </c>
      <c r="AA728" s="54">
        <v>0</v>
      </c>
      <c r="AB728" s="54">
        <v>0</v>
      </c>
      <c r="AC728" s="56">
        <v>0</v>
      </c>
      <c r="AD728" s="56">
        <v>1</v>
      </c>
      <c r="AE728" s="1" t="s">
        <v>1458</v>
      </c>
      <c r="AF728" s="1" t="s">
        <v>1418</v>
      </c>
      <c r="AG728" s="1" t="s">
        <v>1419</v>
      </c>
    </row>
    <row r="729" spans="1:33">
      <c r="A729" s="53">
        <v>45169</v>
      </c>
      <c r="B729" s="53">
        <v>45169</v>
      </c>
      <c r="N729" s="1" t="s">
        <v>1070</v>
      </c>
      <c r="U729" s="59">
        <v>6541014809.0184097</v>
      </c>
      <c r="V729" s="60">
        <v>6541014809.0184097</v>
      </c>
      <c r="W729" s="60">
        <v>8721353078.6912098</v>
      </c>
      <c r="X729" s="59">
        <v>9.8723728597500005E-2</v>
      </c>
      <c r="Y729" s="54">
        <v>0</v>
      </c>
      <c r="Z729" s="54">
        <v>1</v>
      </c>
      <c r="AA729" s="54">
        <v>0</v>
      </c>
      <c r="AB729" s="54">
        <v>0</v>
      </c>
      <c r="AC729" s="56">
        <v>1</v>
      </c>
      <c r="AD729" s="56">
        <v>0</v>
      </c>
      <c r="AE729" s="1" t="s">
        <v>1458</v>
      </c>
      <c r="AF729" s="1" t="s">
        <v>1418</v>
      </c>
      <c r="AG729" s="1" t="s">
        <v>1419</v>
      </c>
    </row>
    <row r="730" spans="1:33">
      <c r="A730" s="53">
        <v>45169</v>
      </c>
      <c r="B730" s="53">
        <v>45169</v>
      </c>
      <c r="N730" s="1" t="s">
        <v>1070</v>
      </c>
      <c r="U730" s="59">
        <v>2259743821.7095199</v>
      </c>
      <c r="V730" s="60">
        <v>2259743821.7095199</v>
      </c>
      <c r="W730" s="60">
        <v>7532479405.69841</v>
      </c>
      <c r="X730" s="59">
        <v>3.4106379861199999E-2</v>
      </c>
      <c r="Y730" s="54">
        <v>0</v>
      </c>
      <c r="Z730" s="54">
        <v>1</v>
      </c>
      <c r="AA730" s="54">
        <v>0</v>
      </c>
      <c r="AB730" s="54">
        <v>0</v>
      </c>
      <c r="AC730" s="56">
        <v>0</v>
      </c>
      <c r="AD730" s="56">
        <v>1</v>
      </c>
      <c r="AE730" s="1" t="s">
        <v>1458</v>
      </c>
      <c r="AF730" s="1" t="s">
        <v>1418</v>
      </c>
      <c r="AG730" s="1" t="s">
        <v>1419</v>
      </c>
    </row>
    <row r="731" spans="1:33">
      <c r="A731" s="53">
        <v>45169</v>
      </c>
      <c r="B731" s="53">
        <v>45169</v>
      </c>
      <c r="N731" s="1" t="s">
        <v>948</v>
      </c>
      <c r="U731" s="59">
        <v>2053226940.4150901</v>
      </c>
      <c r="V731" s="60">
        <v>2053226940.4150901</v>
      </c>
      <c r="W731" s="60">
        <v>8071461798.1693296</v>
      </c>
      <c r="X731" s="59">
        <v>3.0989414507200001E-2</v>
      </c>
      <c r="Y731" s="54">
        <v>1</v>
      </c>
      <c r="Z731" s="54">
        <v>0</v>
      </c>
      <c r="AA731" s="54">
        <v>0</v>
      </c>
      <c r="AB731" s="54">
        <v>0</v>
      </c>
      <c r="AC731" s="56">
        <v>1</v>
      </c>
      <c r="AD731" s="56">
        <v>0</v>
      </c>
      <c r="AE731" s="1" t="s">
        <v>1431</v>
      </c>
      <c r="AF731" s="1" t="s">
        <v>1418</v>
      </c>
      <c r="AG731" s="1" t="s">
        <v>1465</v>
      </c>
    </row>
    <row r="732" spans="1:33">
      <c r="A732" s="53">
        <v>45169</v>
      </c>
      <c r="B732" s="53">
        <v>45169</v>
      </c>
      <c r="N732" s="1" t="s">
        <v>918</v>
      </c>
      <c r="U732" s="59">
        <v>2939347443.3793502</v>
      </c>
      <c r="V732" s="60">
        <v>2939347443.3793502</v>
      </c>
      <c r="W732" s="60">
        <v>3458055815.7404099</v>
      </c>
      <c r="X732" s="59">
        <v>4.4363657280499999E-2</v>
      </c>
      <c r="Y732" s="54">
        <v>0</v>
      </c>
      <c r="Z732" s="54">
        <v>1</v>
      </c>
      <c r="AA732" s="54">
        <v>0</v>
      </c>
      <c r="AB732" s="54">
        <v>0</v>
      </c>
      <c r="AC732" s="56">
        <v>0</v>
      </c>
      <c r="AD732" s="56">
        <v>1</v>
      </c>
      <c r="AE732" s="1" t="s">
        <v>1466</v>
      </c>
      <c r="AF732" s="1" t="s">
        <v>1467</v>
      </c>
      <c r="AG732" s="1" t="s">
        <v>1419</v>
      </c>
    </row>
    <row r="733" spans="1:33">
      <c r="A733" s="53">
        <v>45169</v>
      </c>
      <c r="B733" s="53">
        <v>45169</v>
      </c>
      <c r="N733" s="1" t="s">
        <v>1310</v>
      </c>
      <c r="U733" s="59">
        <v>2315331929.0104899</v>
      </c>
      <c r="V733" s="60">
        <v>2315331929.0104899</v>
      </c>
      <c r="W733" s="60">
        <v>5145182064.4677696</v>
      </c>
      <c r="X733" s="59">
        <v>3.4945372797099999E-2</v>
      </c>
      <c r="Y733" s="54">
        <v>0</v>
      </c>
      <c r="Z733" s="54">
        <v>1</v>
      </c>
      <c r="AA733" s="54">
        <v>0</v>
      </c>
      <c r="AB733" s="54">
        <v>0</v>
      </c>
      <c r="AC733" s="56">
        <v>0.35</v>
      </c>
      <c r="AD733" s="56">
        <v>0.65</v>
      </c>
      <c r="AE733" s="1" t="s">
        <v>1462</v>
      </c>
      <c r="AF733" s="1" t="s">
        <v>1418</v>
      </c>
      <c r="AG733" s="1" t="s">
        <v>1419</v>
      </c>
    </row>
    <row r="734" spans="1:33">
      <c r="A734" s="53">
        <v>45169</v>
      </c>
      <c r="B734" s="53">
        <v>45169</v>
      </c>
      <c r="N734" s="1" t="s">
        <v>1070</v>
      </c>
      <c r="U734" s="59">
        <v>3540889227.0885601</v>
      </c>
      <c r="V734" s="60">
        <v>3540889227.0885601</v>
      </c>
      <c r="W734" s="60">
        <v>8852223067.7213898</v>
      </c>
      <c r="X734" s="59">
        <v>5.3442745086999997E-2</v>
      </c>
      <c r="Y734" s="54">
        <v>0</v>
      </c>
      <c r="Z734" s="54">
        <v>1</v>
      </c>
      <c r="AA734" s="54">
        <v>0</v>
      </c>
      <c r="AB734" s="54">
        <v>0</v>
      </c>
      <c r="AC734" s="56">
        <v>0</v>
      </c>
      <c r="AD734" s="56">
        <v>1</v>
      </c>
      <c r="AE734" s="1" t="s">
        <v>1458</v>
      </c>
      <c r="AF734" s="1" t="s">
        <v>1418</v>
      </c>
      <c r="AG734" s="1" t="s">
        <v>1419</v>
      </c>
    </row>
    <row r="735" spans="1:33">
      <c r="A735" s="53">
        <v>45169</v>
      </c>
      <c r="B735" s="53">
        <v>45169</v>
      </c>
      <c r="N735" s="1" t="s">
        <v>1070</v>
      </c>
      <c r="U735" s="59">
        <v>2593314998.7473798</v>
      </c>
      <c r="V735" s="60">
        <v>2593314998.7473798</v>
      </c>
      <c r="W735" s="60">
        <v>10373259994.9895</v>
      </c>
      <c r="X735" s="59">
        <v>3.9140979431999998E-2</v>
      </c>
      <c r="Y735" s="54">
        <v>1</v>
      </c>
      <c r="Z735" s="54">
        <v>0</v>
      </c>
      <c r="AA735" s="54">
        <v>0</v>
      </c>
      <c r="AB735" s="54">
        <v>0</v>
      </c>
      <c r="AC735" s="56">
        <v>0</v>
      </c>
      <c r="AD735" s="56">
        <v>1</v>
      </c>
      <c r="AE735" s="1" t="s">
        <v>1458</v>
      </c>
      <c r="AF735" s="1" t="s">
        <v>1418</v>
      </c>
      <c r="AG735" s="1" t="s">
        <v>1419</v>
      </c>
    </row>
    <row r="736" spans="1:33">
      <c r="A736" s="53">
        <v>45169</v>
      </c>
      <c r="B736" s="53">
        <v>45169</v>
      </c>
      <c r="N736" s="1" t="s">
        <v>1278</v>
      </c>
      <c r="U736" s="59">
        <v>7287434164.3292799</v>
      </c>
      <c r="V736" s="60">
        <v>7287434164.3292799</v>
      </c>
      <c r="W736" s="60">
        <v>9716578885.7723808</v>
      </c>
      <c r="X736" s="59">
        <v>0.1099894578467</v>
      </c>
      <c r="Y736" s="54">
        <v>1</v>
      </c>
      <c r="Z736" s="54">
        <v>0</v>
      </c>
      <c r="AA736" s="54">
        <v>0</v>
      </c>
      <c r="AB736" s="54">
        <v>0</v>
      </c>
      <c r="AC736" s="56">
        <v>0</v>
      </c>
      <c r="AD736" s="56">
        <v>1</v>
      </c>
      <c r="AE736" s="1" t="s">
        <v>1432</v>
      </c>
      <c r="AF736" s="1" t="s">
        <v>1418</v>
      </c>
      <c r="AG736" s="1" t="s">
        <v>1419</v>
      </c>
    </row>
    <row r="737" spans="1:33">
      <c r="A737" s="53">
        <v>45169</v>
      </c>
      <c r="B737" s="53">
        <v>45169</v>
      </c>
      <c r="N737" s="1" t="s">
        <v>948</v>
      </c>
      <c r="U737" s="59">
        <v>293671015.73813301</v>
      </c>
      <c r="V737" s="60">
        <v>293671015.73813301</v>
      </c>
      <c r="W737" s="60">
        <v>16288872489.7808</v>
      </c>
      <c r="X737" s="59">
        <v>4.4323852644999997E-3</v>
      </c>
      <c r="Y737" s="54">
        <v>1</v>
      </c>
      <c r="Z737" s="54">
        <v>0</v>
      </c>
      <c r="AA737" s="54">
        <v>0</v>
      </c>
      <c r="AB737" s="54">
        <v>0</v>
      </c>
      <c r="AC737" s="56">
        <v>1</v>
      </c>
      <c r="AD737" s="56">
        <v>0</v>
      </c>
      <c r="AE737" s="1" t="s">
        <v>1461</v>
      </c>
      <c r="AF737" s="1" t="s">
        <v>1418</v>
      </c>
      <c r="AG737" s="1" t="s">
        <v>1434</v>
      </c>
    </row>
    <row r="738" spans="1:33">
      <c r="A738" s="53">
        <v>45169</v>
      </c>
      <c r="B738" s="53">
        <v>45169</v>
      </c>
      <c r="N738" s="1" t="s">
        <v>948</v>
      </c>
      <c r="U738" s="59">
        <v>1203722525.7525401</v>
      </c>
      <c r="V738" s="60">
        <v>1203722525.7525401</v>
      </c>
      <c r="W738" s="60">
        <v>3009306314.3813601</v>
      </c>
      <c r="X738" s="59">
        <v>1.8167819429999999E-2</v>
      </c>
      <c r="Y738" s="54">
        <v>0</v>
      </c>
      <c r="Z738" s="54">
        <v>1</v>
      </c>
      <c r="AA738" s="54">
        <v>0</v>
      </c>
      <c r="AB738" s="54">
        <v>0</v>
      </c>
      <c r="AC738" s="56">
        <v>1</v>
      </c>
      <c r="AD738" s="56">
        <v>0</v>
      </c>
      <c r="AE738" s="1" t="s">
        <v>1431</v>
      </c>
      <c r="AF738" s="1" t="s">
        <v>1418</v>
      </c>
      <c r="AG738" s="1" t="s">
        <v>1456</v>
      </c>
    </row>
    <row r="739" spans="1:33">
      <c r="A739" s="53">
        <v>45169</v>
      </c>
      <c r="B739" s="53">
        <v>45169</v>
      </c>
      <c r="N739" s="1" t="s">
        <v>1102</v>
      </c>
      <c r="U739" s="59">
        <v>1660719260.4955499</v>
      </c>
      <c r="V739" s="60">
        <v>1660719260.4955499</v>
      </c>
      <c r="W739" s="60">
        <v>2911290871.7987499</v>
      </c>
      <c r="X739" s="59">
        <v>2.5065284567699998E-2</v>
      </c>
      <c r="Y739" s="54">
        <v>0</v>
      </c>
      <c r="Z739" s="54">
        <v>1</v>
      </c>
      <c r="AA739" s="54">
        <v>0</v>
      </c>
      <c r="AB739" s="54">
        <v>0</v>
      </c>
      <c r="AC739" s="56">
        <v>1</v>
      </c>
      <c r="AD739" s="56">
        <v>0</v>
      </c>
      <c r="AE739" s="1" t="s">
        <v>1464</v>
      </c>
      <c r="AF739" s="1" t="s">
        <v>1418</v>
      </c>
      <c r="AG739" s="1" t="s">
        <v>1419</v>
      </c>
    </row>
    <row r="740" spans="1:33">
      <c r="A740" s="53">
        <v>45169</v>
      </c>
      <c r="B740" s="53">
        <v>45169</v>
      </c>
      <c r="N740" s="1" t="s">
        <v>918</v>
      </c>
      <c r="U740" s="59">
        <v>6590496080.20158</v>
      </c>
      <c r="V740" s="60">
        <v>6590496080.20158</v>
      </c>
      <c r="W740" s="60">
        <v>7322773422.4462004</v>
      </c>
      <c r="X740" s="59">
        <v>9.9470550876600006E-2</v>
      </c>
      <c r="Y740" s="54">
        <v>0</v>
      </c>
      <c r="Z740" s="54">
        <v>1</v>
      </c>
      <c r="AA740" s="54">
        <v>0</v>
      </c>
      <c r="AB740" s="54">
        <v>0</v>
      </c>
      <c r="AC740" s="56">
        <v>0</v>
      </c>
      <c r="AD740" s="56">
        <v>1</v>
      </c>
      <c r="AE740" s="1" t="s">
        <v>1466</v>
      </c>
      <c r="AF740" s="1" t="s">
        <v>1467</v>
      </c>
      <c r="AG740" s="1" t="s">
        <v>1419</v>
      </c>
    </row>
    <row r="741" spans="1:33">
      <c r="A741" s="53">
        <v>45169</v>
      </c>
      <c r="B741" s="53">
        <v>45169</v>
      </c>
      <c r="N741" s="1" t="s">
        <v>1102</v>
      </c>
      <c r="U741" s="59">
        <v>2196240509.32476</v>
      </c>
      <c r="V741" s="60">
        <v>2196240509.32476</v>
      </c>
      <c r="W741" s="60">
        <v>8784962037.2990303</v>
      </c>
      <c r="X741" s="59">
        <v>3.31479225026E-2</v>
      </c>
      <c r="Y741" s="54">
        <v>1</v>
      </c>
      <c r="Z741" s="54">
        <v>0</v>
      </c>
      <c r="AA741" s="54">
        <v>0</v>
      </c>
      <c r="AB741" s="54">
        <v>0</v>
      </c>
      <c r="AC741" s="56">
        <v>0.35</v>
      </c>
      <c r="AD741" s="56">
        <v>0.65</v>
      </c>
      <c r="AE741" s="1" t="s">
        <v>1464</v>
      </c>
      <c r="AF741" s="1" t="s">
        <v>1418</v>
      </c>
      <c r="AG741" s="1" t="s">
        <v>1419</v>
      </c>
    </row>
    <row r="742" spans="1:33">
      <c r="A742" s="53">
        <v>45169</v>
      </c>
      <c r="B742" s="53">
        <v>45169</v>
      </c>
      <c r="N742" s="1" t="s">
        <v>948</v>
      </c>
      <c r="U742" s="59">
        <v>1379516100.7100899</v>
      </c>
      <c r="V742" s="60">
        <v>1379516100.7100899</v>
      </c>
      <c r="W742" s="60">
        <v>22955035387.731499</v>
      </c>
      <c r="X742" s="59">
        <v>2.08210770192E-2</v>
      </c>
      <c r="Y742" s="54">
        <v>1</v>
      </c>
      <c r="Z742" s="54">
        <v>0</v>
      </c>
      <c r="AA742" s="54">
        <v>0</v>
      </c>
      <c r="AB742" s="54">
        <v>0</v>
      </c>
      <c r="AC742" s="56">
        <v>1</v>
      </c>
      <c r="AD742" s="56">
        <v>0</v>
      </c>
      <c r="AE742" s="1" t="s">
        <v>1461</v>
      </c>
      <c r="AF742" s="1" t="s">
        <v>1418</v>
      </c>
      <c r="AG742" s="1" t="s">
        <v>1434</v>
      </c>
    </row>
    <row r="743" spans="1:33">
      <c r="A743" s="53">
        <v>45169</v>
      </c>
      <c r="B743" s="53">
        <v>45169</v>
      </c>
      <c r="N743" s="1" t="s">
        <v>948</v>
      </c>
      <c r="U743" s="59">
        <v>401457512.75125402</v>
      </c>
      <c r="V743" s="60">
        <v>401457512.75125402</v>
      </c>
      <c r="W743" s="60">
        <v>6680220265.0133104</v>
      </c>
      <c r="X743" s="59">
        <v>6.0592100292999997E-3</v>
      </c>
      <c r="Y743" s="54">
        <v>0</v>
      </c>
      <c r="Z743" s="54">
        <v>1</v>
      </c>
      <c r="AA743" s="54">
        <v>0</v>
      </c>
      <c r="AB743" s="54">
        <v>0</v>
      </c>
      <c r="AC743" s="56">
        <v>1</v>
      </c>
      <c r="AD743" s="56">
        <v>0</v>
      </c>
      <c r="AE743" s="1" t="s">
        <v>1461</v>
      </c>
      <c r="AF743" s="1" t="s">
        <v>1418</v>
      </c>
      <c r="AG743" s="1" t="s">
        <v>1434</v>
      </c>
    </row>
    <row r="744" spans="1:33">
      <c r="A744" s="53">
        <v>45169</v>
      </c>
      <c r="B744" s="53">
        <v>45169</v>
      </c>
      <c r="N744" s="1" t="s">
        <v>948</v>
      </c>
      <c r="U744" s="59">
        <v>25899584180.444401</v>
      </c>
      <c r="V744" s="60">
        <v>25899584180.444401</v>
      </c>
      <c r="W744" s="60">
        <v>210706179366.14099</v>
      </c>
      <c r="X744" s="59">
        <v>0.39090318460880003</v>
      </c>
      <c r="Y744" s="54">
        <v>1</v>
      </c>
      <c r="Z744" s="54">
        <v>0</v>
      </c>
      <c r="AA744" s="54">
        <v>0</v>
      </c>
      <c r="AB744" s="54">
        <v>0</v>
      </c>
      <c r="AC744" s="56">
        <v>1</v>
      </c>
      <c r="AD744" s="56">
        <v>0</v>
      </c>
      <c r="AE744" s="1" t="s">
        <v>1431</v>
      </c>
      <c r="AF744" s="1" t="s">
        <v>1418</v>
      </c>
      <c r="AG744" s="1" t="s">
        <v>1465</v>
      </c>
    </row>
    <row r="745" spans="1:33">
      <c r="A745" s="53">
        <v>45169</v>
      </c>
      <c r="B745" s="53">
        <v>45169</v>
      </c>
      <c r="N745" s="1" t="s">
        <v>948</v>
      </c>
      <c r="U745" s="59">
        <v>2395894470.63269</v>
      </c>
      <c r="V745" s="60">
        <v>2395894470.63269</v>
      </c>
      <c r="W745" s="60">
        <v>210706179366.14099</v>
      </c>
      <c r="X745" s="59">
        <v>3.6161305603699997E-2</v>
      </c>
      <c r="Y745" s="54">
        <v>1</v>
      </c>
      <c r="Z745" s="54">
        <v>0</v>
      </c>
      <c r="AA745" s="54">
        <v>0</v>
      </c>
      <c r="AB745" s="54">
        <v>0</v>
      </c>
      <c r="AC745" s="56">
        <v>1</v>
      </c>
      <c r="AD745" s="56">
        <v>0</v>
      </c>
      <c r="AE745" s="1" t="s">
        <v>1461</v>
      </c>
      <c r="AF745" s="1" t="s">
        <v>1418</v>
      </c>
      <c r="AG745" s="1" t="s">
        <v>1434</v>
      </c>
    </row>
    <row r="746" spans="1:33">
      <c r="A746" s="53">
        <v>45169</v>
      </c>
      <c r="B746" s="53">
        <v>45169</v>
      </c>
      <c r="N746" s="1" t="s">
        <v>948</v>
      </c>
      <c r="U746" s="59">
        <v>147854287.80160701</v>
      </c>
      <c r="V746" s="60">
        <v>147854287.80160701</v>
      </c>
      <c r="W746" s="60">
        <v>3150803440.1938601</v>
      </c>
      <c r="X746" s="59">
        <v>2.2315691077E-3</v>
      </c>
      <c r="Y746" s="54">
        <v>0</v>
      </c>
      <c r="Z746" s="54">
        <v>1</v>
      </c>
      <c r="AA746" s="54">
        <v>0</v>
      </c>
      <c r="AB746" s="54">
        <v>0</v>
      </c>
      <c r="AC746" s="56">
        <v>1</v>
      </c>
      <c r="AD746" s="56">
        <v>0</v>
      </c>
      <c r="AE746" s="1" t="s">
        <v>1461</v>
      </c>
      <c r="AF746" s="1" t="s">
        <v>1418</v>
      </c>
      <c r="AG746" s="1" t="s">
        <v>1434</v>
      </c>
    </row>
    <row r="747" spans="1:33">
      <c r="A747" s="53">
        <v>45169</v>
      </c>
      <c r="B747" s="53">
        <v>45169</v>
      </c>
      <c r="N747" s="1" t="s">
        <v>948</v>
      </c>
      <c r="U747" s="59">
        <v>2243294851.8705602</v>
      </c>
      <c r="V747" s="60">
        <v>2243294851.8705602</v>
      </c>
      <c r="W747" s="60">
        <v>5608237129.6764097</v>
      </c>
      <c r="X747" s="59">
        <v>3.3858115076399999E-2</v>
      </c>
      <c r="Y747" s="54">
        <v>0</v>
      </c>
      <c r="Z747" s="54">
        <v>1</v>
      </c>
      <c r="AA747" s="54">
        <v>0</v>
      </c>
      <c r="AB747" s="54">
        <v>0</v>
      </c>
      <c r="AC747" s="56">
        <v>1</v>
      </c>
      <c r="AD747" s="56">
        <v>0</v>
      </c>
      <c r="AE747" s="1" t="s">
        <v>1431</v>
      </c>
      <c r="AF747" s="1" t="s">
        <v>1418</v>
      </c>
      <c r="AG747" s="1" t="s">
        <v>1456</v>
      </c>
    </row>
    <row r="748" spans="1:33">
      <c r="A748" s="53">
        <v>45169</v>
      </c>
      <c r="B748" s="53">
        <v>45169</v>
      </c>
      <c r="N748" s="1" t="s">
        <v>1303</v>
      </c>
      <c r="U748" s="59">
        <v>3913363765.5981798</v>
      </c>
      <c r="V748" s="60">
        <v>3913363765.5981798</v>
      </c>
      <c r="W748" s="60">
        <v>4119330279.5770302</v>
      </c>
      <c r="X748" s="59">
        <v>5.9064514234900001E-2</v>
      </c>
      <c r="Y748" s="54">
        <v>0</v>
      </c>
      <c r="Z748" s="54">
        <v>1</v>
      </c>
      <c r="AA748" s="54">
        <v>0</v>
      </c>
      <c r="AB748" s="54">
        <v>0</v>
      </c>
      <c r="AC748" s="56">
        <v>1</v>
      </c>
      <c r="AD748" s="56">
        <v>0</v>
      </c>
      <c r="AE748" s="1" t="s">
        <v>1454</v>
      </c>
      <c r="AF748" s="1" t="s">
        <v>1418</v>
      </c>
      <c r="AG748" s="1" t="s">
        <v>1419</v>
      </c>
    </row>
    <row r="749" spans="1:33">
      <c r="A749" s="53">
        <v>45169</v>
      </c>
      <c r="B749" s="53">
        <v>45169</v>
      </c>
      <c r="N749" s="1" t="s">
        <v>948</v>
      </c>
      <c r="U749" s="59">
        <v>1400876529.47365</v>
      </c>
      <c r="V749" s="60">
        <v>1400876529.47365</v>
      </c>
      <c r="W749" s="60">
        <v>12920148058.2614</v>
      </c>
      <c r="X749" s="59">
        <v>2.1143470597800001E-2</v>
      </c>
      <c r="Y749" s="54">
        <v>1</v>
      </c>
      <c r="Z749" s="54">
        <v>0</v>
      </c>
      <c r="AA749" s="54">
        <v>0</v>
      </c>
      <c r="AB749" s="54">
        <v>0</v>
      </c>
      <c r="AC749" s="56">
        <v>1</v>
      </c>
      <c r="AD749" s="56">
        <v>0</v>
      </c>
      <c r="AE749" s="1" t="s">
        <v>1431</v>
      </c>
      <c r="AF749" s="1" t="s">
        <v>1418</v>
      </c>
      <c r="AG749" s="1" t="s">
        <v>1465</v>
      </c>
    </row>
    <row r="750" spans="1:33">
      <c r="A750" s="53">
        <v>45169</v>
      </c>
      <c r="B750" s="53">
        <v>45169</v>
      </c>
      <c r="N750" s="1" t="s">
        <v>1256</v>
      </c>
      <c r="U750" s="59">
        <v>889175342.940557</v>
      </c>
      <c r="V750" s="60">
        <v>889175342.940557</v>
      </c>
      <c r="W750" s="60">
        <v>2540500979.8301601</v>
      </c>
      <c r="X750" s="59">
        <v>1.3420349562699999E-2</v>
      </c>
      <c r="Y750" s="54">
        <v>0</v>
      </c>
      <c r="Z750" s="54">
        <v>1</v>
      </c>
      <c r="AA750" s="54">
        <v>0</v>
      </c>
      <c r="AB750" s="54">
        <v>0</v>
      </c>
      <c r="AC750" s="56">
        <v>1</v>
      </c>
      <c r="AD750" s="56">
        <v>0</v>
      </c>
      <c r="AE750" s="1" t="s">
        <v>1460</v>
      </c>
      <c r="AF750" s="1" t="s">
        <v>1418</v>
      </c>
      <c r="AG750" s="1" t="s">
        <v>1419</v>
      </c>
    </row>
    <row r="751" spans="1:33">
      <c r="A751" s="53">
        <v>45169</v>
      </c>
      <c r="B751" s="53">
        <v>45169</v>
      </c>
      <c r="N751" s="1" t="s">
        <v>948</v>
      </c>
      <c r="U751" s="59">
        <v>1076508872.02474</v>
      </c>
      <c r="V751" s="60">
        <v>1076508872.02474</v>
      </c>
      <c r="W751" s="60">
        <v>3117779296.6110902</v>
      </c>
      <c r="X751" s="59">
        <v>1.62477800185E-2</v>
      </c>
      <c r="Y751" s="54">
        <v>0</v>
      </c>
      <c r="Z751" s="54">
        <v>1</v>
      </c>
      <c r="AA751" s="54">
        <v>0</v>
      </c>
      <c r="AB751" s="54">
        <v>0</v>
      </c>
      <c r="AC751" s="56">
        <v>1</v>
      </c>
      <c r="AD751" s="56">
        <v>0</v>
      </c>
      <c r="AE751" s="1" t="s">
        <v>1431</v>
      </c>
      <c r="AF751" s="1" t="s">
        <v>1418</v>
      </c>
      <c r="AG751" s="1" t="s">
        <v>1465</v>
      </c>
    </row>
    <row r="752" spans="1:33">
      <c r="A752" s="53">
        <v>45169</v>
      </c>
      <c r="B752" s="53">
        <v>45169</v>
      </c>
      <c r="N752" s="1" t="s">
        <v>948</v>
      </c>
      <c r="U752" s="59">
        <v>1843585680.1581299</v>
      </c>
      <c r="V752" s="60">
        <v>1843585680.1581299</v>
      </c>
      <c r="W752" s="60">
        <v>4620901801.2968998</v>
      </c>
      <c r="X752" s="59">
        <v>2.7825292809799999E-2</v>
      </c>
      <c r="Y752" s="54">
        <v>0</v>
      </c>
      <c r="Z752" s="54">
        <v>1</v>
      </c>
      <c r="AA752" s="54">
        <v>0</v>
      </c>
      <c r="AB752" s="54">
        <v>0</v>
      </c>
      <c r="AC752" s="56">
        <v>0.35</v>
      </c>
      <c r="AD752" s="56">
        <v>0.65</v>
      </c>
      <c r="AE752" s="1" t="s">
        <v>1431</v>
      </c>
      <c r="AF752" s="1" t="s">
        <v>1418</v>
      </c>
      <c r="AG752" s="1" t="s">
        <v>1465</v>
      </c>
    </row>
    <row r="753" spans="1:33">
      <c r="A753" s="53">
        <v>45169</v>
      </c>
      <c r="B753" s="53">
        <v>45169</v>
      </c>
      <c r="N753" s="1" t="s">
        <v>1303</v>
      </c>
      <c r="U753" s="59">
        <v>3993446800.71593</v>
      </c>
      <c r="V753" s="60">
        <v>3993446800.71593</v>
      </c>
      <c r="W753" s="60">
        <v>6143764308.7937498</v>
      </c>
      <c r="X753" s="59">
        <v>6.0273209835700003E-2</v>
      </c>
      <c r="Y753" s="54">
        <v>0</v>
      </c>
      <c r="Z753" s="54">
        <v>1</v>
      </c>
      <c r="AA753" s="54">
        <v>0</v>
      </c>
      <c r="AB753" s="54">
        <v>0</v>
      </c>
      <c r="AC753" s="56">
        <v>0</v>
      </c>
      <c r="AD753" s="56">
        <v>1</v>
      </c>
      <c r="AE753" s="1" t="s">
        <v>1454</v>
      </c>
      <c r="AF753" s="1" t="s">
        <v>1418</v>
      </c>
      <c r="AG753" s="1" t="s">
        <v>1419</v>
      </c>
    </row>
    <row r="754" spans="1:33">
      <c r="A754" s="53">
        <v>45169</v>
      </c>
      <c r="B754" s="53">
        <v>45169</v>
      </c>
      <c r="N754" s="1" t="s">
        <v>1310</v>
      </c>
      <c r="U754" s="59">
        <v>4409411162.5187397</v>
      </c>
      <c r="V754" s="60">
        <v>4409411162.5187397</v>
      </c>
      <c r="W754" s="60">
        <v>5879788221.88906</v>
      </c>
      <c r="X754" s="59">
        <v>6.6551372163699996E-2</v>
      </c>
      <c r="Y754" s="54">
        <v>0</v>
      </c>
      <c r="Z754" s="54">
        <v>1</v>
      </c>
      <c r="AA754" s="54">
        <v>0</v>
      </c>
      <c r="AB754" s="54">
        <v>0</v>
      </c>
      <c r="AC754" s="56">
        <v>0</v>
      </c>
      <c r="AD754" s="56">
        <v>1</v>
      </c>
      <c r="AE754" s="1" t="s">
        <v>1462</v>
      </c>
      <c r="AF754" s="1" t="s">
        <v>1418</v>
      </c>
      <c r="AG754" s="1" t="s">
        <v>1419</v>
      </c>
    </row>
    <row r="755" spans="1:33">
      <c r="A755" s="53">
        <v>45169</v>
      </c>
      <c r="B755" s="53">
        <v>45169</v>
      </c>
      <c r="N755" s="1" t="s">
        <v>1278</v>
      </c>
      <c r="U755" s="59">
        <v>2167241167.8506498</v>
      </c>
      <c r="V755" s="60">
        <v>2167241167.8506498</v>
      </c>
      <c r="W755" s="60">
        <v>3096058811.21521</v>
      </c>
      <c r="X755" s="59">
        <v>3.2710234590100001E-2</v>
      </c>
      <c r="Y755" s="54">
        <v>0</v>
      </c>
      <c r="Z755" s="54">
        <v>1</v>
      </c>
      <c r="AA755" s="54">
        <v>0</v>
      </c>
      <c r="AB755" s="54">
        <v>0</v>
      </c>
      <c r="AC755" s="56">
        <v>1</v>
      </c>
      <c r="AD755" s="56">
        <v>0</v>
      </c>
      <c r="AE755" s="1" t="s">
        <v>1432</v>
      </c>
      <c r="AF755" s="1" t="s">
        <v>1418</v>
      </c>
      <c r="AG755" s="1" t="s">
        <v>1419</v>
      </c>
    </row>
    <row r="756" spans="1:33">
      <c r="A756" s="53">
        <v>45169</v>
      </c>
      <c r="B756" s="53">
        <v>45169</v>
      </c>
      <c r="N756" s="1" t="s">
        <v>948</v>
      </c>
      <c r="U756" s="59">
        <v>4297362000.5248804</v>
      </c>
      <c r="V756" s="60">
        <v>4297362000.5248804</v>
      </c>
      <c r="W756" s="60">
        <v>5371702500.6561003</v>
      </c>
      <c r="X756" s="59">
        <v>6.4860210871300006E-2</v>
      </c>
      <c r="Y756" s="54">
        <v>1</v>
      </c>
      <c r="Z756" s="54">
        <v>0</v>
      </c>
      <c r="AA756" s="54">
        <v>0</v>
      </c>
      <c r="AB756" s="54">
        <v>0</v>
      </c>
      <c r="AC756" s="56">
        <v>0.65</v>
      </c>
      <c r="AD756" s="56">
        <v>0.35</v>
      </c>
      <c r="AE756" s="1" t="s">
        <v>1431</v>
      </c>
      <c r="AF756" s="1" t="s">
        <v>1418</v>
      </c>
      <c r="AG756" s="1" t="s">
        <v>1457</v>
      </c>
    </row>
    <row r="757" spans="1:33">
      <c r="A757" s="53">
        <v>45169</v>
      </c>
      <c r="B757" s="53">
        <v>45169</v>
      </c>
      <c r="N757" s="1" t="s">
        <v>1070</v>
      </c>
      <c r="U757" s="59">
        <v>3710120128.28368</v>
      </c>
      <c r="V757" s="60">
        <v>3710120128.28368</v>
      </c>
      <c r="W757" s="60">
        <v>6745672960.51579</v>
      </c>
      <c r="X757" s="59">
        <v>5.5996952048499998E-2</v>
      </c>
      <c r="Y757" s="54">
        <v>0</v>
      </c>
      <c r="Z757" s="54">
        <v>1</v>
      </c>
      <c r="AA757" s="54">
        <v>0</v>
      </c>
      <c r="AB757" s="54">
        <v>0</v>
      </c>
      <c r="AC757" s="56">
        <v>0</v>
      </c>
      <c r="AD757" s="56">
        <v>1</v>
      </c>
      <c r="AE757" s="1" t="s">
        <v>1458</v>
      </c>
      <c r="AF757" s="1" t="s">
        <v>1418</v>
      </c>
      <c r="AG757" s="1" t="s">
        <v>1419</v>
      </c>
    </row>
    <row r="758" spans="1:33">
      <c r="A758" s="53">
        <v>45169</v>
      </c>
      <c r="B758" s="53">
        <v>45169</v>
      </c>
      <c r="N758" s="1" t="s">
        <v>948</v>
      </c>
      <c r="U758" s="59">
        <v>1369886094.72</v>
      </c>
      <c r="V758" s="60">
        <v>1369886094.72</v>
      </c>
      <c r="W758" s="60">
        <v>12993118305.7444</v>
      </c>
      <c r="X758" s="59">
        <v>2.0675731055999999E-2</v>
      </c>
      <c r="Y758" s="54">
        <v>1</v>
      </c>
      <c r="Z758" s="54">
        <v>0</v>
      </c>
      <c r="AA758" s="54">
        <v>0</v>
      </c>
      <c r="AB758" s="54">
        <v>0</v>
      </c>
      <c r="AC758" s="56">
        <v>1</v>
      </c>
      <c r="AD758" s="56">
        <v>0</v>
      </c>
      <c r="AE758" s="1" t="s">
        <v>1488</v>
      </c>
      <c r="AF758" s="1" t="s">
        <v>1418</v>
      </c>
      <c r="AG758" s="1" t="s">
        <v>1438</v>
      </c>
    </row>
    <row r="759" spans="1:33">
      <c r="A759" s="53">
        <v>45169</v>
      </c>
      <c r="B759" s="53">
        <v>45169</v>
      </c>
      <c r="N759" s="1" t="s">
        <v>948</v>
      </c>
      <c r="U759" s="59">
        <v>698514975.32301998</v>
      </c>
      <c r="V759" s="60">
        <v>698514975.32301998</v>
      </c>
      <c r="W759" s="60">
        <v>12993118305.7444</v>
      </c>
      <c r="X759" s="59">
        <v>1.0542707035299999E-2</v>
      </c>
      <c r="Y759" s="54">
        <v>1</v>
      </c>
      <c r="Z759" s="54">
        <v>0</v>
      </c>
      <c r="AA759" s="54">
        <v>0</v>
      </c>
      <c r="AB759" s="54">
        <v>0</v>
      </c>
      <c r="AC759" s="56">
        <v>0</v>
      </c>
      <c r="AD759" s="56">
        <v>1</v>
      </c>
      <c r="AE759" s="1" t="s">
        <v>1461</v>
      </c>
      <c r="AF759" s="1" t="s">
        <v>1418</v>
      </c>
      <c r="AG759" s="1" t="s">
        <v>1434</v>
      </c>
    </row>
    <row r="760" spans="1:33">
      <c r="A760" s="53">
        <v>45169</v>
      </c>
      <c r="B760" s="53">
        <v>45169</v>
      </c>
      <c r="N760" s="1" t="s">
        <v>948</v>
      </c>
      <c r="U760" s="59">
        <v>2602683523.7313099</v>
      </c>
      <c r="V760" s="60">
        <v>2602683523.7313099</v>
      </c>
      <c r="W760" s="60">
        <v>6506708809.3282804</v>
      </c>
      <c r="X760" s="59">
        <v>3.9282378854699998E-2</v>
      </c>
      <c r="Y760" s="54">
        <v>1</v>
      </c>
      <c r="Z760" s="54">
        <v>0</v>
      </c>
      <c r="AA760" s="54">
        <v>0</v>
      </c>
      <c r="AB760" s="54">
        <v>0</v>
      </c>
      <c r="AC760" s="56">
        <v>1</v>
      </c>
      <c r="AD760" s="56">
        <v>0</v>
      </c>
      <c r="AE760" s="1" t="s">
        <v>1431</v>
      </c>
      <c r="AF760" s="1" t="s">
        <v>1418</v>
      </c>
      <c r="AG760" s="1" t="s">
        <v>1456</v>
      </c>
    </row>
    <row r="761" spans="1:33">
      <c r="A761" s="53">
        <v>45169</v>
      </c>
      <c r="B761" s="53">
        <v>45169</v>
      </c>
      <c r="N761" s="1" t="s">
        <v>948</v>
      </c>
      <c r="U761" s="59">
        <v>1199582236.1080101</v>
      </c>
      <c r="V761" s="60">
        <v>1199582236.1080101</v>
      </c>
      <c r="W761" s="60">
        <v>3427377817.4514599</v>
      </c>
      <c r="X761" s="59">
        <v>1.81053299168E-2</v>
      </c>
      <c r="Y761" s="54">
        <v>0</v>
      </c>
      <c r="Z761" s="54">
        <v>1</v>
      </c>
      <c r="AA761" s="54">
        <v>0</v>
      </c>
      <c r="AB761" s="54">
        <v>0</v>
      </c>
      <c r="AC761" s="56">
        <v>1</v>
      </c>
      <c r="AD761" s="56">
        <v>0</v>
      </c>
      <c r="AE761" s="1" t="s">
        <v>1431</v>
      </c>
      <c r="AF761" s="1" t="s">
        <v>1418</v>
      </c>
      <c r="AG761" s="1" t="s">
        <v>1457</v>
      </c>
    </row>
    <row r="762" spans="1:33">
      <c r="A762" s="53">
        <v>45169</v>
      </c>
      <c r="B762" s="53">
        <v>45169</v>
      </c>
      <c r="N762" s="1" t="s">
        <v>948</v>
      </c>
      <c r="U762" s="59">
        <v>1813496494.4687099</v>
      </c>
      <c r="V762" s="60">
        <v>1813496494.4687099</v>
      </c>
      <c r="W762" s="60">
        <v>7110326880.9998398</v>
      </c>
      <c r="X762" s="59">
        <v>2.73711558466E-2</v>
      </c>
      <c r="Y762" s="54">
        <v>1</v>
      </c>
      <c r="Z762" s="54">
        <v>0</v>
      </c>
      <c r="AA762" s="54">
        <v>0</v>
      </c>
      <c r="AB762" s="54">
        <v>0</v>
      </c>
      <c r="AC762" s="56">
        <v>1</v>
      </c>
      <c r="AD762" s="56">
        <v>0</v>
      </c>
      <c r="AE762" s="1" t="s">
        <v>1431</v>
      </c>
      <c r="AF762" s="1" t="s">
        <v>1418</v>
      </c>
      <c r="AG762" s="1" t="s">
        <v>1465</v>
      </c>
    </row>
    <row r="763" spans="1:33">
      <c r="A763" s="53">
        <v>45169</v>
      </c>
      <c r="B763" s="53">
        <v>45169</v>
      </c>
      <c r="N763" s="1" t="s">
        <v>948</v>
      </c>
      <c r="U763" s="59">
        <v>260487214.56124201</v>
      </c>
      <c r="V763" s="60">
        <v>260487214.56124201</v>
      </c>
      <c r="W763" s="60">
        <v>7110326880.9998398</v>
      </c>
      <c r="X763" s="59">
        <v>3.9315411789000001E-3</v>
      </c>
      <c r="Y763" s="54">
        <v>1</v>
      </c>
      <c r="Z763" s="54">
        <v>0</v>
      </c>
      <c r="AA763" s="54">
        <v>0</v>
      </c>
      <c r="AB763" s="54">
        <v>0</v>
      </c>
      <c r="AC763" s="56">
        <v>0.35</v>
      </c>
      <c r="AD763" s="56">
        <v>0.65</v>
      </c>
      <c r="AE763" s="1" t="s">
        <v>1461</v>
      </c>
      <c r="AF763" s="1" t="s">
        <v>1418</v>
      </c>
      <c r="AG763" s="1" t="s">
        <v>1434</v>
      </c>
    </row>
    <row r="764" spans="1:33">
      <c r="A764" s="53">
        <v>45169</v>
      </c>
      <c r="B764" s="53">
        <v>45169</v>
      </c>
      <c r="N764" s="1" t="s">
        <v>948</v>
      </c>
      <c r="U764" s="59">
        <v>1806537208.5873699</v>
      </c>
      <c r="V764" s="60">
        <v>1806537208.5873699</v>
      </c>
      <c r="W764" s="60">
        <v>2007263565.09708</v>
      </c>
      <c r="X764" s="59">
        <v>2.7266119140399999E-2</v>
      </c>
      <c r="Y764" s="54">
        <v>0</v>
      </c>
      <c r="Z764" s="54">
        <v>1</v>
      </c>
      <c r="AA764" s="54">
        <v>0</v>
      </c>
      <c r="AB764" s="54">
        <v>0</v>
      </c>
      <c r="AC764" s="56">
        <v>1</v>
      </c>
      <c r="AD764" s="56">
        <v>0</v>
      </c>
      <c r="AE764" s="1" t="s">
        <v>1431</v>
      </c>
      <c r="AF764" s="1" t="s">
        <v>1418</v>
      </c>
      <c r="AG764" s="1" t="s">
        <v>1457</v>
      </c>
    </row>
    <row r="765" spans="1:33">
      <c r="A765" s="53">
        <v>45169</v>
      </c>
      <c r="B765" s="53">
        <v>45169</v>
      </c>
      <c r="N765" s="1" t="s">
        <v>948</v>
      </c>
      <c r="U765" s="59">
        <v>444339759.93690997</v>
      </c>
      <c r="V765" s="60">
        <v>444339759.93690997</v>
      </c>
      <c r="W765" s="60">
        <v>7393777360.2480001</v>
      </c>
      <c r="X765" s="59">
        <v>6.7064330453000002E-3</v>
      </c>
      <c r="Y765" s="54">
        <v>1</v>
      </c>
      <c r="Z765" s="54">
        <v>0</v>
      </c>
      <c r="AA765" s="54">
        <v>0</v>
      </c>
      <c r="AB765" s="54">
        <v>0</v>
      </c>
      <c r="AC765" s="56">
        <v>1</v>
      </c>
      <c r="AD765" s="56">
        <v>0</v>
      </c>
      <c r="AE765" s="1" t="s">
        <v>1461</v>
      </c>
      <c r="AF765" s="1" t="s">
        <v>1418</v>
      </c>
      <c r="AG765" s="1" t="s">
        <v>1434</v>
      </c>
    </row>
    <row r="766" spans="1:33">
      <c r="A766" s="53">
        <v>45169</v>
      </c>
      <c r="B766" s="53">
        <v>45169</v>
      </c>
      <c r="N766" s="1" t="s">
        <v>948</v>
      </c>
      <c r="U766" s="59">
        <v>1046690272.22329</v>
      </c>
      <c r="V766" s="60">
        <v>1046690272.22329</v>
      </c>
      <c r="W766" s="60">
        <v>17416840750.544601</v>
      </c>
      <c r="X766" s="59">
        <v>1.5797727016000001E-2</v>
      </c>
      <c r="Y766" s="54">
        <v>1</v>
      </c>
      <c r="Z766" s="54">
        <v>0</v>
      </c>
      <c r="AA766" s="54">
        <v>0</v>
      </c>
      <c r="AB766" s="54">
        <v>0</v>
      </c>
      <c r="AC766" s="56">
        <v>0</v>
      </c>
      <c r="AD766" s="56">
        <v>1</v>
      </c>
      <c r="AE766" s="1" t="s">
        <v>1461</v>
      </c>
      <c r="AF766" s="1" t="s">
        <v>1418</v>
      </c>
      <c r="AG766" s="1" t="s">
        <v>1434</v>
      </c>
    </row>
    <row r="767" spans="1:33">
      <c r="A767" s="53">
        <v>45169</v>
      </c>
      <c r="B767" s="53">
        <v>45169</v>
      </c>
      <c r="N767" s="1" t="s">
        <v>948</v>
      </c>
      <c r="U767" s="59">
        <v>255936495.598681</v>
      </c>
      <c r="V767" s="60">
        <v>255936495.598681</v>
      </c>
      <c r="W767" s="60">
        <v>4258762409.8447199</v>
      </c>
      <c r="X767" s="59">
        <v>3.8628570440000002E-3</v>
      </c>
      <c r="Y767" s="54">
        <v>0</v>
      </c>
      <c r="Z767" s="54">
        <v>1</v>
      </c>
      <c r="AA767" s="54">
        <v>0</v>
      </c>
      <c r="AB767" s="54">
        <v>0</v>
      </c>
      <c r="AC767" s="56">
        <v>1</v>
      </c>
      <c r="AD767" s="56">
        <v>0</v>
      </c>
      <c r="AE767" s="1" t="s">
        <v>1461</v>
      </c>
      <c r="AF767" s="1" t="s">
        <v>1418</v>
      </c>
      <c r="AG767" s="1" t="s">
        <v>1434</v>
      </c>
    </row>
    <row r="768" spans="1:33">
      <c r="A768" s="53">
        <v>45169</v>
      </c>
      <c r="B768" s="53">
        <v>45169</v>
      </c>
      <c r="N768" s="1" t="s">
        <v>948</v>
      </c>
      <c r="U768" s="59">
        <v>324832093.76459402</v>
      </c>
      <c r="V768" s="60">
        <v>324832093.76459402</v>
      </c>
      <c r="W768" s="60">
        <v>5405179543.46383</v>
      </c>
      <c r="X768" s="59">
        <v>4.9027003303000003E-3</v>
      </c>
      <c r="Y768" s="54">
        <v>0</v>
      </c>
      <c r="Z768" s="54">
        <v>1</v>
      </c>
      <c r="AA768" s="54">
        <v>0</v>
      </c>
      <c r="AB768" s="54">
        <v>0</v>
      </c>
      <c r="AC768" s="56">
        <v>0</v>
      </c>
      <c r="AD768" s="56">
        <v>1</v>
      </c>
      <c r="AE768" s="1" t="s">
        <v>1463</v>
      </c>
      <c r="AF768" s="1" t="s">
        <v>1418</v>
      </c>
      <c r="AG768" s="1" t="s">
        <v>1434</v>
      </c>
    </row>
    <row r="769" spans="1:33">
      <c r="A769" s="53">
        <v>45169</v>
      </c>
      <c r="B769" s="53">
        <v>45169</v>
      </c>
      <c r="N769" s="1" t="s">
        <v>948</v>
      </c>
      <c r="U769" s="59">
        <v>589528875.56793296</v>
      </c>
      <c r="V769" s="60">
        <v>589528875.56793296</v>
      </c>
      <c r="W769" s="60">
        <v>9809712401.1714306</v>
      </c>
      <c r="X769" s="59">
        <v>8.8977766311999999E-3</v>
      </c>
      <c r="Y769" s="54">
        <v>1</v>
      </c>
      <c r="Z769" s="54">
        <v>0</v>
      </c>
      <c r="AA769" s="54">
        <v>0</v>
      </c>
      <c r="AB769" s="54">
        <v>0</v>
      </c>
      <c r="AC769" s="56">
        <v>0</v>
      </c>
      <c r="AD769" s="56">
        <v>1</v>
      </c>
      <c r="AE769" s="1" t="s">
        <v>1463</v>
      </c>
      <c r="AF769" s="1" t="s">
        <v>1418</v>
      </c>
      <c r="AG769" s="1" t="s">
        <v>1434</v>
      </c>
    </row>
    <row r="770" spans="1:33">
      <c r="A770" s="53">
        <v>45169</v>
      </c>
      <c r="B770" s="53">
        <v>45169</v>
      </c>
      <c r="N770" s="1" t="s">
        <v>948</v>
      </c>
      <c r="U770" s="59">
        <v>236615991.155101</v>
      </c>
      <c r="V770" s="60">
        <v>236615991.155101</v>
      </c>
      <c r="W770" s="60">
        <v>3937270791.89048</v>
      </c>
      <c r="X770" s="59">
        <v>3.571252103E-3</v>
      </c>
      <c r="Y770" s="54">
        <v>0</v>
      </c>
      <c r="Z770" s="54">
        <v>1</v>
      </c>
      <c r="AA770" s="54">
        <v>0</v>
      </c>
      <c r="AB770" s="54">
        <v>0</v>
      </c>
      <c r="AC770" s="56">
        <v>1</v>
      </c>
      <c r="AD770" s="56">
        <v>0</v>
      </c>
      <c r="AE770" s="1" t="s">
        <v>1461</v>
      </c>
      <c r="AF770" s="1" t="s">
        <v>1418</v>
      </c>
      <c r="AG770" s="1" t="s">
        <v>1434</v>
      </c>
    </row>
    <row r="771" spans="1:33">
      <c r="A771" s="53">
        <v>45169</v>
      </c>
      <c r="B771" s="53">
        <v>45169</v>
      </c>
      <c r="N771" s="1" t="s">
        <v>948</v>
      </c>
      <c r="U771" s="59">
        <v>1693968836.3847401</v>
      </c>
      <c r="V771" s="60">
        <v>1693968836.3847401</v>
      </c>
      <c r="W771" s="60">
        <v>15135625800.3573</v>
      </c>
      <c r="X771" s="59">
        <v>2.5567121392999999E-2</v>
      </c>
      <c r="Y771" s="54">
        <v>1</v>
      </c>
      <c r="Z771" s="54">
        <v>0</v>
      </c>
      <c r="AA771" s="54">
        <v>0</v>
      </c>
      <c r="AB771" s="54">
        <v>0</v>
      </c>
      <c r="AC771" s="56">
        <v>1</v>
      </c>
      <c r="AD771" s="56">
        <v>0</v>
      </c>
      <c r="AE771" s="1" t="s">
        <v>1431</v>
      </c>
      <c r="AF771" s="1" t="s">
        <v>1418</v>
      </c>
      <c r="AG771" s="1" t="s">
        <v>1465</v>
      </c>
    </row>
    <row r="772" spans="1:33">
      <c r="A772" s="53">
        <v>45169</v>
      </c>
      <c r="B772" s="53">
        <v>45169</v>
      </c>
      <c r="N772" s="1" t="s">
        <v>948</v>
      </c>
      <c r="U772" s="59">
        <v>782345467.027547</v>
      </c>
      <c r="V772" s="60">
        <v>782345467.027547</v>
      </c>
      <c r="W772" s="60">
        <v>15135625800.3573</v>
      </c>
      <c r="X772" s="59">
        <v>1.18079631084E-2</v>
      </c>
      <c r="Y772" s="54">
        <v>1</v>
      </c>
      <c r="Z772" s="54">
        <v>0</v>
      </c>
      <c r="AA772" s="54">
        <v>0</v>
      </c>
      <c r="AB772" s="54">
        <v>0</v>
      </c>
      <c r="AC772" s="56">
        <v>1</v>
      </c>
      <c r="AD772" s="56">
        <v>0</v>
      </c>
      <c r="AE772" s="1" t="s">
        <v>1461</v>
      </c>
      <c r="AF772" s="1" t="s">
        <v>1418</v>
      </c>
      <c r="AG772" s="1" t="s">
        <v>1434</v>
      </c>
    </row>
    <row r="773" spans="1:33">
      <c r="A773" s="53">
        <v>45169</v>
      </c>
      <c r="B773" s="53">
        <v>45169</v>
      </c>
      <c r="N773" s="1" t="s">
        <v>948</v>
      </c>
      <c r="U773" s="59">
        <v>237122149.84076399</v>
      </c>
      <c r="V773" s="60">
        <v>237122149.84076399</v>
      </c>
      <c r="W773" s="60">
        <v>4734831877.3586502</v>
      </c>
      <c r="X773" s="59">
        <v>3.5788915708999999E-3</v>
      </c>
      <c r="Y773" s="54">
        <v>0</v>
      </c>
      <c r="Z773" s="54">
        <v>1</v>
      </c>
      <c r="AA773" s="54">
        <v>0</v>
      </c>
      <c r="AB773" s="54">
        <v>0</v>
      </c>
      <c r="AC773" s="56">
        <v>0</v>
      </c>
      <c r="AD773" s="56">
        <v>1</v>
      </c>
      <c r="AE773" s="1" t="s">
        <v>1463</v>
      </c>
      <c r="AF773" s="1" t="s">
        <v>1418</v>
      </c>
      <c r="AG773" s="1" t="s">
        <v>1434</v>
      </c>
    </row>
    <row r="774" spans="1:33">
      <c r="A774" s="53">
        <v>45169</v>
      </c>
      <c r="B774" s="53">
        <v>45169</v>
      </c>
      <c r="N774" s="1" t="s">
        <v>948</v>
      </c>
      <c r="U774" s="59">
        <v>436591596.38348597</v>
      </c>
      <c r="V774" s="60">
        <v>436591596.38348597</v>
      </c>
      <c r="W774" s="60">
        <v>7264848550.7420902</v>
      </c>
      <c r="X774" s="59">
        <v>6.5894897853E-3</v>
      </c>
      <c r="Y774" s="54">
        <v>1</v>
      </c>
      <c r="Z774" s="54">
        <v>0</v>
      </c>
      <c r="AA774" s="54">
        <v>0</v>
      </c>
      <c r="AB774" s="54">
        <v>0</v>
      </c>
      <c r="AC774" s="56">
        <v>0.5</v>
      </c>
      <c r="AD774" s="56">
        <v>0.5</v>
      </c>
      <c r="AE774" s="1" t="s">
        <v>1463</v>
      </c>
      <c r="AF774" s="1" t="s">
        <v>1418</v>
      </c>
      <c r="AG774" s="1" t="s">
        <v>1434</v>
      </c>
    </row>
    <row r="775" spans="1:33">
      <c r="A775" s="53">
        <v>45169</v>
      </c>
      <c r="B775" s="53">
        <v>45169</v>
      </c>
      <c r="N775" s="1" t="s">
        <v>948</v>
      </c>
      <c r="U775" s="59">
        <v>319279842.76688898</v>
      </c>
      <c r="V775" s="60">
        <v>319279842.76688898</v>
      </c>
      <c r="W775" s="60">
        <v>5312790539.76297</v>
      </c>
      <c r="X775" s="59">
        <v>4.8189000428999996E-3</v>
      </c>
      <c r="Y775" s="54">
        <v>0</v>
      </c>
      <c r="Z775" s="54">
        <v>1</v>
      </c>
      <c r="AA775" s="54">
        <v>0</v>
      </c>
      <c r="AB775" s="54">
        <v>0</v>
      </c>
      <c r="AC775" s="56">
        <v>0</v>
      </c>
      <c r="AD775" s="56">
        <v>1</v>
      </c>
      <c r="AE775" s="1" t="s">
        <v>1463</v>
      </c>
      <c r="AF775" s="1" t="s">
        <v>1418</v>
      </c>
      <c r="AG775" s="1" t="s">
        <v>1434</v>
      </c>
    </row>
    <row r="776" spans="1:33">
      <c r="A776" s="53">
        <v>45169</v>
      </c>
      <c r="B776" s="53">
        <v>45169</v>
      </c>
      <c r="N776" s="1" t="s">
        <v>948</v>
      </c>
      <c r="U776" s="59">
        <v>478231183.34821701</v>
      </c>
      <c r="V776" s="60">
        <v>478231183.34821701</v>
      </c>
      <c r="W776" s="60">
        <v>7957727881.2652597</v>
      </c>
      <c r="X776" s="59">
        <v>7.2179572941000001E-3</v>
      </c>
      <c r="Y776" s="54">
        <v>0</v>
      </c>
      <c r="Z776" s="54">
        <v>1</v>
      </c>
      <c r="AA776" s="54">
        <v>0</v>
      </c>
      <c r="AB776" s="54">
        <v>0</v>
      </c>
      <c r="AC776" s="56">
        <v>0</v>
      </c>
      <c r="AD776" s="56">
        <v>1</v>
      </c>
      <c r="AE776" s="1" t="s">
        <v>1461</v>
      </c>
      <c r="AF776" s="1" t="s">
        <v>1418</v>
      </c>
      <c r="AG776" s="1" t="s">
        <v>1434</v>
      </c>
    </row>
    <row r="777" spans="1:33">
      <c r="A777" s="53">
        <v>45169</v>
      </c>
      <c r="B777" s="53">
        <v>45169</v>
      </c>
      <c r="N777" s="1" t="s">
        <v>948</v>
      </c>
      <c r="U777" s="59">
        <v>202873672.762245</v>
      </c>
      <c r="V777" s="60">
        <v>202873672.762245</v>
      </c>
      <c r="W777" s="60">
        <v>3375801366.21766</v>
      </c>
      <c r="X777" s="59">
        <v>3.0619783006000001E-3</v>
      </c>
      <c r="Y777" s="54">
        <v>0</v>
      </c>
      <c r="Z777" s="54">
        <v>1</v>
      </c>
      <c r="AA777" s="54">
        <v>0</v>
      </c>
      <c r="AB777" s="54">
        <v>0</v>
      </c>
      <c r="AC777" s="56">
        <v>0</v>
      </c>
      <c r="AD777" s="56">
        <v>1</v>
      </c>
      <c r="AE777" s="1" t="s">
        <v>1461</v>
      </c>
      <c r="AF777" s="1" t="s">
        <v>1418</v>
      </c>
      <c r="AG777" s="1" t="s">
        <v>1434</v>
      </c>
    </row>
    <row r="778" spans="1:33">
      <c r="A778" s="53">
        <v>45169</v>
      </c>
      <c r="B778" s="53">
        <v>45169</v>
      </c>
      <c r="N778" s="1" t="s">
        <v>948</v>
      </c>
      <c r="U778" s="59">
        <v>3974017186.7042398</v>
      </c>
      <c r="V778" s="60">
        <v>3974017186.7042398</v>
      </c>
      <c r="W778" s="60">
        <v>32127139173.637501</v>
      </c>
      <c r="X778" s="59">
        <v>5.9979958100899997E-2</v>
      </c>
      <c r="Y778" s="54">
        <v>1</v>
      </c>
      <c r="Z778" s="54">
        <v>0</v>
      </c>
      <c r="AA778" s="54">
        <v>0</v>
      </c>
      <c r="AB778" s="54">
        <v>0</v>
      </c>
      <c r="AC778" s="56">
        <v>1</v>
      </c>
      <c r="AD778" s="56">
        <v>0</v>
      </c>
      <c r="AE778" s="1" t="s">
        <v>1431</v>
      </c>
      <c r="AF778" s="1" t="s">
        <v>1418</v>
      </c>
      <c r="AG778" s="1" t="s">
        <v>1465</v>
      </c>
    </row>
    <row r="779" spans="1:33">
      <c r="A779" s="53">
        <v>45169</v>
      </c>
      <c r="B779" s="53">
        <v>45169</v>
      </c>
      <c r="N779" s="1" t="s">
        <v>1104</v>
      </c>
      <c r="U779" s="59">
        <v>2744853959.2716899</v>
      </c>
      <c r="V779" s="60">
        <v>2744853959.2716899</v>
      </c>
      <c r="W779" s="60">
        <v>7842439883.6334105</v>
      </c>
      <c r="X779" s="59">
        <v>4.1428161413300003E-2</v>
      </c>
      <c r="Y779" s="54">
        <v>1</v>
      </c>
      <c r="Z779" s="54">
        <v>0</v>
      </c>
      <c r="AA779" s="54">
        <v>0</v>
      </c>
      <c r="AB779" s="54">
        <v>0</v>
      </c>
      <c r="AC779" s="56">
        <v>0</v>
      </c>
      <c r="AD779" s="56">
        <v>1</v>
      </c>
      <c r="AE779" s="1" t="s">
        <v>1500</v>
      </c>
      <c r="AF779" s="1" t="s">
        <v>1418</v>
      </c>
      <c r="AG779" s="1" t="s">
        <v>1419</v>
      </c>
    </row>
    <row r="780" spans="1:33">
      <c r="A780" s="53">
        <v>45169</v>
      </c>
      <c r="B780" s="53">
        <v>45169</v>
      </c>
      <c r="N780" s="1" t="s">
        <v>1256</v>
      </c>
      <c r="U780" s="59">
        <v>1700825190.30035</v>
      </c>
      <c r="V780" s="60">
        <v>1700825190.30035</v>
      </c>
      <c r="W780" s="60">
        <v>3779611534.0007701</v>
      </c>
      <c r="X780" s="59">
        <v>2.5670604544000001E-2</v>
      </c>
      <c r="Y780" s="54">
        <v>0</v>
      </c>
      <c r="Z780" s="54">
        <v>1</v>
      </c>
      <c r="AA780" s="54">
        <v>0</v>
      </c>
      <c r="AB780" s="54">
        <v>0</v>
      </c>
      <c r="AC780" s="56">
        <v>0</v>
      </c>
      <c r="AD780" s="56">
        <v>1</v>
      </c>
      <c r="AE780" s="1" t="s">
        <v>1460</v>
      </c>
      <c r="AF780" s="1" t="s">
        <v>1418</v>
      </c>
      <c r="AG780" s="1" t="s">
        <v>1419</v>
      </c>
    </row>
    <row r="781" spans="1:33">
      <c r="A781" s="53">
        <v>45169</v>
      </c>
      <c r="B781" s="53">
        <v>45169</v>
      </c>
      <c r="N781" s="1" t="s">
        <v>1256</v>
      </c>
      <c r="U781" s="59">
        <v>1445314812.0992401</v>
      </c>
      <c r="V781" s="60">
        <v>1445314812.0992401</v>
      </c>
      <c r="W781" s="60">
        <v>2949622065.5086398</v>
      </c>
      <c r="X781" s="59">
        <v>2.1814178902499998E-2</v>
      </c>
      <c r="Y781" s="54">
        <v>0</v>
      </c>
      <c r="Z781" s="54">
        <v>1</v>
      </c>
      <c r="AA781" s="54">
        <v>0</v>
      </c>
      <c r="AB781" s="54">
        <v>0</v>
      </c>
      <c r="AC781" s="56">
        <v>1</v>
      </c>
      <c r="AD781" s="56">
        <v>0</v>
      </c>
      <c r="AE781" s="1" t="s">
        <v>1460</v>
      </c>
      <c r="AF781" s="1" t="s">
        <v>1418</v>
      </c>
      <c r="AG781" s="1" t="s">
        <v>1419</v>
      </c>
    </row>
    <row r="782" spans="1:33">
      <c r="A782" s="53">
        <v>45169</v>
      </c>
      <c r="B782" s="53">
        <v>45169</v>
      </c>
      <c r="N782" s="1" t="s">
        <v>1256</v>
      </c>
      <c r="U782" s="59">
        <v>3492113112.7937799</v>
      </c>
      <c r="V782" s="60">
        <v>3492113112.7937799</v>
      </c>
      <c r="W782" s="60">
        <v>7126761454.6811895</v>
      </c>
      <c r="X782" s="59">
        <v>5.2706565761600002E-2</v>
      </c>
      <c r="Y782" s="54">
        <v>0</v>
      </c>
      <c r="Z782" s="54">
        <v>1</v>
      </c>
      <c r="AA782" s="54">
        <v>0</v>
      </c>
      <c r="AB782" s="54">
        <v>0</v>
      </c>
      <c r="AC782" s="56">
        <v>1</v>
      </c>
      <c r="AD782" s="56">
        <v>0</v>
      </c>
      <c r="AE782" s="1" t="s">
        <v>1460</v>
      </c>
      <c r="AF782" s="1" t="s">
        <v>1418</v>
      </c>
      <c r="AG782" s="1" t="s">
        <v>1419</v>
      </c>
    </row>
    <row r="783" spans="1:33">
      <c r="A783" s="53">
        <v>45169</v>
      </c>
      <c r="B783" s="53">
        <v>45169</v>
      </c>
      <c r="N783" s="1" t="s">
        <v>1102</v>
      </c>
      <c r="U783" s="59">
        <v>8003416703.9909201</v>
      </c>
      <c r="V783" s="60">
        <v>8003416703.9909201</v>
      </c>
      <c r="W783" s="60">
        <v>13446042529.4496</v>
      </c>
      <c r="X783" s="59">
        <v>0.1207958033436</v>
      </c>
      <c r="Y783" s="54">
        <v>1</v>
      </c>
      <c r="Z783" s="54">
        <v>0</v>
      </c>
      <c r="AA783" s="54">
        <v>0</v>
      </c>
      <c r="AB783" s="54">
        <v>0</v>
      </c>
      <c r="AC783" s="56">
        <v>0</v>
      </c>
      <c r="AD783" s="56">
        <v>1</v>
      </c>
      <c r="AE783" s="1" t="s">
        <v>1464</v>
      </c>
      <c r="AF783" s="1" t="s">
        <v>1418</v>
      </c>
      <c r="AG783" s="1" t="s">
        <v>1419</v>
      </c>
    </row>
    <row r="784" spans="1:33">
      <c r="A784" s="53">
        <v>45169</v>
      </c>
      <c r="B784" s="53">
        <v>45169</v>
      </c>
      <c r="N784" s="1" t="s">
        <v>1070</v>
      </c>
      <c r="U784" s="59">
        <v>3768151809.6139202</v>
      </c>
      <c r="V784" s="60">
        <v>3768151809.6139202</v>
      </c>
      <c r="W784" s="60">
        <v>15072607238.4557</v>
      </c>
      <c r="X784" s="59">
        <v>5.68728259189E-2</v>
      </c>
      <c r="Y784" s="54">
        <v>0</v>
      </c>
      <c r="Z784" s="54">
        <v>1</v>
      </c>
      <c r="AA784" s="54">
        <v>0</v>
      </c>
      <c r="AB784" s="54">
        <v>0</v>
      </c>
      <c r="AC784" s="56">
        <v>1</v>
      </c>
      <c r="AD784" s="56">
        <v>0</v>
      </c>
      <c r="AE784" s="1" t="s">
        <v>1458</v>
      </c>
      <c r="AF784" s="1" t="s">
        <v>1418</v>
      </c>
      <c r="AG784" s="1" t="s">
        <v>1419</v>
      </c>
    </row>
    <row r="785" spans="1:33">
      <c r="A785" s="53">
        <v>45169</v>
      </c>
      <c r="B785" s="53">
        <v>45169</v>
      </c>
      <c r="N785" s="1" t="s">
        <v>1256</v>
      </c>
      <c r="U785" s="59">
        <v>2386866276.5120702</v>
      </c>
      <c r="V785" s="60">
        <v>2386866276.5120702</v>
      </c>
      <c r="W785" s="60">
        <v>4871155666.35116</v>
      </c>
      <c r="X785" s="59">
        <v>3.6025042804700001E-2</v>
      </c>
      <c r="Y785" s="54">
        <v>0</v>
      </c>
      <c r="Z785" s="54">
        <v>1</v>
      </c>
      <c r="AA785" s="54">
        <v>0</v>
      </c>
      <c r="AB785" s="54">
        <v>0</v>
      </c>
      <c r="AC785" s="56">
        <v>0</v>
      </c>
      <c r="AD785" s="56">
        <v>1</v>
      </c>
      <c r="AE785" s="1" t="s">
        <v>1460</v>
      </c>
      <c r="AF785" s="1" t="s">
        <v>1418</v>
      </c>
      <c r="AG785" s="1" t="s">
        <v>1419</v>
      </c>
    </row>
    <row r="786" spans="1:33">
      <c r="A786" s="53">
        <v>45169</v>
      </c>
      <c r="B786" s="53">
        <v>45169</v>
      </c>
      <c r="N786" s="1" t="s">
        <v>948</v>
      </c>
      <c r="U786" s="59">
        <v>1411541532.0700099</v>
      </c>
      <c r="V786" s="60">
        <v>1411541532.0700099</v>
      </c>
      <c r="W786" s="60">
        <v>3136758960.15558</v>
      </c>
      <c r="X786" s="59">
        <v>2.1304437795199999E-2</v>
      </c>
      <c r="Y786" s="54">
        <v>1</v>
      </c>
      <c r="Z786" s="54">
        <v>0</v>
      </c>
      <c r="AA786" s="54">
        <v>0</v>
      </c>
      <c r="AB786" s="54">
        <v>0</v>
      </c>
      <c r="AC786" s="56">
        <v>1</v>
      </c>
      <c r="AD786" s="56">
        <v>0</v>
      </c>
      <c r="AE786" s="1" t="s">
        <v>1431</v>
      </c>
      <c r="AF786" s="1" t="s">
        <v>1418</v>
      </c>
      <c r="AG786" s="1" t="s">
        <v>1457</v>
      </c>
    </row>
    <row r="787" spans="1:33">
      <c r="A787" s="53">
        <v>45169</v>
      </c>
      <c r="B787" s="53">
        <v>45169</v>
      </c>
      <c r="N787" s="1" t="s">
        <v>948</v>
      </c>
      <c r="U787" s="59">
        <v>394561620.66466999</v>
      </c>
      <c r="V787" s="60">
        <v>394561620.66466999</v>
      </c>
      <c r="W787" s="60">
        <v>6565473183.1952496</v>
      </c>
      <c r="X787" s="59">
        <v>5.9551301274999996E-3</v>
      </c>
      <c r="Y787" s="54">
        <v>1</v>
      </c>
      <c r="Z787" s="54">
        <v>0</v>
      </c>
      <c r="AA787" s="54">
        <v>0</v>
      </c>
      <c r="AB787" s="54">
        <v>0</v>
      </c>
      <c r="AC787" s="56">
        <v>0</v>
      </c>
      <c r="AD787" s="56">
        <v>1</v>
      </c>
      <c r="AE787" s="1" t="s">
        <v>1461</v>
      </c>
      <c r="AF787" s="1" t="s">
        <v>1418</v>
      </c>
      <c r="AG787" s="1" t="s">
        <v>1434</v>
      </c>
    </row>
    <row r="788" spans="1:33">
      <c r="A788" s="53">
        <v>45169</v>
      </c>
      <c r="B788" s="53">
        <v>45169</v>
      </c>
      <c r="N788" s="1" t="s">
        <v>1102</v>
      </c>
      <c r="U788" s="59">
        <v>775919409.64630198</v>
      </c>
      <c r="V788" s="60">
        <v>775919409.64630198</v>
      </c>
      <c r="W788" s="60">
        <v>1814232114.24248</v>
      </c>
      <c r="X788" s="59">
        <v>1.17109744356E-2</v>
      </c>
      <c r="Y788" s="54">
        <v>0</v>
      </c>
      <c r="Z788" s="54">
        <v>1</v>
      </c>
      <c r="AA788" s="54">
        <v>0</v>
      </c>
      <c r="AB788" s="54">
        <v>0</v>
      </c>
      <c r="AC788" s="56">
        <v>0.65</v>
      </c>
      <c r="AD788" s="56">
        <v>0.35</v>
      </c>
      <c r="AE788" s="1" t="s">
        <v>1464</v>
      </c>
      <c r="AF788" s="1" t="s">
        <v>1418</v>
      </c>
      <c r="AG788" s="1" t="s">
        <v>1419</v>
      </c>
    </row>
    <row r="789" spans="1:33">
      <c r="A789" s="53">
        <v>45169</v>
      </c>
      <c r="B789" s="53">
        <v>45169</v>
      </c>
      <c r="N789" s="1" t="s">
        <v>948</v>
      </c>
      <c r="U789" s="59">
        <v>1424600983.9387801</v>
      </c>
      <c r="V789" s="60">
        <v>1424600983.9387801</v>
      </c>
      <c r="W789" s="60">
        <v>23705244167.051701</v>
      </c>
      <c r="X789" s="59">
        <v>2.1501544485799998E-2</v>
      </c>
      <c r="Y789" s="54">
        <v>1</v>
      </c>
      <c r="Z789" s="54">
        <v>0</v>
      </c>
      <c r="AA789" s="54">
        <v>0</v>
      </c>
      <c r="AB789" s="54">
        <v>0</v>
      </c>
      <c r="AC789" s="56">
        <v>1</v>
      </c>
      <c r="AD789" s="56">
        <v>0</v>
      </c>
      <c r="AE789" s="1" t="s">
        <v>1463</v>
      </c>
      <c r="AF789" s="1" t="s">
        <v>1418</v>
      </c>
      <c r="AG789" s="1" t="s">
        <v>1434</v>
      </c>
    </row>
    <row r="790" spans="1:33">
      <c r="A790" s="53">
        <v>45169</v>
      </c>
      <c r="B790" s="53">
        <v>45169</v>
      </c>
      <c r="N790" s="1" t="s">
        <v>948</v>
      </c>
      <c r="U790" s="59">
        <v>237535272.60539901</v>
      </c>
      <c r="V790" s="60">
        <v>237535272.60539901</v>
      </c>
      <c r="W790" s="60">
        <v>3952567560.23703</v>
      </c>
      <c r="X790" s="59">
        <v>3.5851268450000002E-3</v>
      </c>
      <c r="Y790" s="54">
        <v>0</v>
      </c>
      <c r="Z790" s="54">
        <v>1</v>
      </c>
      <c r="AA790" s="54">
        <v>0</v>
      </c>
      <c r="AB790" s="54">
        <v>0</v>
      </c>
      <c r="AC790" s="56">
        <v>0</v>
      </c>
      <c r="AD790" s="56">
        <v>1</v>
      </c>
      <c r="AE790" s="1" t="s">
        <v>1461</v>
      </c>
      <c r="AF790" s="1" t="s">
        <v>1418</v>
      </c>
      <c r="AG790" s="1" t="s">
        <v>1434</v>
      </c>
    </row>
    <row r="791" spans="1:33">
      <c r="A791" s="53">
        <v>45169</v>
      </c>
      <c r="B791" s="53">
        <v>45169</v>
      </c>
      <c r="N791" s="1" t="s">
        <v>948</v>
      </c>
      <c r="U791" s="59">
        <v>2434229634.69204</v>
      </c>
      <c r="V791" s="60">
        <v>2434229634.69204</v>
      </c>
      <c r="W791" s="60">
        <v>40505382559.477097</v>
      </c>
      <c r="X791" s="59">
        <v>3.6739899360600001E-2</v>
      </c>
      <c r="Y791" s="54">
        <v>1</v>
      </c>
      <c r="Z791" s="54">
        <v>0</v>
      </c>
      <c r="AA791" s="54">
        <v>0</v>
      </c>
      <c r="AB791" s="54">
        <v>0</v>
      </c>
      <c r="AC791" s="56">
        <v>0</v>
      </c>
      <c r="AD791" s="56">
        <v>1</v>
      </c>
      <c r="AE791" s="1" t="s">
        <v>1461</v>
      </c>
      <c r="AF791" s="1" t="s">
        <v>1418</v>
      </c>
      <c r="AG791" s="1" t="s">
        <v>1434</v>
      </c>
    </row>
    <row r="792" spans="1:33">
      <c r="A792" s="53">
        <v>45169</v>
      </c>
      <c r="B792" s="53">
        <v>45169</v>
      </c>
      <c r="N792" s="1" t="s">
        <v>948</v>
      </c>
      <c r="U792" s="59">
        <v>675323376.90743995</v>
      </c>
      <c r="V792" s="60">
        <v>675323376.90743995</v>
      </c>
      <c r="W792" s="60">
        <v>11237325905.1439</v>
      </c>
      <c r="X792" s="59">
        <v>1.01926755594E-2</v>
      </c>
      <c r="Y792" s="54">
        <v>1</v>
      </c>
      <c r="Z792" s="54">
        <v>0</v>
      </c>
      <c r="AA792" s="54">
        <v>0</v>
      </c>
      <c r="AB792" s="54">
        <v>0</v>
      </c>
      <c r="AC792" s="56">
        <v>1</v>
      </c>
      <c r="AD792" s="56">
        <v>0</v>
      </c>
      <c r="AE792" s="1" t="s">
        <v>1461</v>
      </c>
      <c r="AF792" s="1" t="s">
        <v>1418</v>
      </c>
      <c r="AG792" s="1" t="s">
        <v>1434</v>
      </c>
    </row>
    <row r="793" spans="1:33">
      <c r="A793" s="53">
        <v>45169</v>
      </c>
      <c r="B793" s="53">
        <v>45169</v>
      </c>
      <c r="N793" s="1" t="s">
        <v>948</v>
      </c>
      <c r="U793" s="59">
        <v>2707490074.06493</v>
      </c>
      <c r="V793" s="60">
        <v>2707490074.06493</v>
      </c>
      <c r="W793" s="60">
        <v>45052413980.598602</v>
      </c>
      <c r="X793" s="59">
        <v>4.08642271967E-2</v>
      </c>
      <c r="Y793" s="54">
        <v>1</v>
      </c>
      <c r="Z793" s="54">
        <v>0</v>
      </c>
      <c r="AA793" s="54">
        <v>0</v>
      </c>
      <c r="AB793" s="54">
        <v>0</v>
      </c>
      <c r="AC793" s="56">
        <v>1</v>
      </c>
      <c r="AD793" s="56">
        <v>0</v>
      </c>
      <c r="AE793" s="1" t="s">
        <v>1461</v>
      </c>
      <c r="AF793" s="1" t="s">
        <v>1418</v>
      </c>
      <c r="AG793" s="1" t="s">
        <v>1434</v>
      </c>
    </row>
    <row r="794" spans="1:33">
      <c r="A794" s="53">
        <v>45169</v>
      </c>
      <c r="B794" s="53">
        <v>45169</v>
      </c>
      <c r="N794" s="1" t="s">
        <v>948</v>
      </c>
      <c r="U794" s="59">
        <v>251052332.21130699</v>
      </c>
      <c r="V794" s="60">
        <v>251052332.21130699</v>
      </c>
      <c r="W794" s="60">
        <v>4177490329.4834199</v>
      </c>
      <c r="X794" s="59">
        <v>3.7891402225000001E-3</v>
      </c>
      <c r="Y794" s="54">
        <v>0</v>
      </c>
      <c r="Z794" s="54">
        <v>1</v>
      </c>
      <c r="AA794" s="54">
        <v>0</v>
      </c>
      <c r="AB794" s="54">
        <v>0</v>
      </c>
      <c r="AC794" s="56">
        <v>1</v>
      </c>
      <c r="AD794" s="56">
        <v>0</v>
      </c>
      <c r="AE794" s="1" t="s">
        <v>1461</v>
      </c>
      <c r="AF794" s="1" t="s">
        <v>1418</v>
      </c>
      <c r="AG794" s="1" t="s">
        <v>1434</v>
      </c>
    </row>
    <row r="795" spans="1:33">
      <c r="A795" s="53">
        <v>45169</v>
      </c>
      <c r="B795" s="53">
        <v>45169</v>
      </c>
      <c r="N795" s="1" t="s">
        <v>948</v>
      </c>
      <c r="U795" s="59">
        <v>163180021.28391799</v>
      </c>
      <c r="V795" s="60">
        <v>163180021.28391799</v>
      </c>
      <c r="W795" s="60">
        <v>2715302243.4569702</v>
      </c>
      <c r="X795" s="59">
        <v>2.4628808532E-3</v>
      </c>
      <c r="Y795" s="54">
        <v>0</v>
      </c>
      <c r="Z795" s="54">
        <v>1</v>
      </c>
      <c r="AA795" s="54">
        <v>0</v>
      </c>
      <c r="AB795" s="54">
        <v>0</v>
      </c>
      <c r="AC795" s="56">
        <v>1</v>
      </c>
      <c r="AD795" s="56">
        <v>0</v>
      </c>
      <c r="AE795" s="1" t="s">
        <v>1461</v>
      </c>
      <c r="AF795" s="1" t="s">
        <v>1418</v>
      </c>
      <c r="AG795" s="1" t="s">
        <v>1434</v>
      </c>
    </row>
    <row r="796" spans="1:33">
      <c r="A796" s="53">
        <v>45169</v>
      </c>
      <c r="B796" s="53">
        <v>45169</v>
      </c>
      <c r="N796" s="1" t="s">
        <v>1102</v>
      </c>
      <c r="U796" s="59">
        <v>10537459395.4984</v>
      </c>
      <c r="V796" s="60">
        <v>10537459395.4984</v>
      </c>
      <c r="W796" s="60">
        <v>26343648488.745998</v>
      </c>
      <c r="X796" s="59">
        <v>0.15904218410179999</v>
      </c>
      <c r="Y796" s="54">
        <v>1</v>
      </c>
      <c r="Z796" s="54">
        <v>0</v>
      </c>
      <c r="AA796" s="54">
        <v>0</v>
      </c>
      <c r="AB796" s="54">
        <v>0</v>
      </c>
      <c r="AC796" s="56">
        <v>0</v>
      </c>
      <c r="AD796" s="56">
        <v>1</v>
      </c>
      <c r="AE796" s="1" t="s">
        <v>1464</v>
      </c>
      <c r="AF796" s="1" t="s">
        <v>1418</v>
      </c>
      <c r="AG796" s="1" t="s">
        <v>1419</v>
      </c>
    </row>
    <row r="797" spans="1:33">
      <c r="A797" s="53">
        <v>45169</v>
      </c>
      <c r="B797" s="53">
        <v>45169</v>
      </c>
      <c r="N797" s="1" t="s">
        <v>948</v>
      </c>
      <c r="U797" s="59">
        <v>177438911.050354</v>
      </c>
      <c r="V797" s="60">
        <v>177438911.050354</v>
      </c>
      <c r="W797" s="60">
        <v>3934404150.3164501</v>
      </c>
      <c r="X797" s="59">
        <v>2.6780906952000002E-3</v>
      </c>
      <c r="Y797" s="54">
        <v>0</v>
      </c>
      <c r="Z797" s="54">
        <v>1</v>
      </c>
      <c r="AA797" s="54">
        <v>0</v>
      </c>
      <c r="AB797" s="54">
        <v>0</v>
      </c>
      <c r="AC797" s="56">
        <v>1</v>
      </c>
      <c r="AD797" s="56">
        <v>0</v>
      </c>
      <c r="AE797" s="1" t="s">
        <v>1463</v>
      </c>
      <c r="AF797" s="1" t="s">
        <v>1418</v>
      </c>
      <c r="AG797" s="1" t="s">
        <v>1434</v>
      </c>
    </row>
    <row r="798" spans="1:33">
      <c r="A798" s="53">
        <v>45169</v>
      </c>
      <c r="B798" s="53">
        <v>45169</v>
      </c>
      <c r="N798" s="1" t="s">
        <v>948</v>
      </c>
      <c r="U798" s="59">
        <v>2234904995.2207098</v>
      </c>
      <c r="V798" s="60">
        <v>2234904995.2207098</v>
      </c>
      <c r="W798" s="60">
        <v>16237593286.982</v>
      </c>
      <c r="X798" s="59">
        <v>3.3731486723599997E-2</v>
      </c>
      <c r="Y798" s="54">
        <v>1</v>
      </c>
      <c r="Z798" s="54">
        <v>0</v>
      </c>
      <c r="AA798" s="54">
        <v>0</v>
      </c>
      <c r="AB798" s="54">
        <v>0</v>
      </c>
      <c r="AC798" s="56">
        <v>0</v>
      </c>
      <c r="AD798" s="56">
        <v>1</v>
      </c>
      <c r="AE798" s="1" t="s">
        <v>1431</v>
      </c>
      <c r="AF798" s="1" t="s">
        <v>1418</v>
      </c>
      <c r="AG798" s="1" t="s">
        <v>1465</v>
      </c>
    </row>
    <row r="799" spans="1:33">
      <c r="A799" s="53">
        <v>45169</v>
      </c>
      <c r="B799" s="53">
        <v>45169</v>
      </c>
      <c r="N799" s="1" t="s">
        <v>948</v>
      </c>
      <c r="U799" s="59">
        <v>834442895.38165796</v>
      </c>
      <c r="V799" s="60">
        <v>834442895.38165796</v>
      </c>
      <c r="W799" s="60">
        <v>16237593286.982</v>
      </c>
      <c r="X799" s="59">
        <v>1.25942711244E-2</v>
      </c>
      <c r="Y799" s="54">
        <v>1</v>
      </c>
      <c r="Z799" s="54">
        <v>0</v>
      </c>
      <c r="AA799" s="54">
        <v>0</v>
      </c>
      <c r="AB799" s="54">
        <v>0</v>
      </c>
      <c r="AC799" s="56">
        <v>0</v>
      </c>
      <c r="AD799" s="56">
        <v>1</v>
      </c>
      <c r="AE799" s="1" t="s">
        <v>1461</v>
      </c>
      <c r="AF799" s="1" t="s">
        <v>1418</v>
      </c>
      <c r="AG799" s="1" t="s">
        <v>1434</v>
      </c>
    </row>
    <row r="800" spans="1:33">
      <c r="A800" s="53">
        <v>45169</v>
      </c>
      <c r="B800" s="53">
        <v>45169</v>
      </c>
      <c r="N800" s="1" t="s">
        <v>948</v>
      </c>
      <c r="U800" s="59">
        <v>5827811744.8911304</v>
      </c>
      <c r="V800" s="60">
        <v>5827811744.8911304</v>
      </c>
      <c r="W800" s="60">
        <v>8965864222.9094296</v>
      </c>
      <c r="X800" s="59">
        <v>8.7959333806500006E-2</v>
      </c>
      <c r="Y800" s="54">
        <v>1</v>
      </c>
      <c r="Z800" s="54">
        <v>0</v>
      </c>
      <c r="AA800" s="54">
        <v>0</v>
      </c>
      <c r="AB800" s="54">
        <v>0</v>
      </c>
      <c r="AC800" s="56">
        <v>0</v>
      </c>
      <c r="AD800" s="56">
        <v>1</v>
      </c>
      <c r="AE800" s="1" t="s">
        <v>1431</v>
      </c>
      <c r="AF800" s="1" t="s">
        <v>1418</v>
      </c>
      <c r="AG800" s="1" t="s">
        <v>1457</v>
      </c>
    </row>
    <row r="801" spans="1:33">
      <c r="A801" s="53">
        <v>45169</v>
      </c>
      <c r="B801" s="53">
        <v>45169</v>
      </c>
      <c r="N801" s="1" t="s">
        <v>948</v>
      </c>
      <c r="U801" s="59">
        <v>13758011451.6849</v>
      </c>
      <c r="V801" s="60">
        <v>13758011451.6849</v>
      </c>
      <c r="W801" s="60">
        <v>30573358781.521999</v>
      </c>
      <c r="X801" s="59">
        <v>0.2076500708613</v>
      </c>
      <c r="Y801" s="54">
        <v>1</v>
      </c>
      <c r="Z801" s="54">
        <v>0</v>
      </c>
      <c r="AA801" s="54">
        <v>0</v>
      </c>
      <c r="AB801" s="54">
        <v>0</v>
      </c>
      <c r="AC801" s="56">
        <v>0</v>
      </c>
      <c r="AD801" s="56">
        <v>1</v>
      </c>
      <c r="AE801" s="1" t="s">
        <v>1431</v>
      </c>
      <c r="AF801" s="1" t="s">
        <v>1418</v>
      </c>
      <c r="AG801" s="1" t="s">
        <v>1457</v>
      </c>
    </row>
    <row r="802" spans="1:33">
      <c r="A802" s="53">
        <v>45169</v>
      </c>
      <c r="B802" s="53">
        <v>45169</v>
      </c>
      <c r="N802" s="1" t="s">
        <v>948</v>
      </c>
      <c r="U802" s="59">
        <v>1796752000.5100901</v>
      </c>
      <c r="V802" s="60">
        <v>1796752000.5100901</v>
      </c>
      <c r="W802" s="60">
        <v>18140972878.981899</v>
      </c>
      <c r="X802" s="59">
        <v>2.7118430707499998E-2</v>
      </c>
      <c r="Y802" s="54">
        <v>1</v>
      </c>
      <c r="Z802" s="54">
        <v>0</v>
      </c>
      <c r="AA802" s="54">
        <v>0</v>
      </c>
      <c r="AB802" s="54">
        <v>0</v>
      </c>
      <c r="AC802" s="56">
        <v>1</v>
      </c>
      <c r="AD802" s="56">
        <v>0</v>
      </c>
      <c r="AE802" s="1" t="s">
        <v>1504</v>
      </c>
      <c r="AF802" s="1" t="s">
        <v>1418</v>
      </c>
      <c r="AG802" s="1" t="s">
        <v>1438</v>
      </c>
    </row>
    <row r="803" spans="1:33">
      <c r="A803" s="53">
        <v>45169</v>
      </c>
      <c r="B803" s="53">
        <v>45169</v>
      </c>
      <c r="N803" s="1" t="s">
        <v>948</v>
      </c>
      <c r="U803" s="59">
        <v>970232025.82949805</v>
      </c>
      <c r="V803" s="60">
        <v>970232025.82949805</v>
      </c>
      <c r="W803" s="60">
        <v>18140972878.981899</v>
      </c>
      <c r="X803" s="59">
        <v>1.46437404579E-2</v>
      </c>
      <c r="Y803" s="54">
        <v>1</v>
      </c>
      <c r="Z803" s="54">
        <v>0</v>
      </c>
      <c r="AA803" s="54">
        <v>0</v>
      </c>
      <c r="AB803" s="54">
        <v>0</v>
      </c>
      <c r="AC803" s="56">
        <v>0</v>
      </c>
      <c r="AD803" s="56">
        <v>1</v>
      </c>
      <c r="AE803" s="1" t="s">
        <v>1463</v>
      </c>
      <c r="AF803" s="1" t="s">
        <v>1418</v>
      </c>
      <c r="AG803" s="1" t="s">
        <v>1434</v>
      </c>
    </row>
    <row r="804" spans="1:33">
      <c r="A804" s="53">
        <v>45169</v>
      </c>
      <c r="B804" s="53">
        <v>45169</v>
      </c>
      <c r="N804" s="1" t="s">
        <v>948</v>
      </c>
      <c r="U804" s="59">
        <v>234441254.13126299</v>
      </c>
      <c r="V804" s="60">
        <v>234441254.13126299</v>
      </c>
      <c r="W804" s="60">
        <v>3982856790.80864</v>
      </c>
      <c r="X804" s="59">
        <v>3.5384287332999999E-3</v>
      </c>
      <c r="Y804" s="54">
        <v>0</v>
      </c>
      <c r="Z804" s="54">
        <v>1</v>
      </c>
      <c r="AA804" s="54">
        <v>0</v>
      </c>
      <c r="AB804" s="54">
        <v>0</v>
      </c>
      <c r="AC804" s="56">
        <v>1</v>
      </c>
      <c r="AD804" s="56">
        <v>0</v>
      </c>
      <c r="AE804" s="1" t="s">
        <v>1461</v>
      </c>
      <c r="AF804" s="1" t="s">
        <v>1418</v>
      </c>
      <c r="AG804" s="1" t="s">
        <v>1434</v>
      </c>
    </row>
    <row r="805" spans="1:33">
      <c r="A805" s="53">
        <v>45169</v>
      </c>
      <c r="B805" s="53">
        <v>45169</v>
      </c>
      <c r="N805" s="1" t="s">
        <v>1131</v>
      </c>
      <c r="U805" s="59">
        <v>3875639181.13901</v>
      </c>
      <c r="V805" s="60">
        <v>3875639181.13901</v>
      </c>
      <c r="W805" s="60">
        <v>8612531513.6422405</v>
      </c>
      <c r="X805" s="59">
        <v>5.8495135973899999E-2</v>
      </c>
      <c r="Y805" s="54">
        <v>1</v>
      </c>
      <c r="Z805" s="54">
        <v>0</v>
      </c>
      <c r="AA805" s="54">
        <v>0</v>
      </c>
      <c r="AB805" s="54">
        <v>0</v>
      </c>
      <c r="AC805" s="56">
        <v>0</v>
      </c>
      <c r="AD805" s="56">
        <v>1</v>
      </c>
      <c r="AE805" s="1" t="s">
        <v>1446</v>
      </c>
      <c r="AF805" s="1" t="s">
        <v>1418</v>
      </c>
      <c r="AG805" s="1" t="s">
        <v>1419</v>
      </c>
    </row>
    <row r="806" spans="1:33">
      <c r="A806" s="53">
        <v>45169</v>
      </c>
      <c r="B806" s="53">
        <v>45169</v>
      </c>
      <c r="N806" s="1" t="s">
        <v>918</v>
      </c>
      <c r="U806" s="59">
        <v>2885238070.0269599</v>
      </c>
      <c r="V806" s="60">
        <v>2885238070.0269599</v>
      </c>
      <c r="W806" s="60">
        <v>8243537342.9341803</v>
      </c>
      <c r="X806" s="59">
        <v>4.3546982919500002E-2</v>
      </c>
      <c r="Y806" s="54">
        <v>1</v>
      </c>
      <c r="Z806" s="54">
        <v>0</v>
      </c>
      <c r="AA806" s="54">
        <v>0</v>
      </c>
      <c r="AB806" s="54">
        <v>0</v>
      </c>
      <c r="AC806" s="56">
        <v>1</v>
      </c>
      <c r="AD806" s="56">
        <v>0</v>
      </c>
      <c r="AE806" s="1" t="s">
        <v>1466</v>
      </c>
      <c r="AF806" s="1" t="s">
        <v>1467</v>
      </c>
      <c r="AG806" s="1" t="s">
        <v>1419</v>
      </c>
    </row>
    <row r="807" spans="1:33">
      <c r="A807" s="53">
        <v>45169</v>
      </c>
      <c r="B807" s="53">
        <v>45169</v>
      </c>
      <c r="N807" s="1" t="s">
        <v>918</v>
      </c>
      <c r="U807" s="59">
        <v>2001205895.90483</v>
      </c>
      <c r="V807" s="60">
        <v>2001205895.90483</v>
      </c>
      <c r="W807" s="60">
        <v>4371924546.4708796</v>
      </c>
      <c r="X807" s="59">
        <v>3.0204259354799999E-2</v>
      </c>
      <c r="Y807" s="54">
        <v>0</v>
      </c>
      <c r="Z807" s="54">
        <v>1</v>
      </c>
      <c r="AA807" s="54">
        <v>0</v>
      </c>
      <c r="AB807" s="54">
        <v>0</v>
      </c>
      <c r="AC807" s="56">
        <v>0</v>
      </c>
      <c r="AD807" s="56">
        <v>1</v>
      </c>
      <c r="AE807" s="1" t="s">
        <v>1466</v>
      </c>
      <c r="AF807" s="1" t="s">
        <v>1468</v>
      </c>
      <c r="AG807" s="1" t="s">
        <v>1419</v>
      </c>
    </row>
    <row r="808" spans="1:33">
      <c r="A808" s="53">
        <v>45169</v>
      </c>
      <c r="B808" s="53">
        <v>45169</v>
      </c>
      <c r="N808" s="1" t="s">
        <v>948</v>
      </c>
      <c r="U808" s="59">
        <v>256919327.08580101</v>
      </c>
      <c r="V808" s="60">
        <v>256919327.08580101</v>
      </c>
      <c r="W808" s="60">
        <v>4275116645.6201501</v>
      </c>
      <c r="X808" s="59">
        <v>3.8776909484999999E-3</v>
      </c>
      <c r="Y808" s="54">
        <v>0</v>
      </c>
      <c r="Z808" s="54">
        <v>1</v>
      </c>
      <c r="AA808" s="54">
        <v>0</v>
      </c>
      <c r="AB808" s="54">
        <v>0</v>
      </c>
      <c r="AC808" s="56">
        <v>0.35</v>
      </c>
      <c r="AD808" s="56">
        <v>0.65</v>
      </c>
      <c r="AE808" s="1" t="s">
        <v>1463</v>
      </c>
      <c r="AF808" s="1" t="s">
        <v>1418</v>
      </c>
      <c r="AG808" s="1" t="s">
        <v>1434</v>
      </c>
    </row>
    <row r="809" spans="1:33">
      <c r="A809" s="53">
        <v>45169</v>
      </c>
      <c r="B809" s="53">
        <v>45169</v>
      </c>
      <c r="N809" s="1" t="s">
        <v>1339</v>
      </c>
      <c r="U809" s="59">
        <v>8435200836.0803699</v>
      </c>
      <c r="V809" s="60">
        <v>8435200836.0803699</v>
      </c>
      <c r="W809" s="60">
        <v>28117336120.267899</v>
      </c>
      <c r="X809" s="59">
        <v>0.1273127339291</v>
      </c>
      <c r="Y809" s="54">
        <v>1</v>
      </c>
      <c r="Z809" s="54">
        <v>0</v>
      </c>
      <c r="AA809" s="54">
        <v>0</v>
      </c>
      <c r="AB809" s="54">
        <v>0</v>
      </c>
      <c r="AC809" s="56">
        <v>1</v>
      </c>
      <c r="AD809" s="56">
        <v>0</v>
      </c>
      <c r="AE809" s="1" t="s">
        <v>1497</v>
      </c>
      <c r="AF809" s="1" t="s">
        <v>1418</v>
      </c>
      <c r="AG809" s="1" t="s">
        <v>1419</v>
      </c>
    </row>
    <row r="810" spans="1:33">
      <c r="A810" s="53">
        <v>45169</v>
      </c>
      <c r="B810" s="53">
        <v>45169</v>
      </c>
      <c r="N810" s="1" t="s">
        <v>1131</v>
      </c>
      <c r="U810" s="59">
        <v>1351368485.09483</v>
      </c>
      <c r="V810" s="60">
        <v>1351368485.09483</v>
      </c>
      <c r="W810" s="60">
        <v>3378421212.7370701</v>
      </c>
      <c r="X810" s="59">
        <v>2.0396244230099999E-2</v>
      </c>
      <c r="Y810" s="54">
        <v>0</v>
      </c>
      <c r="Z810" s="54">
        <v>1</v>
      </c>
      <c r="AA810" s="54">
        <v>0</v>
      </c>
      <c r="AB810" s="54">
        <v>0</v>
      </c>
      <c r="AC810" s="56">
        <v>1</v>
      </c>
      <c r="AD810" s="56">
        <v>0</v>
      </c>
      <c r="AE810" s="1" t="s">
        <v>1446</v>
      </c>
      <c r="AF810" s="1" t="s">
        <v>1418</v>
      </c>
      <c r="AG810" s="1" t="s">
        <v>1419</v>
      </c>
    </row>
    <row r="811" spans="1:33">
      <c r="A811" s="53">
        <v>45169</v>
      </c>
      <c r="B811" s="53">
        <v>45169</v>
      </c>
      <c r="N811" s="1" t="s">
        <v>918</v>
      </c>
      <c r="U811" s="59">
        <v>15197016734.1621</v>
      </c>
      <c r="V811" s="60">
        <v>15197016734.1621</v>
      </c>
      <c r="W811" s="60">
        <v>15197016734.1621</v>
      </c>
      <c r="X811" s="59">
        <v>0.22936901984790001</v>
      </c>
      <c r="Y811" s="54">
        <v>1</v>
      </c>
      <c r="Z811" s="54">
        <v>0</v>
      </c>
      <c r="AA811" s="54">
        <v>0</v>
      </c>
      <c r="AB811" s="54">
        <v>0</v>
      </c>
      <c r="AC811" s="56">
        <v>0</v>
      </c>
      <c r="AD811" s="56">
        <v>1</v>
      </c>
      <c r="AE811" s="1" t="s">
        <v>1466</v>
      </c>
      <c r="AF811" s="1" t="s">
        <v>1467</v>
      </c>
      <c r="AG811" s="1" t="s">
        <v>1419</v>
      </c>
    </row>
    <row r="812" spans="1:33">
      <c r="A812" s="53">
        <v>45169</v>
      </c>
      <c r="B812" s="53">
        <v>45169</v>
      </c>
      <c r="N812" s="1" t="s">
        <v>948</v>
      </c>
      <c r="U812" s="59">
        <v>2226629068.7665401</v>
      </c>
      <c r="V812" s="60">
        <v>2226629068.7665401</v>
      </c>
      <c r="W812" s="60">
        <v>21108168681.6852</v>
      </c>
      <c r="X812" s="59">
        <v>3.3606577922600002E-2</v>
      </c>
      <c r="Y812" s="54">
        <v>1</v>
      </c>
      <c r="Z812" s="54">
        <v>0</v>
      </c>
      <c r="AA812" s="54">
        <v>0</v>
      </c>
      <c r="AB812" s="54">
        <v>0</v>
      </c>
      <c r="AC812" s="56">
        <v>1</v>
      </c>
      <c r="AD812" s="56">
        <v>0</v>
      </c>
      <c r="AE812" s="1" t="s">
        <v>1431</v>
      </c>
      <c r="AF812" s="1" t="s">
        <v>1418</v>
      </c>
      <c r="AG812" s="1" t="s">
        <v>1465</v>
      </c>
    </row>
    <row r="813" spans="1:33">
      <c r="A813" s="53">
        <v>45169</v>
      </c>
      <c r="B813" s="53">
        <v>45169</v>
      </c>
      <c r="N813" s="1" t="s">
        <v>948</v>
      </c>
      <c r="U813" s="59">
        <v>1134713471.89201</v>
      </c>
      <c r="V813" s="60">
        <v>1134713471.89201</v>
      </c>
      <c r="W813" s="60">
        <v>21108168681.6852</v>
      </c>
      <c r="X813" s="59">
        <v>1.7126263753500001E-2</v>
      </c>
      <c r="Y813" s="54">
        <v>1</v>
      </c>
      <c r="Z813" s="54">
        <v>0</v>
      </c>
      <c r="AA813" s="54">
        <v>0</v>
      </c>
      <c r="AB813" s="54">
        <v>0</v>
      </c>
      <c r="AC813" s="56">
        <v>1</v>
      </c>
      <c r="AD813" s="56">
        <v>0</v>
      </c>
      <c r="AE813" s="1" t="s">
        <v>1461</v>
      </c>
      <c r="AF813" s="1" t="s">
        <v>1418</v>
      </c>
      <c r="AG813" s="1" t="s">
        <v>1434</v>
      </c>
    </row>
    <row r="814" spans="1:33">
      <c r="A814" s="53">
        <v>45169</v>
      </c>
      <c r="B814" s="53">
        <v>45169</v>
      </c>
      <c r="N814" s="1" t="s">
        <v>948</v>
      </c>
      <c r="U814" s="59">
        <v>270296392.30061102</v>
      </c>
      <c r="V814" s="60">
        <v>270296392.30061102</v>
      </c>
      <c r="W814" s="60">
        <v>4904139388.5504398</v>
      </c>
      <c r="X814" s="59">
        <v>4.0795913865999999E-3</v>
      </c>
      <c r="Y814" s="54">
        <v>1</v>
      </c>
      <c r="Z814" s="54">
        <v>0</v>
      </c>
      <c r="AA814" s="54">
        <v>0</v>
      </c>
      <c r="AB814" s="54">
        <v>0</v>
      </c>
      <c r="AC814" s="56">
        <v>1</v>
      </c>
      <c r="AD814" s="56">
        <v>0</v>
      </c>
      <c r="AE814" s="1" t="s">
        <v>1463</v>
      </c>
      <c r="AF814" s="1" t="s">
        <v>1418</v>
      </c>
      <c r="AG814" s="1" t="s">
        <v>1434</v>
      </c>
    </row>
    <row r="815" spans="1:33">
      <c r="A815" s="53">
        <v>45169</v>
      </c>
      <c r="B815" s="53">
        <v>45169</v>
      </c>
      <c r="N815" s="1" t="s">
        <v>948</v>
      </c>
      <c r="U815" s="59">
        <v>779082006.00090694</v>
      </c>
      <c r="V815" s="60">
        <v>779082006.00090694</v>
      </c>
      <c r="W815" s="60">
        <v>12963861029.5959</v>
      </c>
      <c r="X815" s="59">
        <v>1.17587075953E-2</v>
      </c>
      <c r="Y815" s="54">
        <v>1</v>
      </c>
      <c r="Z815" s="54">
        <v>0</v>
      </c>
      <c r="AA815" s="54">
        <v>0</v>
      </c>
      <c r="AB815" s="54">
        <v>0</v>
      </c>
      <c r="AC815" s="56">
        <v>1</v>
      </c>
      <c r="AD815" s="56">
        <v>0</v>
      </c>
      <c r="AE815" s="1" t="s">
        <v>1461</v>
      </c>
      <c r="AF815" s="1" t="s">
        <v>1418</v>
      </c>
      <c r="AG815" s="1" t="s">
        <v>1434</v>
      </c>
    </row>
    <row r="816" spans="1:33">
      <c r="A816" s="53">
        <v>45169</v>
      </c>
      <c r="B816" s="53">
        <v>45169</v>
      </c>
      <c r="N816" s="1" t="s">
        <v>948</v>
      </c>
      <c r="U816" s="59">
        <v>6038469550.8017998</v>
      </c>
      <c r="V816" s="60">
        <v>6038469550.8017998</v>
      </c>
      <c r="W816" s="60">
        <v>32364849799.453999</v>
      </c>
      <c r="X816" s="59">
        <v>9.1138798257399997E-2</v>
      </c>
      <c r="Y816" s="54">
        <v>1</v>
      </c>
      <c r="Z816" s="54">
        <v>0</v>
      </c>
      <c r="AA816" s="54">
        <v>0</v>
      </c>
      <c r="AB816" s="54">
        <v>0</v>
      </c>
      <c r="AC816" s="56">
        <v>1</v>
      </c>
      <c r="AD816" s="56">
        <v>0</v>
      </c>
      <c r="AE816" s="1" t="s">
        <v>1431</v>
      </c>
      <c r="AF816" s="1" t="s">
        <v>1418</v>
      </c>
      <c r="AG816" s="1" t="s">
        <v>1465</v>
      </c>
    </row>
    <row r="817" spans="1:33">
      <c r="A817" s="53">
        <v>45169</v>
      </c>
      <c r="B817" s="53">
        <v>45169</v>
      </c>
      <c r="N817" s="1" t="s">
        <v>948</v>
      </c>
      <c r="U817" s="59">
        <v>1563022449.4346399</v>
      </c>
      <c r="V817" s="60">
        <v>1563022449.4346399</v>
      </c>
      <c r="W817" s="60">
        <v>32364849799.453999</v>
      </c>
      <c r="X817" s="59">
        <v>2.35907437294E-2</v>
      </c>
      <c r="Y817" s="54">
        <v>1</v>
      </c>
      <c r="Z817" s="54">
        <v>0</v>
      </c>
      <c r="AA817" s="54">
        <v>0</v>
      </c>
      <c r="AB817" s="54">
        <v>0</v>
      </c>
      <c r="AC817" s="56">
        <v>1</v>
      </c>
      <c r="AD817" s="56">
        <v>0</v>
      </c>
      <c r="AE817" s="1" t="s">
        <v>1461</v>
      </c>
      <c r="AF817" s="1" t="s">
        <v>1418</v>
      </c>
      <c r="AG817" s="1" t="s">
        <v>1434</v>
      </c>
    </row>
    <row r="818" spans="1:33">
      <c r="A818" s="53">
        <v>45169</v>
      </c>
      <c r="B818" s="53">
        <v>45169</v>
      </c>
      <c r="N818" s="1" t="s">
        <v>1070</v>
      </c>
      <c r="U818" s="59">
        <v>5053442065.5785198</v>
      </c>
      <c r="V818" s="60">
        <v>5053442065.5785198</v>
      </c>
      <c r="W818" s="60">
        <v>20213768262.314098</v>
      </c>
      <c r="X818" s="59">
        <v>7.6271749496400004E-2</v>
      </c>
      <c r="Y818" s="54">
        <v>1</v>
      </c>
      <c r="Z818" s="54">
        <v>0</v>
      </c>
      <c r="AA818" s="54">
        <v>0</v>
      </c>
      <c r="AB818" s="54">
        <v>0</v>
      </c>
      <c r="AC818" s="56">
        <v>0</v>
      </c>
      <c r="AD818" s="56">
        <v>1</v>
      </c>
      <c r="AE818" s="1" t="s">
        <v>1458</v>
      </c>
      <c r="AF818" s="1" t="s">
        <v>1418</v>
      </c>
      <c r="AG818" s="1" t="s">
        <v>1419</v>
      </c>
    </row>
    <row r="819" spans="1:33">
      <c r="A819" s="53">
        <v>45169</v>
      </c>
      <c r="B819" s="53">
        <v>45169</v>
      </c>
      <c r="N819" s="1" t="s">
        <v>1070</v>
      </c>
      <c r="U819" s="59">
        <v>10302719339.813101</v>
      </c>
      <c r="V819" s="60">
        <v>10302719339.813101</v>
      </c>
      <c r="W819" s="60">
        <v>20605438679.626099</v>
      </c>
      <c r="X819" s="59">
        <v>0.15549924554790001</v>
      </c>
      <c r="Y819" s="54">
        <v>1</v>
      </c>
      <c r="Z819" s="54">
        <v>0</v>
      </c>
      <c r="AA819" s="54">
        <v>0</v>
      </c>
      <c r="AB819" s="54">
        <v>0</v>
      </c>
      <c r="AC819" s="56">
        <v>1</v>
      </c>
      <c r="AD819" s="56">
        <v>0</v>
      </c>
      <c r="AE819" s="1" t="s">
        <v>1458</v>
      </c>
      <c r="AF819" s="1" t="s">
        <v>1418</v>
      </c>
      <c r="AG819" s="1" t="s">
        <v>1419</v>
      </c>
    </row>
    <row r="820" spans="1:33">
      <c r="A820" s="53">
        <v>45169</v>
      </c>
      <c r="B820" s="53">
        <v>45169</v>
      </c>
      <c r="N820" s="1" t="s">
        <v>1102</v>
      </c>
      <c r="U820" s="59">
        <v>901902274.71912205</v>
      </c>
      <c r="V820" s="60">
        <v>901902274.71912205</v>
      </c>
      <c r="W820" s="60">
        <v>1803804549.4382401</v>
      </c>
      <c r="X820" s="59">
        <v>1.3612437517800001E-2</v>
      </c>
      <c r="Y820" s="54">
        <v>0</v>
      </c>
      <c r="Z820" s="54">
        <v>1</v>
      </c>
      <c r="AA820" s="54">
        <v>0</v>
      </c>
      <c r="AB820" s="54">
        <v>0</v>
      </c>
      <c r="AC820" s="56">
        <v>0.35</v>
      </c>
      <c r="AD820" s="56">
        <v>0.65</v>
      </c>
      <c r="AE820" s="1" t="s">
        <v>1464</v>
      </c>
      <c r="AF820" s="1" t="s">
        <v>1418</v>
      </c>
      <c r="AG820" s="1" t="s">
        <v>1419</v>
      </c>
    </row>
    <row r="821" spans="1:33">
      <c r="A821" s="53">
        <v>45169</v>
      </c>
      <c r="B821" s="53">
        <v>45169</v>
      </c>
      <c r="N821" s="1" t="s">
        <v>1256</v>
      </c>
      <c r="U821" s="59">
        <v>2258808473.1979799</v>
      </c>
      <c r="V821" s="60">
        <v>2258808473.1979799</v>
      </c>
      <c r="W821" s="60">
        <v>11294042365.989901</v>
      </c>
      <c r="X821" s="59">
        <v>3.4092262618699999E-2</v>
      </c>
      <c r="Y821" s="54">
        <v>0</v>
      </c>
      <c r="Z821" s="54">
        <v>1</v>
      </c>
      <c r="AA821" s="54">
        <v>0</v>
      </c>
      <c r="AB821" s="54">
        <v>0</v>
      </c>
      <c r="AC821" s="56">
        <v>0</v>
      </c>
      <c r="AD821" s="56">
        <v>1</v>
      </c>
      <c r="AE821" s="1" t="s">
        <v>1460</v>
      </c>
      <c r="AF821" s="1" t="s">
        <v>1418</v>
      </c>
      <c r="AG821" s="1" t="s">
        <v>1419</v>
      </c>
    </row>
    <row r="822" spans="1:33">
      <c r="A822" s="53">
        <v>45169</v>
      </c>
      <c r="B822" s="53">
        <v>45169</v>
      </c>
      <c r="N822" s="1" t="s">
        <v>1102</v>
      </c>
      <c r="U822" s="59">
        <v>3378953091.0081301</v>
      </c>
      <c r="V822" s="60">
        <v>3378953091.0081301</v>
      </c>
      <c r="W822" s="60">
        <v>4827075844.2973299</v>
      </c>
      <c r="X822" s="59">
        <v>5.0998638229700001E-2</v>
      </c>
      <c r="Y822" s="54">
        <v>0</v>
      </c>
      <c r="Z822" s="54">
        <v>1</v>
      </c>
      <c r="AA822" s="54">
        <v>0</v>
      </c>
      <c r="AB822" s="54">
        <v>0</v>
      </c>
      <c r="AC822" s="56">
        <v>1</v>
      </c>
      <c r="AD822" s="56">
        <v>0</v>
      </c>
      <c r="AE822" s="1" t="s">
        <v>1464</v>
      </c>
      <c r="AF822" s="1" t="s">
        <v>1418</v>
      </c>
      <c r="AG822" s="1" t="s">
        <v>1419</v>
      </c>
    </row>
    <row r="823" spans="1:33">
      <c r="A823" s="53">
        <v>45169</v>
      </c>
      <c r="B823" s="53">
        <v>45169</v>
      </c>
      <c r="N823" s="1" t="s">
        <v>1256</v>
      </c>
      <c r="U823" s="59">
        <v>4138281963.57165</v>
      </c>
      <c r="V823" s="60">
        <v>4138281963.57165</v>
      </c>
      <c r="W823" s="60">
        <v>37620745123.378601</v>
      </c>
      <c r="X823" s="59">
        <v>6.2459211202000001E-2</v>
      </c>
      <c r="Y823" s="54">
        <v>1</v>
      </c>
      <c r="Z823" s="54">
        <v>0</v>
      </c>
      <c r="AA823" s="54">
        <v>0</v>
      </c>
      <c r="AB823" s="54">
        <v>0</v>
      </c>
      <c r="AC823" s="56">
        <v>0</v>
      </c>
      <c r="AD823" s="56">
        <v>1</v>
      </c>
      <c r="AE823" s="1" t="s">
        <v>1460</v>
      </c>
      <c r="AF823" s="1" t="s">
        <v>1418</v>
      </c>
      <c r="AG823" s="1" t="s">
        <v>1419</v>
      </c>
    </row>
    <row r="824" spans="1:33">
      <c r="A824" s="53">
        <v>45169</v>
      </c>
      <c r="B824" s="53">
        <v>45169</v>
      </c>
      <c r="N824" s="1" t="s">
        <v>1102</v>
      </c>
      <c r="U824" s="59">
        <v>916845068.62114596</v>
      </c>
      <c r="V824" s="60">
        <v>916845068.62114596</v>
      </c>
      <c r="W824" s="60">
        <v>4584225343.1057301</v>
      </c>
      <c r="X824" s="59">
        <v>1.3837969545E-2</v>
      </c>
      <c r="Y824" s="54">
        <v>0</v>
      </c>
      <c r="Z824" s="54">
        <v>1</v>
      </c>
      <c r="AA824" s="54">
        <v>0</v>
      </c>
      <c r="AB824" s="54">
        <v>0</v>
      </c>
      <c r="AC824" s="56">
        <v>0</v>
      </c>
      <c r="AD824" s="56">
        <v>1</v>
      </c>
      <c r="AE824" s="1" t="s">
        <v>1464</v>
      </c>
      <c r="AF824" s="1" t="s">
        <v>1418</v>
      </c>
      <c r="AG824" s="1" t="s">
        <v>1419</v>
      </c>
    </row>
    <row r="825" spans="1:33">
      <c r="A825" s="53">
        <v>45169</v>
      </c>
      <c r="B825" s="53">
        <v>45169</v>
      </c>
      <c r="N825" s="1" t="s">
        <v>1256</v>
      </c>
      <c r="U825" s="59">
        <v>2533960780.1314402</v>
      </c>
      <c r="V825" s="60">
        <v>2533960780.1314402</v>
      </c>
      <c r="W825" s="60">
        <v>6334901950.3286104</v>
      </c>
      <c r="X825" s="59">
        <v>3.8245144467400002E-2</v>
      </c>
      <c r="Y825" s="54">
        <v>0</v>
      </c>
      <c r="Z825" s="54">
        <v>1</v>
      </c>
      <c r="AA825" s="54">
        <v>0</v>
      </c>
      <c r="AB825" s="54">
        <v>0</v>
      </c>
      <c r="AC825" s="56">
        <v>0</v>
      </c>
      <c r="AD825" s="56">
        <v>1</v>
      </c>
      <c r="AE825" s="1" t="s">
        <v>1460</v>
      </c>
      <c r="AF825" s="1" t="s">
        <v>1418</v>
      </c>
      <c r="AG825" s="1" t="s">
        <v>1419</v>
      </c>
    </row>
    <row r="826" spans="1:33">
      <c r="A826" s="53">
        <v>45169</v>
      </c>
      <c r="B826" s="53">
        <v>45169</v>
      </c>
      <c r="N826" s="1" t="s">
        <v>1339</v>
      </c>
      <c r="U826" s="59">
        <v>4066157552.9872999</v>
      </c>
      <c r="V826" s="60">
        <v>4066157552.9872999</v>
      </c>
      <c r="W826" s="60">
        <v>11617593008.535101</v>
      </c>
      <c r="X826" s="59">
        <v>6.1370635355000001E-2</v>
      </c>
      <c r="Y826" s="54">
        <v>1</v>
      </c>
      <c r="Z826" s="54">
        <v>0</v>
      </c>
      <c r="AA826" s="54">
        <v>0</v>
      </c>
      <c r="AB826" s="54">
        <v>0</v>
      </c>
      <c r="AC826" s="56">
        <v>0</v>
      </c>
      <c r="AD826" s="56">
        <v>1</v>
      </c>
      <c r="AE826" s="1" t="s">
        <v>1498</v>
      </c>
      <c r="AF826" s="1" t="s">
        <v>1418</v>
      </c>
      <c r="AG826" s="1" t="s">
        <v>1419</v>
      </c>
    </row>
    <row r="827" spans="1:33">
      <c r="A827" s="53">
        <v>45169</v>
      </c>
      <c r="B827" s="53">
        <v>45169</v>
      </c>
      <c r="N827" s="1" t="s">
        <v>948</v>
      </c>
      <c r="U827" s="59">
        <v>183294012.777358</v>
      </c>
      <c r="V827" s="60">
        <v>183294012.777358</v>
      </c>
      <c r="W827" s="60">
        <v>3049997421.19558</v>
      </c>
      <c r="X827" s="59">
        <v>2.7664619175E-3</v>
      </c>
      <c r="Y827" s="54">
        <v>0</v>
      </c>
      <c r="Z827" s="54">
        <v>1</v>
      </c>
      <c r="AA827" s="54">
        <v>0</v>
      </c>
      <c r="AB827" s="54">
        <v>0</v>
      </c>
      <c r="AC827" s="56">
        <v>0</v>
      </c>
      <c r="AD827" s="56">
        <v>1</v>
      </c>
      <c r="AE827" s="1" t="s">
        <v>1461</v>
      </c>
      <c r="AF827" s="1" t="s">
        <v>1418</v>
      </c>
      <c r="AG827" s="1" t="s">
        <v>1434</v>
      </c>
    </row>
    <row r="828" spans="1:33">
      <c r="A828" s="53">
        <v>45169</v>
      </c>
      <c r="B828" s="53">
        <v>45169</v>
      </c>
      <c r="N828" s="1" t="s">
        <v>948</v>
      </c>
      <c r="U828" s="59">
        <v>241515100.080181</v>
      </c>
      <c r="V828" s="60">
        <v>241515100.080181</v>
      </c>
      <c r="W828" s="60">
        <v>4018791564.7801199</v>
      </c>
      <c r="X828" s="59">
        <v>3.6451944978999999E-3</v>
      </c>
      <c r="Y828" s="54">
        <v>0</v>
      </c>
      <c r="Z828" s="54">
        <v>1</v>
      </c>
      <c r="AA828" s="54">
        <v>0</v>
      </c>
      <c r="AB828" s="54">
        <v>0</v>
      </c>
      <c r="AC828" s="56">
        <v>0</v>
      </c>
      <c r="AD828" s="56">
        <v>1</v>
      </c>
      <c r="AE828" s="1" t="s">
        <v>1461</v>
      </c>
      <c r="AF828" s="1" t="s">
        <v>1418</v>
      </c>
      <c r="AG828" s="1" t="s">
        <v>1434</v>
      </c>
    </row>
    <row r="829" spans="1:33">
      <c r="A829" s="53">
        <v>45169</v>
      </c>
      <c r="B829" s="53">
        <v>45169</v>
      </c>
      <c r="N829" s="1" t="s">
        <v>948</v>
      </c>
      <c r="U829" s="59">
        <v>591330631.31139696</v>
      </c>
      <c r="V829" s="60">
        <v>591330631.31139696</v>
      </c>
      <c r="W829" s="60">
        <v>14759540204.6583</v>
      </c>
      <c r="X829" s="59">
        <v>8.9249705834999991E-3</v>
      </c>
      <c r="Y829" s="54">
        <v>1</v>
      </c>
      <c r="Z829" s="54">
        <v>0</v>
      </c>
      <c r="AA829" s="54">
        <v>0</v>
      </c>
      <c r="AB829" s="54">
        <v>0</v>
      </c>
      <c r="AC829" s="56">
        <v>0</v>
      </c>
      <c r="AD829" s="56">
        <v>1</v>
      </c>
      <c r="AE829" s="1" t="s">
        <v>1461</v>
      </c>
      <c r="AF829" s="1" t="s">
        <v>1418</v>
      </c>
      <c r="AG829" s="1" t="s">
        <v>1434</v>
      </c>
    </row>
    <row r="830" spans="1:33">
      <c r="A830" s="53">
        <v>45169</v>
      </c>
      <c r="B830" s="53">
        <v>45169</v>
      </c>
      <c r="N830" s="1" t="s">
        <v>1102</v>
      </c>
      <c r="U830" s="59">
        <v>14446302250.8039</v>
      </c>
      <c r="V830" s="60">
        <v>14446302250.8039</v>
      </c>
      <c r="W830" s="60">
        <v>96308681672.025696</v>
      </c>
      <c r="X830" s="59">
        <v>0.21803846410489999</v>
      </c>
      <c r="Y830" s="54">
        <v>1</v>
      </c>
      <c r="Z830" s="54">
        <v>0</v>
      </c>
      <c r="AA830" s="54">
        <v>0</v>
      </c>
      <c r="AB830" s="54">
        <v>0</v>
      </c>
      <c r="AC830" s="56">
        <v>0</v>
      </c>
      <c r="AD830" s="56">
        <v>1</v>
      </c>
      <c r="AE830" s="1" t="s">
        <v>1464</v>
      </c>
      <c r="AF830" s="1" t="s">
        <v>1418</v>
      </c>
      <c r="AG830" s="1" t="s">
        <v>1419</v>
      </c>
    </row>
    <row r="831" spans="1:33">
      <c r="A831" s="53">
        <v>45169</v>
      </c>
      <c r="B831" s="53">
        <v>45169</v>
      </c>
      <c r="N831" s="1" t="s">
        <v>1256</v>
      </c>
      <c r="U831" s="59">
        <v>5439057230.0801201</v>
      </c>
      <c r="V831" s="60">
        <v>5439057230.0801201</v>
      </c>
      <c r="W831" s="60">
        <v>18130190766.933701</v>
      </c>
      <c r="X831" s="59">
        <v>8.2091850498200003E-2</v>
      </c>
      <c r="Y831" s="54">
        <v>0</v>
      </c>
      <c r="Z831" s="54">
        <v>1</v>
      </c>
      <c r="AA831" s="54">
        <v>0</v>
      </c>
      <c r="AB831" s="54">
        <v>0</v>
      </c>
      <c r="AC831" s="56">
        <v>0</v>
      </c>
      <c r="AD831" s="56">
        <v>1</v>
      </c>
      <c r="AE831" s="1" t="s">
        <v>1460</v>
      </c>
      <c r="AF831" s="1" t="s">
        <v>1418</v>
      </c>
      <c r="AG831" s="1" t="s">
        <v>1419</v>
      </c>
    </row>
    <row r="832" spans="1:33">
      <c r="A832" s="53">
        <v>45169</v>
      </c>
      <c r="B832" s="53">
        <v>45169</v>
      </c>
      <c r="N832" s="1" t="s">
        <v>1303</v>
      </c>
      <c r="U832" s="59">
        <v>2626063676.3635702</v>
      </c>
      <c r="V832" s="60">
        <v>2626063676.3635702</v>
      </c>
      <c r="W832" s="60">
        <v>3501418235.1514301</v>
      </c>
      <c r="X832" s="59">
        <v>3.9635256185000002E-2</v>
      </c>
      <c r="Y832" s="54">
        <v>0</v>
      </c>
      <c r="Z832" s="54">
        <v>1</v>
      </c>
      <c r="AA832" s="54">
        <v>0</v>
      </c>
      <c r="AB832" s="54">
        <v>0</v>
      </c>
      <c r="AC832" s="56">
        <v>1</v>
      </c>
      <c r="AD832" s="56">
        <v>0</v>
      </c>
      <c r="AE832" s="1" t="s">
        <v>1454</v>
      </c>
      <c r="AF832" s="1" t="s">
        <v>1418</v>
      </c>
      <c r="AG832" s="1" t="s">
        <v>1419</v>
      </c>
    </row>
    <row r="833" spans="1:33">
      <c r="A833" s="53">
        <v>45169</v>
      </c>
      <c r="B833" s="53">
        <v>45169</v>
      </c>
      <c r="N833" s="1" t="s">
        <v>948</v>
      </c>
      <c r="U833" s="59">
        <v>162138126.48166499</v>
      </c>
      <c r="V833" s="60">
        <v>162138126.48166499</v>
      </c>
      <c r="W833" s="60">
        <v>2697965198.9355602</v>
      </c>
      <c r="X833" s="59">
        <v>2.4471555044E-3</v>
      </c>
      <c r="Y833" s="54">
        <v>0</v>
      </c>
      <c r="Z833" s="54">
        <v>1</v>
      </c>
      <c r="AA833" s="54">
        <v>0</v>
      </c>
      <c r="AB833" s="54">
        <v>0</v>
      </c>
      <c r="AC833" s="56">
        <v>0</v>
      </c>
      <c r="AD833" s="56">
        <v>1</v>
      </c>
      <c r="AE833" s="1" t="s">
        <v>1463</v>
      </c>
      <c r="AF833" s="1" t="s">
        <v>1418</v>
      </c>
      <c r="AG833" s="1" t="s">
        <v>1434</v>
      </c>
    </row>
    <row r="834" spans="1:33">
      <c r="A834" s="53">
        <v>45169</v>
      </c>
      <c r="B834" s="53">
        <v>45169</v>
      </c>
      <c r="N834" s="1" t="s">
        <v>1256</v>
      </c>
      <c r="U834" s="59">
        <v>1578446402.6235499</v>
      </c>
      <c r="V834" s="60">
        <v>1578446402.6235499</v>
      </c>
      <c r="W834" s="60">
        <v>5261488008.7451496</v>
      </c>
      <c r="X834" s="59">
        <v>2.3823537907800001E-2</v>
      </c>
      <c r="Y834" s="54">
        <v>0</v>
      </c>
      <c r="Z834" s="54">
        <v>1</v>
      </c>
      <c r="AA834" s="54">
        <v>0</v>
      </c>
      <c r="AB834" s="54">
        <v>0</v>
      </c>
      <c r="AC834" s="56">
        <v>0</v>
      </c>
      <c r="AD834" s="56">
        <v>1</v>
      </c>
      <c r="AE834" s="1" t="s">
        <v>1460</v>
      </c>
      <c r="AF834" s="1" t="s">
        <v>1418</v>
      </c>
      <c r="AG834" s="1" t="s">
        <v>1419</v>
      </c>
    </row>
    <row r="835" spans="1:33">
      <c r="A835" s="53">
        <v>45169</v>
      </c>
      <c r="B835" s="53">
        <v>45169</v>
      </c>
      <c r="N835" s="1" t="s">
        <v>1072</v>
      </c>
      <c r="U835" s="59">
        <v>5225821146.5879402</v>
      </c>
      <c r="V835" s="60">
        <v>5225821146.5879402</v>
      </c>
      <c r="W835" s="60">
        <v>7465458780.83992</v>
      </c>
      <c r="X835" s="59">
        <v>7.8873472028199998E-2</v>
      </c>
      <c r="Y835" s="54">
        <v>1</v>
      </c>
      <c r="Z835" s="54">
        <v>0</v>
      </c>
      <c r="AA835" s="54">
        <v>0</v>
      </c>
      <c r="AB835" s="54">
        <v>0</v>
      </c>
      <c r="AC835" s="56">
        <v>0</v>
      </c>
      <c r="AD835" s="56">
        <v>1</v>
      </c>
      <c r="AE835" s="1" t="s">
        <v>1472</v>
      </c>
      <c r="AF835" s="1" t="s">
        <v>1418</v>
      </c>
      <c r="AG835" s="1" t="s">
        <v>1419</v>
      </c>
    </row>
    <row r="836" spans="1:33">
      <c r="A836" s="53">
        <v>45169</v>
      </c>
      <c r="B836" s="53">
        <v>45169</v>
      </c>
      <c r="N836" s="1" t="s">
        <v>948</v>
      </c>
      <c r="U836" s="59">
        <v>3035036822.1379199</v>
      </c>
      <c r="V836" s="60">
        <v>3035036822.1379199</v>
      </c>
      <c r="W836" s="60">
        <v>15175184110.6896</v>
      </c>
      <c r="X836" s="59">
        <v>4.5807899884100001E-2</v>
      </c>
      <c r="Y836" s="54">
        <v>1</v>
      </c>
      <c r="Z836" s="54">
        <v>0</v>
      </c>
      <c r="AA836" s="54">
        <v>0</v>
      </c>
      <c r="AB836" s="54">
        <v>0</v>
      </c>
      <c r="AC836" s="56">
        <v>0</v>
      </c>
      <c r="AD836" s="56">
        <v>1</v>
      </c>
      <c r="AE836" s="1" t="s">
        <v>1431</v>
      </c>
      <c r="AF836" s="1" t="s">
        <v>1418</v>
      </c>
      <c r="AG836" s="1" t="s">
        <v>1457</v>
      </c>
    </row>
    <row r="837" spans="1:33">
      <c r="A837" s="53">
        <v>45169</v>
      </c>
      <c r="B837" s="53">
        <v>45169</v>
      </c>
      <c r="N837" s="1" t="s">
        <v>1216</v>
      </c>
      <c r="U837" s="59">
        <v>1354467697.9071901</v>
      </c>
      <c r="V837" s="60">
        <v>1354467697.9071901</v>
      </c>
      <c r="W837" s="60">
        <v>4514892326.3572903</v>
      </c>
      <c r="X837" s="59">
        <v>2.0443020740100001E-2</v>
      </c>
      <c r="Y837" s="54">
        <v>0</v>
      </c>
      <c r="Z837" s="54">
        <v>1</v>
      </c>
      <c r="AA837" s="54">
        <v>0</v>
      </c>
      <c r="AB837" s="54">
        <v>0</v>
      </c>
      <c r="AC837" s="56">
        <v>0</v>
      </c>
      <c r="AD837" s="56">
        <v>1</v>
      </c>
      <c r="AE837" s="1" t="s">
        <v>1480</v>
      </c>
      <c r="AF837" s="1" t="s">
        <v>1486</v>
      </c>
      <c r="AG837" s="1" t="s">
        <v>1419</v>
      </c>
    </row>
    <row r="838" spans="1:33">
      <c r="A838" s="53">
        <v>45169</v>
      </c>
      <c r="B838" s="53">
        <v>45169</v>
      </c>
      <c r="N838" s="1" t="s">
        <v>1339</v>
      </c>
      <c r="U838" s="59">
        <v>3034117856.0869002</v>
      </c>
      <c r="V838" s="60">
        <v>3034117856.0869002</v>
      </c>
      <c r="W838" s="60">
        <v>10113726186.956301</v>
      </c>
      <c r="X838" s="59">
        <v>4.5794029902499998E-2</v>
      </c>
      <c r="Y838" s="54">
        <v>0</v>
      </c>
      <c r="Z838" s="54">
        <v>1</v>
      </c>
      <c r="AA838" s="54">
        <v>0</v>
      </c>
      <c r="AB838" s="54">
        <v>0</v>
      </c>
      <c r="AC838" s="56">
        <v>0</v>
      </c>
      <c r="AD838" s="56">
        <v>1</v>
      </c>
      <c r="AE838" s="1" t="s">
        <v>1498</v>
      </c>
      <c r="AF838" s="1" t="s">
        <v>1418</v>
      </c>
      <c r="AG838" s="1" t="s">
        <v>1419</v>
      </c>
    </row>
    <row r="839" spans="1:33">
      <c r="A839" s="53">
        <v>45169</v>
      </c>
      <c r="B839" s="53">
        <v>45169</v>
      </c>
      <c r="N839" s="1" t="s">
        <v>1256</v>
      </c>
      <c r="U839" s="59">
        <v>1976057483.36955</v>
      </c>
      <c r="V839" s="60">
        <v>1976057483.36955</v>
      </c>
      <c r="W839" s="60">
        <v>6586858277.8985004</v>
      </c>
      <c r="X839" s="59">
        <v>2.9824693625900001E-2</v>
      </c>
      <c r="Y839" s="54">
        <v>0</v>
      </c>
      <c r="Z839" s="54">
        <v>1</v>
      </c>
      <c r="AA839" s="54">
        <v>0</v>
      </c>
      <c r="AB839" s="54">
        <v>0</v>
      </c>
      <c r="AC839" s="56">
        <v>0</v>
      </c>
      <c r="AD839" s="56">
        <v>1</v>
      </c>
      <c r="AE839" s="1" t="s">
        <v>1460</v>
      </c>
      <c r="AF839" s="1" t="s">
        <v>1418</v>
      </c>
      <c r="AG839" s="1" t="s">
        <v>1419</v>
      </c>
    </row>
    <row r="840" spans="1:33">
      <c r="A840" s="53">
        <v>45169</v>
      </c>
      <c r="B840" s="53">
        <v>45169</v>
      </c>
      <c r="N840" s="1" t="s">
        <v>1222</v>
      </c>
      <c r="U840" s="59">
        <v>2103705576.92308</v>
      </c>
      <c r="V840" s="60">
        <v>2103705576.92308</v>
      </c>
      <c r="W840" s="60">
        <v>6010587362.6373596</v>
      </c>
      <c r="X840" s="59">
        <v>3.1751290050399998E-2</v>
      </c>
      <c r="Y840" s="54">
        <v>0</v>
      </c>
      <c r="Z840" s="54">
        <v>1</v>
      </c>
      <c r="AA840" s="54">
        <v>0</v>
      </c>
      <c r="AB840" s="54">
        <v>0</v>
      </c>
      <c r="AC840" s="56">
        <v>1</v>
      </c>
      <c r="AD840" s="56">
        <v>0</v>
      </c>
      <c r="AE840" s="1" t="s">
        <v>1499</v>
      </c>
      <c r="AF840" s="1" t="s">
        <v>1418</v>
      </c>
      <c r="AG840" s="1" t="s">
        <v>1419</v>
      </c>
    </row>
    <row r="841" spans="1:33">
      <c r="A841" s="53">
        <v>45169</v>
      </c>
      <c r="B841" s="53">
        <v>45169</v>
      </c>
      <c r="N841" s="1" t="s">
        <v>1070</v>
      </c>
      <c r="U841" s="59">
        <v>8587105701.8632298</v>
      </c>
      <c r="V841" s="60">
        <v>8587105701.8632298</v>
      </c>
      <c r="W841" s="60">
        <v>19082457115.251598</v>
      </c>
      <c r="X841" s="59">
        <v>0.12960543852920001</v>
      </c>
      <c r="Y841" s="54">
        <v>1</v>
      </c>
      <c r="Z841" s="54">
        <v>0</v>
      </c>
      <c r="AA841" s="54">
        <v>0</v>
      </c>
      <c r="AB841" s="54">
        <v>0</v>
      </c>
      <c r="AC841" s="56">
        <v>1</v>
      </c>
      <c r="AD841" s="56">
        <v>0</v>
      </c>
      <c r="AE841" s="1" t="s">
        <v>1458</v>
      </c>
      <c r="AF841" s="1" t="s">
        <v>1418</v>
      </c>
      <c r="AG841" s="1" t="s">
        <v>1419</v>
      </c>
    </row>
    <row r="842" spans="1:33">
      <c r="A842" s="53">
        <v>45169</v>
      </c>
      <c r="B842" s="53">
        <v>45169</v>
      </c>
      <c r="N842" s="1" t="s">
        <v>1070</v>
      </c>
      <c r="U842" s="59">
        <v>3784711567.4607301</v>
      </c>
      <c r="V842" s="60">
        <v>3784711567.4607301</v>
      </c>
      <c r="W842" s="60">
        <v>15769631531.086399</v>
      </c>
      <c r="X842" s="59">
        <v>5.7122762830399999E-2</v>
      </c>
      <c r="Y842" s="54">
        <v>1</v>
      </c>
      <c r="Z842" s="54">
        <v>0</v>
      </c>
      <c r="AA842" s="54">
        <v>0</v>
      </c>
      <c r="AB842" s="54">
        <v>0</v>
      </c>
      <c r="AC842" s="56">
        <v>1</v>
      </c>
      <c r="AD842" s="56">
        <v>0</v>
      </c>
      <c r="AE842" s="1" t="s">
        <v>1458</v>
      </c>
      <c r="AF842" s="1" t="s">
        <v>1418</v>
      </c>
      <c r="AG842" s="1" t="s">
        <v>1419</v>
      </c>
    </row>
    <row r="843" spans="1:33">
      <c r="A843" s="53">
        <v>45169</v>
      </c>
      <c r="B843" s="53">
        <v>45169</v>
      </c>
      <c r="N843" s="1" t="s">
        <v>1070</v>
      </c>
      <c r="U843" s="59">
        <v>6865328660.1682796</v>
      </c>
      <c r="V843" s="60">
        <v>6865328660.1682796</v>
      </c>
      <c r="W843" s="60">
        <v>28605536084.0345</v>
      </c>
      <c r="X843" s="59">
        <v>0.1036186070768</v>
      </c>
      <c r="Y843" s="54">
        <v>1</v>
      </c>
      <c r="Z843" s="54">
        <v>0</v>
      </c>
      <c r="AA843" s="54">
        <v>0</v>
      </c>
      <c r="AB843" s="54">
        <v>0</v>
      </c>
      <c r="AC843" s="56">
        <v>0</v>
      </c>
      <c r="AD843" s="56">
        <v>1</v>
      </c>
      <c r="AE843" s="1" t="s">
        <v>1458</v>
      </c>
      <c r="AF843" s="1" t="s">
        <v>1418</v>
      </c>
      <c r="AG843" s="1" t="s">
        <v>1419</v>
      </c>
    </row>
    <row r="844" spans="1:33">
      <c r="A844" s="53">
        <v>45169</v>
      </c>
      <c r="B844" s="53">
        <v>45169</v>
      </c>
      <c r="N844" s="1" t="s">
        <v>1036</v>
      </c>
      <c r="U844" s="59">
        <v>939302614.82830501</v>
      </c>
      <c r="V844" s="60">
        <v>939302614.82830501</v>
      </c>
      <c r="W844" s="60">
        <v>2087339144.0629001</v>
      </c>
      <c r="X844" s="59">
        <v>1.41769219494E-2</v>
      </c>
      <c r="Y844" s="54">
        <v>0</v>
      </c>
      <c r="Z844" s="54">
        <v>1</v>
      </c>
      <c r="AA844" s="54">
        <v>0</v>
      </c>
      <c r="AB844" s="54">
        <v>0</v>
      </c>
      <c r="AC844" s="56">
        <v>0</v>
      </c>
      <c r="AD844" s="56">
        <v>1</v>
      </c>
      <c r="AE844" s="1" t="s">
        <v>1471</v>
      </c>
      <c r="AF844" s="1" t="s">
        <v>1418</v>
      </c>
      <c r="AG844" s="1" t="s">
        <v>1419</v>
      </c>
    </row>
    <row r="845" spans="1:33">
      <c r="A845" s="53">
        <v>45169</v>
      </c>
      <c r="B845" s="53">
        <v>45169</v>
      </c>
      <c r="N845" s="1" t="s">
        <v>948</v>
      </c>
      <c r="U845" s="59">
        <v>848131980.68594396</v>
      </c>
      <c r="V845" s="60">
        <v>848131980.68594396</v>
      </c>
      <c r="W845" s="60">
        <v>1884737734.85765</v>
      </c>
      <c r="X845" s="59">
        <v>1.28008808909E-2</v>
      </c>
      <c r="Y845" s="54">
        <v>0</v>
      </c>
      <c r="Z845" s="54">
        <v>1</v>
      </c>
      <c r="AA845" s="54">
        <v>0</v>
      </c>
      <c r="AB845" s="54">
        <v>0</v>
      </c>
      <c r="AC845" s="56">
        <v>1</v>
      </c>
      <c r="AD845" s="56">
        <v>0</v>
      </c>
      <c r="AE845" s="1" t="s">
        <v>1431</v>
      </c>
      <c r="AF845" s="1" t="s">
        <v>1418</v>
      </c>
      <c r="AG845" s="1" t="s">
        <v>1456</v>
      </c>
    </row>
    <row r="846" spans="1:33">
      <c r="A846" s="53">
        <v>45169</v>
      </c>
      <c r="B846" s="53">
        <v>45169</v>
      </c>
      <c r="N846" s="1" t="s">
        <v>1278</v>
      </c>
      <c r="U846" s="59">
        <v>2139825468.6802199</v>
      </c>
      <c r="V846" s="60">
        <v>2139825468.6802199</v>
      </c>
      <c r="W846" s="60">
        <v>2139825468.6802199</v>
      </c>
      <c r="X846" s="59">
        <v>3.2296448637399999E-2</v>
      </c>
      <c r="Y846" s="54">
        <v>0</v>
      </c>
      <c r="Z846" s="54">
        <v>1</v>
      </c>
      <c r="AA846" s="54">
        <v>0</v>
      </c>
      <c r="AB846" s="54">
        <v>0</v>
      </c>
      <c r="AC846" s="56">
        <v>1</v>
      </c>
      <c r="AD846" s="56">
        <v>0</v>
      </c>
      <c r="AE846" s="1" t="s">
        <v>1432</v>
      </c>
      <c r="AF846" s="1" t="s">
        <v>1418</v>
      </c>
      <c r="AG846" s="1" t="s">
        <v>1419</v>
      </c>
    </row>
    <row r="847" spans="1:33">
      <c r="A847" s="53">
        <v>45169</v>
      </c>
      <c r="B847" s="53">
        <v>45169</v>
      </c>
      <c r="N847" s="1" t="s">
        <v>1256</v>
      </c>
      <c r="U847" s="59">
        <v>1149448762.21455</v>
      </c>
      <c r="V847" s="60">
        <v>1149448762.21455</v>
      </c>
      <c r="W847" s="60">
        <v>4597795048.8582001</v>
      </c>
      <c r="X847" s="59">
        <v>1.7348663923099999E-2</v>
      </c>
      <c r="Y847" s="54">
        <v>0</v>
      </c>
      <c r="Z847" s="54">
        <v>1</v>
      </c>
      <c r="AA847" s="54">
        <v>0</v>
      </c>
      <c r="AB847" s="54">
        <v>0</v>
      </c>
      <c r="AC847" s="56">
        <v>1</v>
      </c>
      <c r="AD847" s="56">
        <v>0</v>
      </c>
      <c r="AE847" s="1" t="s">
        <v>1460</v>
      </c>
      <c r="AF847" s="1" t="s">
        <v>1418</v>
      </c>
      <c r="AG847" s="1" t="s">
        <v>1419</v>
      </c>
    </row>
    <row r="848" spans="1:33">
      <c r="A848" s="53">
        <v>45169</v>
      </c>
      <c r="B848" s="53">
        <v>45169</v>
      </c>
      <c r="N848" s="1" t="s">
        <v>1256</v>
      </c>
      <c r="U848" s="59">
        <v>2627199018.83673</v>
      </c>
      <c r="V848" s="60">
        <v>2627199018.83673</v>
      </c>
      <c r="W848" s="60">
        <v>5361630650.6872101</v>
      </c>
      <c r="X848" s="59">
        <v>3.9652391942299997E-2</v>
      </c>
      <c r="Y848" s="54">
        <v>0</v>
      </c>
      <c r="Z848" s="54">
        <v>1</v>
      </c>
      <c r="AA848" s="54">
        <v>0</v>
      </c>
      <c r="AB848" s="54">
        <v>0</v>
      </c>
      <c r="AC848" s="56">
        <v>1</v>
      </c>
      <c r="AD848" s="56">
        <v>0</v>
      </c>
      <c r="AE848" s="1" t="s">
        <v>1460</v>
      </c>
      <c r="AF848" s="1" t="s">
        <v>1418</v>
      </c>
      <c r="AG848" s="1" t="s">
        <v>1419</v>
      </c>
    </row>
    <row r="849" spans="1:33">
      <c r="A849" s="53">
        <v>45169</v>
      </c>
      <c r="B849" s="53">
        <v>45169</v>
      </c>
      <c r="N849" s="1" t="s">
        <v>948</v>
      </c>
      <c r="U849" s="59">
        <v>3655611853.38094</v>
      </c>
      <c r="V849" s="60">
        <v>3655611853.38094</v>
      </c>
      <c r="W849" s="60">
        <v>10444605295.3741</v>
      </c>
      <c r="X849" s="59">
        <v>5.5174257054600002E-2</v>
      </c>
      <c r="Y849" s="54">
        <v>0</v>
      </c>
      <c r="Z849" s="54">
        <v>1</v>
      </c>
      <c r="AA849" s="54">
        <v>0</v>
      </c>
      <c r="AB849" s="54">
        <v>0</v>
      </c>
      <c r="AC849" s="56">
        <v>0</v>
      </c>
      <c r="AD849" s="56">
        <v>1</v>
      </c>
      <c r="AE849" s="1" t="s">
        <v>1431</v>
      </c>
      <c r="AF849" s="1" t="s">
        <v>1418</v>
      </c>
      <c r="AG849" s="1" t="s">
        <v>1457</v>
      </c>
    </row>
    <row r="850" spans="1:33">
      <c r="A850" s="53">
        <v>45169</v>
      </c>
      <c r="B850" s="53">
        <v>45169</v>
      </c>
      <c r="N850" s="1" t="s">
        <v>948</v>
      </c>
      <c r="U850" s="59">
        <v>1355935454.29145</v>
      </c>
      <c r="V850" s="60">
        <v>1355935454.29145</v>
      </c>
      <c r="W850" s="60">
        <v>1937050648.9877901</v>
      </c>
      <c r="X850" s="59">
        <v>2.0465173630299999E-2</v>
      </c>
      <c r="Y850" s="54">
        <v>0</v>
      </c>
      <c r="Z850" s="54">
        <v>1</v>
      </c>
      <c r="AA850" s="54">
        <v>0</v>
      </c>
      <c r="AB850" s="54">
        <v>0</v>
      </c>
      <c r="AC850" s="56">
        <v>1</v>
      </c>
      <c r="AD850" s="56">
        <v>0</v>
      </c>
      <c r="AE850" s="1" t="s">
        <v>1431</v>
      </c>
      <c r="AF850" s="1" t="s">
        <v>1418</v>
      </c>
      <c r="AG850" s="1" t="s">
        <v>1457</v>
      </c>
    </row>
    <row r="851" spans="1:33">
      <c r="A851" s="53">
        <v>45169</v>
      </c>
      <c r="B851" s="53">
        <v>45169</v>
      </c>
      <c r="N851" s="1" t="s">
        <v>948</v>
      </c>
      <c r="U851" s="59">
        <v>3521970278.63168</v>
      </c>
      <c r="V851" s="60">
        <v>3521970278.63168</v>
      </c>
      <c r="W851" s="60">
        <v>4695960371.5089102</v>
      </c>
      <c r="X851" s="59">
        <v>5.3157200842399999E-2</v>
      </c>
      <c r="Y851" s="54">
        <v>1</v>
      </c>
      <c r="Z851" s="54">
        <v>0</v>
      </c>
      <c r="AA851" s="54">
        <v>0</v>
      </c>
      <c r="AB851" s="54">
        <v>0</v>
      </c>
      <c r="AC851" s="56">
        <v>1</v>
      </c>
      <c r="AD851" s="56">
        <v>0</v>
      </c>
      <c r="AE851" s="1" t="s">
        <v>1431</v>
      </c>
      <c r="AF851" s="1" t="s">
        <v>1418</v>
      </c>
      <c r="AG851" s="1" t="s">
        <v>1457</v>
      </c>
    </row>
    <row r="852" spans="1:33">
      <c r="A852" s="53">
        <v>45169</v>
      </c>
      <c r="B852" s="53">
        <v>45169</v>
      </c>
      <c r="N852" s="1" t="s">
        <v>948</v>
      </c>
      <c r="U852" s="59">
        <v>3807956790.1896901</v>
      </c>
      <c r="V852" s="60">
        <v>3807956790.1896901</v>
      </c>
      <c r="W852" s="60">
        <v>5439938271.6995602</v>
      </c>
      <c r="X852" s="59">
        <v>5.7473603659700001E-2</v>
      </c>
      <c r="Y852" s="54">
        <v>0</v>
      </c>
      <c r="Z852" s="54">
        <v>1</v>
      </c>
      <c r="AA852" s="54">
        <v>0</v>
      </c>
      <c r="AB852" s="54">
        <v>0</v>
      </c>
      <c r="AC852" s="56">
        <v>0.5</v>
      </c>
      <c r="AD852" s="56">
        <v>0.5</v>
      </c>
      <c r="AE852" s="1" t="s">
        <v>1431</v>
      </c>
      <c r="AF852" s="1" t="s">
        <v>1418</v>
      </c>
      <c r="AG852" s="1" t="s">
        <v>1457</v>
      </c>
    </row>
    <row r="853" spans="1:33">
      <c r="A853" s="53">
        <v>45169</v>
      </c>
      <c r="B853" s="53">
        <v>45169</v>
      </c>
      <c r="N853" s="1" t="s">
        <v>948</v>
      </c>
      <c r="U853" s="59">
        <v>1498867171.87235</v>
      </c>
      <c r="V853" s="60">
        <v>1498867171.87235</v>
      </c>
      <c r="W853" s="60">
        <v>4282477633.921</v>
      </c>
      <c r="X853" s="59">
        <v>2.2622446241199998E-2</v>
      </c>
      <c r="Y853" s="54">
        <v>0</v>
      </c>
      <c r="Z853" s="54">
        <v>1</v>
      </c>
      <c r="AA853" s="54">
        <v>0</v>
      </c>
      <c r="AB853" s="54">
        <v>0</v>
      </c>
      <c r="AC853" s="56">
        <v>1</v>
      </c>
      <c r="AD853" s="56">
        <v>0</v>
      </c>
      <c r="AE853" s="1" t="s">
        <v>1431</v>
      </c>
      <c r="AF853" s="1" t="s">
        <v>1418</v>
      </c>
      <c r="AG853" s="1" t="s">
        <v>1457</v>
      </c>
    </row>
    <row r="854" spans="1:33">
      <c r="A854" s="53">
        <v>45169</v>
      </c>
      <c r="B854" s="53">
        <v>45169</v>
      </c>
      <c r="N854" s="1" t="s">
        <v>1256</v>
      </c>
      <c r="U854" s="59">
        <v>2313966912.4018502</v>
      </c>
      <c r="V854" s="60">
        <v>2313966912.4018502</v>
      </c>
      <c r="W854" s="60">
        <v>4722381453.8813295</v>
      </c>
      <c r="X854" s="59">
        <v>3.4924770561399997E-2</v>
      </c>
      <c r="Y854" s="54">
        <v>0</v>
      </c>
      <c r="Z854" s="54">
        <v>1</v>
      </c>
      <c r="AA854" s="54">
        <v>0</v>
      </c>
      <c r="AB854" s="54">
        <v>0</v>
      </c>
      <c r="AC854" s="56">
        <v>0.65</v>
      </c>
      <c r="AD854" s="56">
        <v>0.35</v>
      </c>
      <c r="AE854" s="1" t="s">
        <v>1460</v>
      </c>
      <c r="AF854" s="1" t="s">
        <v>1418</v>
      </c>
      <c r="AG854" s="1" t="s">
        <v>1419</v>
      </c>
    </row>
    <row r="855" spans="1:33">
      <c r="A855" s="53">
        <v>45169</v>
      </c>
      <c r="B855" s="53">
        <v>45169</v>
      </c>
      <c r="N855" s="1" t="s">
        <v>948</v>
      </c>
      <c r="U855" s="59">
        <v>3145624967.41926</v>
      </c>
      <c r="V855" s="60">
        <v>3145624967.41926</v>
      </c>
      <c r="W855" s="60">
        <v>7864062418.5481596</v>
      </c>
      <c r="X855" s="59">
        <v>4.7477010008400003E-2</v>
      </c>
      <c r="Y855" s="54">
        <v>1</v>
      </c>
      <c r="Z855" s="54">
        <v>0</v>
      </c>
      <c r="AA855" s="54">
        <v>0</v>
      </c>
      <c r="AB855" s="54">
        <v>0</v>
      </c>
      <c r="AC855" s="56">
        <v>1</v>
      </c>
      <c r="AD855" s="56">
        <v>0</v>
      </c>
      <c r="AE855" s="1" t="s">
        <v>1431</v>
      </c>
      <c r="AF855" s="1" t="s">
        <v>1418</v>
      </c>
      <c r="AG855" s="1" t="s">
        <v>1457</v>
      </c>
    </row>
    <row r="856" spans="1:33">
      <c r="A856" s="53">
        <v>45169</v>
      </c>
      <c r="B856" s="53">
        <v>45169</v>
      </c>
      <c r="N856" s="1" t="s">
        <v>1256</v>
      </c>
      <c r="U856" s="59">
        <v>1585083516.8904099</v>
      </c>
      <c r="V856" s="60">
        <v>1585083516.8904099</v>
      </c>
      <c r="W856" s="60">
        <v>3234864320.1845002</v>
      </c>
      <c r="X856" s="59">
        <v>2.3923712068400001E-2</v>
      </c>
      <c r="Y856" s="54">
        <v>0</v>
      </c>
      <c r="Z856" s="54">
        <v>1</v>
      </c>
      <c r="AA856" s="54">
        <v>0</v>
      </c>
      <c r="AB856" s="54">
        <v>0</v>
      </c>
      <c r="AC856" s="56">
        <v>0.65</v>
      </c>
      <c r="AD856" s="56">
        <v>0.35</v>
      </c>
      <c r="AE856" s="1" t="s">
        <v>1460</v>
      </c>
      <c r="AF856" s="1" t="s">
        <v>1418</v>
      </c>
      <c r="AG856" s="1" t="s">
        <v>1419</v>
      </c>
    </row>
    <row r="857" spans="1:33">
      <c r="A857" s="53">
        <v>45169</v>
      </c>
      <c r="B857" s="53">
        <v>45169</v>
      </c>
      <c r="N857" s="1" t="s">
        <v>948</v>
      </c>
      <c r="U857" s="59">
        <v>1190542636.2209799</v>
      </c>
      <c r="V857" s="60">
        <v>1190542636.2209799</v>
      </c>
      <c r="W857" s="60">
        <v>19810532353.329102</v>
      </c>
      <c r="X857" s="59">
        <v>1.7968894970199999E-2</v>
      </c>
      <c r="Y857" s="54">
        <v>1</v>
      </c>
      <c r="Z857" s="54">
        <v>0</v>
      </c>
      <c r="AA857" s="54">
        <v>0</v>
      </c>
      <c r="AB857" s="54">
        <v>0</v>
      </c>
      <c r="AC857" s="56">
        <v>0</v>
      </c>
      <c r="AD857" s="56">
        <v>1</v>
      </c>
      <c r="AE857" s="1" t="s">
        <v>1461</v>
      </c>
      <c r="AF857" s="1" t="s">
        <v>1418</v>
      </c>
      <c r="AG857" s="1" t="s">
        <v>1434</v>
      </c>
    </row>
    <row r="858" spans="1:33">
      <c r="A858" s="53">
        <v>45169</v>
      </c>
      <c r="B858" s="53">
        <v>45169</v>
      </c>
      <c r="N858" s="1" t="s">
        <v>948</v>
      </c>
      <c r="U858" s="59">
        <v>257821287894.12399</v>
      </c>
      <c r="V858" s="60">
        <v>257821287894.12399</v>
      </c>
      <c r="W858" s="60">
        <v>396648135221.72998</v>
      </c>
      <c r="X858" s="59">
        <v>3.8913042694271001</v>
      </c>
      <c r="Y858" s="54">
        <v>1</v>
      </c>
      <c r="Z858" s="54">
        <v>0</v>
      </c>
      <c r="AA858" s="54">
        <v>0</v>
      </c>
      <c r="AB858" s="54">
        <v>0</v>
      </c>
      <c r="AC858" s="56">
        <v>0</v>
      </c>
      <c r="AD858" s="56">
        <v>1</v>
      </c>
      <c r="AE858" s="1" t="s">
        <v>1431</v>
      </c>
      <c r="AF858" s="1" t="s">
        <v>1418</v>
      </c>
      <c r="AG858" s="1" t="s">
        <v>1457</v>
      </c>
    </row>
    <row r="859" spans="1:33">
      <c r="A859" s="53">
        <v>45169</v>
      </c>
      <c r="B859" s="53">
        <v>45169</v>
      </c>
      <c r="N859" s="1" t="s">
        <v>948</v>
      </c>
      <c r="U859" s="59">
        <v>2896923607.5518899</v>
      </c>
      <c r="V859" s="60">
        <v>2896923607.5518899</v>
      </c>
      <c r="W859" s="60">
        <v>8276924593.0053902</v>
      </c>
      <c r="X859" s="59">
        <v>4.3723353080500002E-2</v>
      </c>
      <c r="Y859" s="54">
        <v>1</v>
      </c>
      <c r="Z859" s="54">
        <v>0</v>
      </c>
      <c r="AA859" s="54">
        <v>0</v>
      </c>
      <c r="AB859" s="54">
        <v>0</v>
      </c>
      <c r="AC859" s="56">
        <v>1</v>
      </c>
      <c r="AD859" s="56">
        <v>0</v>
      </c>
      <c r="AE859" s="1" t="s">
        <v>1431</v>
      </c>
      <c r="AF859" s="1" t="s">
        <v>1418</v>
      </c>
      <c r="AG859" s="1" t="s">
        <v>1457</v>
      </c>
    </row>
    <row r="860" spans="1:33">
      <c r="A860" s="53">
        <v>45169</v>
      </c>
      <c r="B860" s="53">
        <v>45169</v>
      </c>
      <c r="N860" s="1" t="s">
        <v>948</v>
      </c>
      <c r="U860" s="59">
        <v>1544090223.82147</v>
      </c>
      <c r="V860" s="60">
        <v>1544090223.82147</v>
      </c>
      <c r="W860" s="60">
        <v>5146967412.7382298</v>
      </c>
      <c r="X860" s="59">
        <v>2.3304999092300001E-2</v>
      </c>
      <c r="Y860" s="54">
        <v>1</v>
      </c>
      <c r="Z860" s="54">
        <v>0</v>
      </c>
      <c r="AA860" s="54">
        <v>0</v>
      </c>
      <c r="AB860" s="54">
        <v>0</v>
      </c>
      <c r="AC860" s="56">
        <v>1</v>
      </c>
      <c r="AD860" s="56">
        <v>0</v>
      </c>
      <c r="AE860" s="1" t="s">
        <v>1431</v>
      </c>
      <c r="AF860" s="1" t="s">
        <v>1418</v>
      </c>
      <c r="AG860" s="1" t="s">
        <v>1457</v>
      </c>
    </row>
    <row r="861" spans="1:33">
      <c r="A861" s="53">
        <v>45169</v>
      </c>
      <c r="B861" s="53">
        <v>45169</v>
      </c>
      <c r="N861" s="1" t="s">
        <v>948</v>
      </c>
      <c r="U861" s="59">
        <v>835973948.68543398</v>
      </c>
      <c r="V861" s="60">
        <v>835973948.68543398</v>
      </c>
      <c r="W861" s="60">
        <v>2786579828.9514499</v>
      </c>
      <c r="X861" s="59">
        <v>1.2617379356900001E-2</v>
      </c>
      <c r="Y861" s="54">
        <v>0</v>
      </c>
      <c r="Z861" s="54">
        <v>1</v>
      </c>
      <c r="AA861" s="54">
        <v>0</v>
      </c>
      <c r="AB861" s="54">
        <v>0</v>
      </c>
      <c r="AC861" s="56">
        <v>1</v>
      </c>
      <c r="AD861" s="56">
        <v>0</v>
      </c>
      <c r="AE861" s="1" t="s">
        <v>1431</v>
      </c>
      <c r="AF861" s="1" t="s">
        <v>1418</v>
      </c>
      <c r="AG861" s="1" t="s">
        <v>1457</v>
      </c>
    </row>
    <row r="862" spans="1:33">
      <c r="A862" s="53">
        <v>45169</v>
      </c>
      <c r="B862" s="53">
        <v>45169</v>
      </c>
      <c r="N862" s="1" t="s">
        <v>948</v>
      </c>
      <c r="U862" s="59">
        <v>778234450.218382</v>
      </c>
      <c r="V862" s="60">
        <v>778234450.218382</v>
      </c>
      <c r="W862" s="60">
        <v>2594114834.0612702</v>
      </c>
      <c r="X862" s="59">
        <v>1.1745915411000001E-2</v>
      </c>
      <c r="Y862" s="54">
        <v>0</v>
      </c>
      <c r="Z862" s="54">
        <v>1</v>
      </c>
      <c r="AA862" s="54">
        <v>0</v>
      </c>
      <c r="AB862" s="54">
        <v>0</v>
      </c>
      <c r="AC862" s="56">
        <v>1</v>
      </c>
      <c r="AD862" s="56">
        <v>0</v>
      </c>
      <c r="AE862" s="1" t="s">
        <v>1431</v>
      </c>
      <c r="AF862" s="1" t="s">
        <v>1418</v>
      </c>
      <c r="AG862" s="1" t="s">
        <v>1457</v>
      </c>
    </row>
    <row r="863" spans="1:33">
      <c r="A863" s="53">
        <v>45169</v>
      </c>
      <c r="B863" s="53">
        <v>45169</v>
      </c>
      <c r="N863" s="1" t="s">
        <v>1131</v>
      </c>
      <c r="U863" s="59">
        <v>1400581435.70172</v>
      </c>
      <c r="V863" s="60">
        <v>1400581435.70172</v>
      </c>
      <c r="W863" s="60">
        <v>4668604785.67241</v>
      </c>
      <c r="X863" s="59">
        <v>2.11390167389E-2</v>
      </c>
      <c r="Y863" s="54">
        <v>0</v>
      </c>
      <c r="Z863" s="54">
        <v>1</v>
      </c>
      <c r="AA863" s="54">
        <v>0</v>
      </c>
      <c r="AB863" s="54">
        <v>0</v>
      </c>
      <c r="AC863" s="56">
        <v>0</v>
      </c>
      <c r="AD863" s="56">
        <v>1</v>
      </c>
      <c r="AE863" s="1" t="s">
        <v>1446</v>
      </c>
      <c r="AF863" s="1" t="s">
        <v>1418</v>
      </c>
      <c r="AG863" s="1" t="s">
        <v>1419</v>
      </c>
    </row>
    <row r="864" spans="1:33">
      <c r="A864" s="53">
        <v>45169</v>
      </c>
      <c r="B864" s="53">
        <v>45169</v>
      </c>
      <c r="N864" s="1" t="s">
        <v>1256</v>
      </c>
      <c r="U864" s="59">
        <v>9641528801.6743698</v>
      </c>
      <c r="V864" s="60">
        <v>9641528801.6743698</v>
      </c>
      <c r="W864" s="60">
        <v>19676589391.172199</v>
      </c>
      <c r="X864" s="59">
        <v>0.14551987733909999</v>
      </c>
      <c r="Y864" s="54">
        <v>1</v>
      </c>
      <c r="Z864" s="54">
        <v>0</v>
      </c>
      <c r="AA864" s="54">
        <v>0</v>
      </c>
      <c r="AB864" s="54">
        <v>0</v>
      </c>
      <c r="AC864" s="56">
        <v>0</v>
      </c>
      <c r="AD864" s="56">
        <v>1</v>
      </c>
      <c r="AE864" s="1" t="s">
        <v>1460</v>
      </c>
      <c r="AF864" s="1" t="s">
        <v>1418</v>
      </c>
      <c r="AG864" s="1" t="s">
        <v>1419</v>
      </c>
    </row>
    <row r="865" spans="1:33">
      <c r="A865" s="53">
        <v>45169</v>
      </c>
      <c r="B865" s="53">
        <v>45169</v>
      </c>
      <c r="N865" s="1" t="s">
        <v>1216</v>
      </c>
      <c r="U865" s="59">
        <v>841710061.45805299</v>
      </c>
      <c r="V865" s="60">
        <v>841710061.45805299</v>
      </c>
      <c r="W865" s="60">
        <v>2104275153.6451299</v>
      </c>
      <c r="X865" s="59">
        <v>1.27039546754E-2</v>
      </c>
      <c r="Y865" s="54">
        <v>0</v>
      </c>
      <c r="Z865" s="54">
        <v>1</v>
      </c>
      <c r="AA865" s="54">
        <v>0</v>
      </c>
      <c r="AB865" s="54">
        <v>0</v>
      </c>
      <c r="AC865" s="56">
        <v>1</v>
      </c>
      <c r="AD865" s="56">
        <v>0</v>
      </c>
      <c r="AE865" s="1" t="s">
        <v>1480</v>
      </c>
      <c r="AF865" s="1" t="s">
        <v>1486</v>
      </c>
      <c r="AG865" s="1" t="s">
        <v>1419</v>
      </c>
    </row>
    <row r="866" spans="1:33">
      <c r="A866" s="53">
        <v>45169</v>
      </c>
      <c r="B866" s="53">
        <v>45169</v>
      </c>
      <c r="N866" s="1" t="s">
        <v>948</v>
      </c>
      <c r="U866" s="59">
        <v>1436925401.9116299</v>
      </c>
      <c r="V866" s="60">
        <v>1436925401.9116299</v>
      </c>
      <c r="W866" s="60">
        <v>2612591639.8393202</v>
      </c>
      <c r="X866" s="59">
        <v>2.1687557288099998E-2</v>
      </c>
      <c r="Y866" s="54">
        <v>0</v>
      </c>
      <c r="Z866" s="54">
        <v>1</v>
      </c>
      <c r="AA866" s="54">
        <v>0</v>
      </c>
      <c r="AB866" s="54">
        <v>0</v>
      </c>
      <c r="AC866" s="56">
        <v>1</v>
      </c>
      <c r="AD866" s="56">
        <v>0</v>
      </c>
      <c r="AE866" s="1" t="s">
        <v>1431</v>
      </c>
      <c r="AF866" s="1" t="s">
        <v>1418</v>
      </c>
      <c r="AG866" s="1" t="s">
        <v>1457</v>
      </c>
    </row>
    <row r="867" spans="1:33">
      <c r="A867" s="53">
        <v>45169</v>
      </c>
      <c r="B867" s="53">
        <v>45169</v>
      </c>
      <c r="N867" s="1" t="s">
        <v>948</v>
      </c>
      <c r="U867" s="59">
        <v>958413767.33509696</v>
      </c>
      <c r="V867" s="60">
        <v>958413767.33509696</v>
      </c>
      <c r="W867" s="60">
        <v>3194712557.7836599</v>
      </c>
      <c r="X867" s="59">
        <v>1.44653671354E-2</v>
      </c>
      <c r="Y867" s="54">
        <v>0</v>
      </c>
      <c r="Z867" s="54">
        <v>1</v>
      </c>
      <c r="AA867" s="54">
        <v>0</v>
      </c>
      <c r="AB867" s="54">
        <v>0</v>
      </c>
      <c r="AC867" s="56">
        <v>1</v>
      </c>
      <c r="AD867" s="56">
        <v>0</v>
      </c>
      <c r="AE867" s="1" t="s">
        <v>1431</v>
      </c>
      <c r="AF867" s="1" t="s">
        <v>1418</v>
      </c>
      <c r="AG867" s="1" t="s">
        <v>1457</v>
      </c>
    </row>
    <row r="868" spans="1:33">
      <c r="A868" s="53">
        <v>45169</v>
      </c>
      <c r="B868" s="53">
        <v>45169</v>
      </c>
      <c r="N868" s="1" t="s">
        <v>948</v>
      </c>
      <c r="U868" s="59">
        <v>289124323.649104</v>
      </c>
      <c r="V868" s="60">
        <v>289124323.649104</v>
      </c>
      <c r="W868" s="60">
        <v>4811005161.4496202</v>
      </c>
      <c r="X868" s="59">
        <v>4.3637619072999997E-3</v>
      </c>
      <c r="Y868" s="54">
        <v>0</v>
      </c>
      <c r="Z868" s="54">
        <v>1</v>
      </c>
      <c r="AA868" s="54">
        <v>0</v>
      </c>
      <c r="AB868" s="54">
        <v>0</v>
      </c>
      <c r="AC868" s="56">
        <v>0.35</v>
      </c>
      <c r="AD868" s="56">
        <v>0.65</v>
      </c>
      <c r="AE868" s="1" t="s">
        <v>1461</v>
      </c>
      <c r="AF868" s="1" t="s">
        <v>1418</v>
      </c>
      <c r="AG868" s="1" t="s">
        <v>1434</v>
      </c>
    </row>
    <row r="869" spans="1:33">
      <c r="A869" s="53">
        <v>45169</v>
      </c>
      <c r="B869" s="53">
        <v>45169</v>
      </c>
      <c r="N869" s="1" t="s">
        <v>1102</v>
      </c>
      <c r="U869" s="59">
        <v>4101196563.6466799</v>
      </c>
      <c r="V869" s="60">
        <v>4101196563.6466799</v>
      </c>
      <c r="W869" s="60">
        <v>5858852233.7809696</v>
      </c>
      <c r="X869" s="59">
        <v>6.1899480171799998E-2</v>
      </c>
      <c r="Y869" s="54">
        <v>0</v>
      </c>
      <c r="Z869" s="54">
        <v>1</v>
      </c>
      <c r="AA869" s="54">
        <v>0</v>
      </c>
      <c r="AB869" s="54">
        <v>0</v>
      </c>
      <c r="AC869" s="56">
        <v>0</v>
      </c>
      <c r="AD869" s="56">
        <v>1</v>
      </c>
      <c r="AE869" s="1" t="s">
        <v>1482</v>
      </c>
      <c r="AF869" s="1" t="s">
        <v>1418</v>
      </c>
      <c r="AG869" s="1" t="s">
        <v>1419</v>
      </c>
    </row>
    <row r="870" spans="1:33">
      <c r="A870" s="53">
        <v>45169</v>
      </c>
      <c r="B870" s="53">
        <v>45169</v>
      </c>
      <c r="N870" s="1" t="s">
        <v>1256</v>
      </c>
      <c r="U870" s="59">
        <v>4031301241.1182098</v>
      </c>
      <c r="V870" s="60">
        <v>4031301241.1182098</v>
      </c>
      <c r="W870" s="60">
        <v>8062602482.2364101</v>
      </c>
      <c r="X870" s="59">
        <v>6.0844548016300001E-2</v>
      </c>
      <c r="Y870" s="54">
        <v>0</v>
      </c>
      <c r="Z870" s="54">
        <v>1</v>
      </c>
      <c r="AA870" s="54">
        <v>0</v>
      </c>
      <c r="AB870" s="54">
        <v>0</v>
      </c>
      <c r="AC870" s="56">
        <v>0</v>
      </c>
      <c r="AD870" s="56">
        <v>1</v>
      </c>
      <c r="AE870" s="1" t="s">
        <v>1460</v>
      </c>
      <c r="AF870" s="1" t="s">
        <v>1418</v>
      </c>
      <c r="AG870" s="1" t="s">
        <v>1419</v>
      </c>
    </row>
    <row r="871" spans="1:33">
      <c r="A871" s="53">
        <v>45169</v>
      </c>
      <c r="B871" s="53">
        <v>45169</v>
      </c>
      <c r="N871" s="1" t="s">
        <v>918</v>
      </c>
      <c r="U871" s="59">
        <v>7151784686.17134</v>
      </c>
      <c r="V871" s="60">
        <v>7151784686.17134</v>
      </c>
      <c r="W871" s="60">
        <v>9535712914.8951206</v>
      </c>
      <c r="X871" s="59">
        <v>0.10794209628940001</v>
      </c>
      <c r="Y871" s="54">
        <v>1</v>
      </c>
      <c r="Z871" s="54">
        <v>0</v>
      </c>
      <c r="AA871" s="54">
        <v>0</v>
      </c>
      <c r="AB871" s="54">
        <v>0</v>
      </c>
      <c r="AC871" s="56">
        <v>0</v>
      </c>
      <c r="AD871" s="56">
        <v>1</v>
      </c>
      <c r="AE871" s="1" t="s">
        <v>1466</v>
      </c>
      <c r="AF871" s="1" t="s">
        <v>1467</v>
      </c>
      <c r="AG871" s="1" t="s">
        <v>1419</v>
      </c>
    </row>
    <row r="872" spans="1:33">
      <c r="A872" s="53">
        <v>45169</v>
      </c>
      <c r="B872" s="53">
        <v>45169</v>
      </c>
      <c r="N872" s="1" t="s">
        <v>918</v>
      </c>
      <c r="U872" s="59">
        <v>3242428347.6303501</v>
      </c>
      <c r="V872" s="60">
        <v>3242428347.6303501</v>
      </c>
      <c r="W872" s="60">
        <v>4988351304.0466995</v>
      </c>
      <c r="X872" s="59">
        <v>4.8938066268700002E-2</v>
      </c>
      <c r="Y872" s="54">
        <v>0</v>
      </c>
      <c r="Z872" s="54">
        <v>1</v>
      </c>
      <c r="AA872" s="54">
        <v>0</v>
      </c>
      <c r="AB872" s="54">
        <v>0</v>
      </c>
      <c r="AC872" s="56">
        <v>0</v>
      </c>
      <c r="AD872" s="56">
        <v>1</v>
      </c>
      <c r="AE872" s="1" t="s">
        <v>1466</v>
      </c>
      <c r="AF872" s="1" t="s">
        <v>1467</v>
      </c>
      <c r="AG872" s="1" t="s">
        <v>1419</v>
      </c>
    </row>
    <row r="873" spans="1:33">
      <c r="A873" s="53">
        <v>45169</v>
      </c>
      <c r="B873" s="53">
        <v>45169</v>
      </c>
      <c r="N873" s="1" t="s">
        <v>1149</v>
      </c>
      <c r="U873" s="59">
        <v>2265940855.82307</v>
      </c>
      <c r="V873" s="60">
        <v>2265940855.82307</v>
      </c>
      <c r="W873" s="60">
        <v>4531881711.6461401</v>
      </c>
      <c r="X873" s="59">
        <v>3.4199911879100001E-2</v>
      </c>
      <c r="Y873" s="54">
        <v>0</v>
      </c>
      <c r="Z873" s="54">
        <v>1</v>
      </c>
      <c r="AA873" s="54">
        <v>0</v>
      </c>
      <c r="AB873" s="54">
        <v>0</v>
      </c>
      <c r="AC873" s="56">
        <v>0.35</v>
      </c>
      <c r="AD873" s="56">
        <v>0.65</v>
      </c>
      <c r="AE873" s="1" t="s">
        <v>1473</v>
      </c>
      <c r="AF873" s="1" t="s">
        <v>1418</v>
      </c>
      <c r="AG873" s="1" t="s">
        <v>1419</v>
      </c>
    </row>
    <row r="874" spans="1:33">
      <c r="A874" s="53">
        <v>45169</v>
      </c>
      <c r="B874" s="53">
        <v>45169</v>
      </c>
      <c r="N874" s="1" t="s">
        <v>1256</v>
      </c>
      <c r="U874" s="59">
        <v>13952485164.878099</v>
      </c>
      <c r="V874" s="60">
        <v>13952485164.878099</v>
      </c>
      <c r="W874" s="60">
        <v>39864243328.223099</v>
      </c>
      <c r="X874" s="59">
        <v>0.21058526832550001</v>
      </c>
      <c r="Y874" s="54">
        <v>1</v>
      </c>
      <c r="Z874" s="54">
        <v>0</v>
      </c>
      <c r="AA874" s="54">
        <v>0</v>
      </c>
      <c r="AB874" s="54">
        <v>0</v>
      </c>
      <c r="AC874" s="56">
        <v>0</v>
      </c>
      <c r="AD874" s="56">
        <v>1</v>
      </c>
      <c r="AE874" s="1" t="s">
        <v>1460</v>
      </c>
      <c r="AF874" s="1" t="s">
        <v>1418</v>
      </c>
      <c r="AG874" s="1" t="s">
        <v>1419</v>
      </c>
    </row>
    <row r="875" spans="1:33">
      <c r="A875" s="53">
        <v>45169</v>
      </c>
      <c r="B875" s="53">
        <v>45169</v>
      </c>
      <c r="N875" s="1" t="s">
        <v>948</v>
      </c>
      <c r="U875" s="59">
        <v>250009669.649928</v>
      </c>
      <c r="V875" s="60">
        <v>250009669.649928</v>
      </c>
      <c r="W875" s="60">
        <v>4160140509.5127702</v>
      </c>
      <c r="X875" s="59">
        <v>3.7734032859000001E-3</v>
      </c>
      <c r="Y875" s="54">
        <v>0</v>
      </c>
      <c r="Z875" s="54">
        <v>1</v>
      </c>
      <c r="AA875" s="54">
        <v>0</v>
      </c>
      <c r="AB875" s="54">
        <v>0</v>
      </c>
      <c r="AC875" s="56">
        <v>1</v>
      </c>
      <c r="AD875" s="56">
        <v>0</v>
      </c>
      <c r="AE875" s="1" t="s">
        <v>1463</v>
      </c>
      <c r="AF875" s="1" t="s">
        <v>1418</v>
      </c>
      <c r="AG875" s="1" t="s">
        <v>1434</v>
      </c>
    </row>
    <row r="876" spans="1:33">
      <c r="A876" s="53">
        <v>45169</v>
      </c>
      <c r="B876" s="53">
        <v>45169</v>
      </c>
      <c r="N876" s="1" t="s">
        <v>948</v>
      </c>
      <c r="U876" s="59">
        <v>288287976.26626402</v>
      </c>
      <c r="V876" s="60">
        <v>288287976.26626402</v>
      </c>
      <c r="W876" s="60">
        <v>4797088409.2206001</v>
      </c>
      <c r="X876" s="59">
        <v>4.3511388917000004E-3</v>
      </c>
      <c r="Y876" s="54">
        <v>0</v>
      </c>
      <c r="Z876" s="54">
        <v>1</v>
      </c>
      <c r="AA876" s="54">
        <v>0</v>
      </c>
      <c r="AB876" s="54">
        <v>0</v>
      </c>
      <c r="AC876" s="56">
        <v>1</v>
      </c>
      <c r="AD876" s="56">
        <v>0</v>
      </c>
      <c r="AE876" s="1" t="s">
        <v>1461</v>
      </c>
      <c r="AF876" s="1" t="s">
        <v>1418</v>
      </c>
      <c r="AG876" s="1" t="s">
        <v>1434</v>
      </c>
    </row>
    <row r="877" spans="1:33">
      <c r="A877" s="53">
        <v>45169</v>
      </c>
      <c r="B877" s="53">
        <v>45169</v>
      </c>
      <c r="N877" s="1" t="s">
        <v>948</v>
      </c>
      <c r="U877" s="59">
        <v>244837662.55890599</v>
      </c>
      <c r="V877" s="60">
        <v>244837662.55890599</v>
      </c>
      <c r="W877" s="60">
        <v>4074078733.40238</v>
      </c>
      <c r="X877" s="59">
        <v>3.6953420310000002E-3</v>
      </c>
      <c r="Y877" s="54">
        <v>0</v>
      </c>
      <c r="Z877" s="54">
        <v>1</v>
      </c>
      <c r="AA877" s="54">
        <v>0</v>
      </c>
      <c r="AB877" s="54">
        <v>0</v>
      </c>
      <c r="AC877" s="56">
        <v>1</v>
      </c>
      <c r="AD877" s="56">
        <v>0</v>
      </c>
      <c r="AE877" s="1" t="s">
        <v>1463</v>
      </c>
      <c r="AF877" s="1" t="s">
        <v>1418</v>
      </c>
      <c r="AG877" s="1" t="s">
        <v>1434</v>
      </c>
    </row>
    <row r="878" spans="1:33">
      <c r="A878" s="53">
        <v>45169</v>
      </c>
      <c r="B878" s="53">
        <v>45169</v>
      </c>
      <c r="N878" s="1" t="s">
        <v>948</v>
      </c>
      <c r="U878" s="59">
        <v>414810511.14114201</v>
      </c>
      <c r="V878" s="60">
        <v>414810511.14114201</v>
      </c>
      <c r="W878" s="60">
        <v>6902413069.0077105</v>
      </c>
      <c r="X878" s="59">
        <v>6.2607472261000004E-3</v>
      </c>
      <c r="Y878" s="54">
        <v>1</v>
      </c>
      <c r="Z878" s="54">
        <v>0</v>
      </c>
      <c r="AA878" s="54">
        <v>0</v>
      </c>
      <c r="AB878" s="54">
        <v>0</v>
      </c>
      <c r="AC878" s="56">
        <v>1</v>
      </c>
      <c r="AD878" s="56">
        <v>0</v>
      </c>
      <c r="AE878" s="1" t="s">
        <v>1463</v>
      </c>
      <c r="AF878" s="1" t="s">
        <v>1418</v>
      </c>
      <c r="AG878" s="1" t="s">
        <v>1434</v>
      </c>
    </row>
    <row r="879" spans="1:33">
      <c r="A879" s="53">
        <v>45169</v>
      </c>
      <c r="B879" s="53">
        <v>45169</v>
      </c>
      <c r="N879" s="1" t="s">
        <v>948</v>
      </c>
      <c r="U879" s="59">
        <v>579365737.17304397</v>
      </c>
      <c r="V879" s="60">
        <v>579365737.17304397</v>
      </c>
      <c r="W879" s="60">
        <v>9640598607.2947197</v>
      </c>
      <c r="X879" s="59">
        <v>8.7443840848999994E-3</v>
      </c>
      <c r="Y879" s="54">
        <v>1</v>
      </c>
      <c r="Z879" s="54">
        <v>0</v>
      </c>
      <c r="AA879" s="54">
        <v>0</v>
      </c>
      <c r="AB879" s="54">
        <v>0</v>
      </c>
      <c r="AC879" s="56">
        <v>0</v>
      </c>
      <c r="AD879" s="56">
        <v>1</v>
      </c>
      <c r="AE879" s="1" t="s">
        <v>1461</v>
      </c>
      <c r="AF879" s="1" t="s">
        <v>1418</v>
      </c>
      <c r="AG879" s="1" t="s">
        <v>1434</v>
      </c>
    </row>
    <row r="880" spans="1:33">
      <c r="A880" s="53">
        <v>45169</v>
      </c>
      <c r="B880" s="53">
        <v>45169</v>
      </c>
      <c r="N880" s="1" t="s">
        <v>1278</v>
      </c>
      <c r="U880" s="59">
        <v>2929195461.4669099</v>
      </c>
      <c r="V880" s="60">
        <v>2929195461.4669099</v>
      </c>
      <c r="W880" s="60">
        <v>4184586301.17138</v>
      </c>
      <c r="X880" s="59">
        <v>4.4210433119399997E-2</v>
      </c>
      <c r="Y880" s="54">
        <v>0</v>
      </c>
      <c r="Z880" s="54">
        <v>1</v>
      </c>
      <c r="AA880" s="54">
        <v>0</v>
      </c>
      <c r="AB880" s="54">
        <v>0</v>
      </c>
      <c r="AC880" s="56">
        <v>0</v>
      </c>
      <c r="AD880" s="56">
        <v>1</v>
      </c>
      <c r="AE880" s="1" t="s">
        <v>1432</v>
      </c>
      <c r="AF880" s="1" t="s">
        <v>1418</v>
      </c>
      <c r="AG880" s="1" t="s">
        <v>1419</v>
      </c>
    </row>
    <row r="881" spans="1:33">
      <c r="A881" s="53">
        <v>45169</v>
      </c>
      <c r="B881" s="53">
        <v>45169</v>
      </c>
      <c r="N881" s="1" t="s">
        <v>1072</v>
      </c>
      <c r="U881" s="59">
        <v>2523383515.4300699</v>
      </c>
      <c r="V881" s="60">
        <v>2523383515.4300699</v>
      </c>
      <c r="W881" s="60">
        <v>5607518923.1779404</v>
      </c>
      <c r="X881" s="59">
        <v>3.8085501500700003E-2</v>
      </c>
      <c r="Y881" s="54">
        <v>1</v>
      </c>
      <c r="Z881" s="54">
        <v>0</v>
      </c>
      <c r="AA881" s="54">
        <v>0</v>
      </c>
      <c r="AB881" s="54">
        <v>0</v>
      </c>
      <c r="AC881" s="56">
        <v>0.65</v>
      </c>
      <c r="AD881" s="56">
        <v>0.35</v>
      </c>
      <c r="AE881" s="1" t="s">
        <v>1472</v>
      </c>
      <c r="AF881" s="1" t="s">
        <v>1418</v>
      </c>
      <c r="AG881" s="1" t="s">
        <v>1419</v>
      </c>
    </row>
    <row r="882" spans="1:33">
      <c r="A882" s="53">
        <v>45169</v>
      </c>
      <c r="B882" s="53">
        <v>45169</v>
      </c>
      <c r="N882" s="1" t="s">
        <v>1303</v>
      </c>
      <c r="U882" s="59">
        <v>3069630937.4436798</v>
      </c>
      <c r="V882" s="60">
        <v>3069630937.4436798</v>
      </c>
      <c r="W882" s="60">
        <v>4385187053.4909601</v>
      </c>
      <c r="X882" s="59">
        <v>4.6330029882299999E-2</v>
      </c>
      <c r="Y882" s="54">
        <v>0</v>
      </c>
      <c r="Z882" s="54">
        <v>1</v>
      </c>
      <c r="AA882" s="54">
        <v>0</v>
      </c>
      <c r="AB882" s="54">
        <v>0</v>
      </c>
      <c r="AC882" s="56">
        <v>0</v>
      </c>
      <c r="AD882" s="56">
        <v>1</v>
      </c>
      <c r="AE882" s="1" t="s">
        <v>1454</v>
      </c>
      <c r="AF882" s="1" t="s">
        <v>1418</v>
      </c>
      <c r="AG882" s="1" t="s">
        <v>1419</v>
      </c>
    </row>
    <row r="883" spans="1:33">
      <c r="A883" s="53">
        <v>45169</v>
      </c>
      <c r="B883" s="53">
        <v>45169</v>
      </c>
      <c r="N883" s="1" t="s">
        <v>948</v>
      </c>
      <c r="U883" s="59">
        <v>2151600715.9626398</v>
      </c>
      <c r="V883" s="60">
        <v>2151600715.9626398</v>
      </c>
      <c r="W883" s="60">
        <v>21973707160.932598</v>
      </c>
      <c r="X883" s="59">
        <v>3.2474172790399998E-2</v>
      </c>
      <c r="Y883" s="54">
        <v>1</v>
      </c>
      <c r="Z883" s="54">
        <v>0</v>
      </c>
      <c r="AA883" s="54">
        <v>0</v>
      </c>
      <c r="AB883" s="54">
        <v>0</v>
      </c>
      <c r="AC883" s="56">
        <v>1</v>
      </c>
      <c r="AD883" s="56">
        <v>0</v>
      </c>
      <c r="AE883" s="1" t="s">
        <v>1431</v>
      </c>
      <c r="AF883" s="1" t="s">
        <v>1418</v>
      </c>
      <c r="AG883" s="1" t="s">
        <v>1465</v>
      </c>
    </row>
    <row r="884" spans="1:33">
      <c r="A884" s="53">
        <v>45169</v>
      </c>
      <c r="B884" s="53">
        <v>45169</v>
      </c>
      <c r="N884" s="1" t="s">
        <v>948</v>
      </c>
      <c r="U884" s="59">
        <v>1191238198.0225599</v>
      </c>
      <c r="V884" s="60">
        <v>1191238198.0225599</v>
      </c>
      <c r="W884" s="60">
        <v>21973707160.932598</v>
      </c>
      <c r="X884" s="59">
        <v>1.7979393104900002E-2</v>
      </c>
      <c r="Y884" s="54">
        <v>1</v>
      </c>
      <c r="Z884" s="54">
        <v>0</v>
      </c>
      <c r="AA884" s="54">
        <v>0</v>
      </c>
      <c r="AB884" s="54">
        <v>0</v>
      </c>
      <c r="AC884" s="56">
        <v>1</v>
      </c>
      <c r="AD884" s="56">
        <v>0</v>
      </c>
      <c r="AE884" s="1" t="s">
        <v>1461</v>
      </c>
      <c r="AF884" s="1" t="s">
        <v>1418</v>
      </c>
      <c r="AG884" s="1" t="s">
        <v>1434</v>
      </c>
    </row>
    <row r="885" spans="1:33">
      <c r="A885" s="53">
        <v>45169</v>
      </c>
      <c r="B885" s="53">
        <v>45169</v>
      </c>
      <c r="N885" s="1" t="s">
        <v>948</v>
      </c>
      <c r="U885" s="59">
        <v>269058567.61228299</v>
      </c>
      <c r="V885" s="60">
        <v>269058567.61228299</v>
      </c>
      <c r="W885" s="60">
        <v>4477112617.7745504</v>
      </c>
      <c r="X885" s="59">
        <v>4.0609088622E-3</v>
      </c>
      <c r="Y885" s="54">
        <v>0</v>
      </c>
      <c r="Z885" s="54">
        <v>1</v>
      </c>
      <c r="AA885" s="54">
        <v>0</v>
      </c>
      <c r="AB885" s="54">
        <v>0</v>
      </c>
      <c r="AC885" s="56">
        <v>0.35</v>
      </c>
      <c r="AD885" s="56">
        <v>0.65</v>
      </c>
      <c r="AE885" s="1" t="s">
        <v>1463</v>
      </c>
      <c r="AF885" s="1" t="s">
        <v>1418</v>
      </c>
      <c r="AG885" s="1" t="s">
        <v>1434</v>
      </c>
    </row>
    <row r="886" spans="1:33">
      <c r="A886" s="53">
        <v>45169</v>
      </c>
      <c r="B886" s="53">
        <v>45169</v>
      </c>
      <c r="N886" s="1" t="s">
        <v>948</v>
      </c>
      <c r="U886" s="59">
        <v>202451652.82599401</v>
      </c>
      <c r="V886" s="60">
        <v>202451652.82599401</v>
      </c>
      <c r="W886" s="60">
        <v>3368778988.9029102</v>
      </c>
      <c r="X886" s="59">
        <v>3.0556087413000001E-3</v>
      </c>
      <c r="Y886" s="54">
        <v>0</v>
      </c>
      <c r="Z886" s="54">
        <v>1</v>
      </c>
      <c r="AA886" s="54">
        <v>0</v>
      </c>
      <c r="AB886" s="54">
        <v>0</v>
      </c>
      <c r="AC886" s="56">
        <v>1</v>
      </c>
      <c r="AD886" s="56">
        <v>0</v>
      </c>
      <c r="AE886" s="1" t="s">
        <v>1461</v>
      </c>
      <c r="AF886" s="1" t="s">
        <v>1418</v>
      </c>
      <c r="AG886" s="1" t="s">
        <v>1434</v>
      </c>
    </row>
    <row r="887" spans="1:33">
      <c r="A887" s="53">
        <v>45169</v>
      </c>
      <c r="B887" s="53">
        <v>45169</v>
      </c>
      <c r="N887" s="1" t="s">
        <v>948</v>
      </c>
      <c r="U887" s="59">
        <v>460675595.709665</v>
      </c>
      <c r="V887" s="60">
        <v>460675595.709665</v>
      </c>
      <c r="W887" s="60">
        <v>7665604334.9812098</v>
      </c>
      <c r="X887" s="59">
        <v>6.9529902944000001E-3</v>
      </c>
      <c r="Y887" s="54">
        <v>1</v>
      </c>
      <c r="Z887" s="54">
        <v>0</v>
      </c>
      <c r="AA887" s="54">
        <v>0</v>
      </c>
      <c r="AB887" s="54">
        <v>0</v>
      </c>
      <c r="AC887" s="56">
        <v>1</v>
      </c>
      <c r="AD887" s="56">
        <v>0</v>
      </c>
      <c r="AE887" s="1" t="s">
        <v>1461</v>
      </c>
      <c r="AF887" s="1" t="s">
        <v>1418</v>
      </c>
      <c r="AG887" s="1" t="s">
        <v>1434</v>
      </c>
    </row>
    <row r="888" spans="1:33">
      <c r="A888" s="53">
        <v>45169</v>
      </c>
      <c r="B888" s="53">
        <v>45169</v>
      </c>
      <c r="N888" s="1" t="s">
        <v>948</v>
      </c>
      <c r="U888" s="59">
        <v>211092975.84540799</v>
      </c>
      <c r="V888" s="60">
        <v>211092975.84540799</v>
      </c>
      <c r="W888" s="60">
        <v>5268854848.6008596</v>
      </c>
      <c r="X888" s="59">
        <v>3.1860324833999998E-3</v>
      </c>
      <c r="Y888" s="54">
        <v>1</v>
      </c>
      <c r="Z888" s="54">
        <v>0</v>
      </c>
      <c r="AA888" s="54">
        <v>0</v>
      </c>
      <c r="AB888" s="54">
        <v>0</v>
      </c>
      <c r="AC888" s="56">
        <v>0.65</v>
      </c>
      <c r="AD888" s="56">
        <v>0.35</v>
      </c>
      <c r="AE888" s="1" t="s">
        <v>1463</v>
      </c>
      <c r="AF888" s="1" t="s">
        <v>1418</v>
      </c>
      <c r="AG888" s="1" t="s">
        <v>1434</v>
      </c>
    </row>
    <row r="889" spans="1:33">
      <c r="A889" s="53">
        <v>45169</v>
      </c>
      <c r="B889" s="53">
        <v>45169</v>
      </c>
      <c r="N889" s="1" t="s">
        <v>948</v>
      </c>
      <c r="U889" s="59">
        <v>254789752.69073299</v>
      </c>
      <c r="V889" s="60">
        <v>254789752.69073299</v>
      </c>
      <c r="W889" s="60">
        <v>5087616841.6765003</v>
      </c>
      <c r="X889" s="59">
        <v>3.8455492195999998E-3</v>
      </c>
      <c r="Y889" s="54">
        <v>0</v>
      </c>
      <c r="Z889" s="54">
        <v>1</v>
      </c>
      <c r="AA889" s="54">
        <v>0</v>
      </c>
      <c r="AB889" s="54">
        <v>0</v>
      </c>
      <c r="AC889" s="56">
        <v>0.35</v>
      </c>
      <c r="AD889" s="56">
        <v>0.65</v>
      </c>
      <c r="AE889" s="1" t="s">
        <v>1463</v>
      </c>
      <c r="AF889" s="1" t="s">
        <v>1418</v>
      </c>
      <c r="AG889" s="1" t="s">
        <v>1434</v>
      </c>
    </row>
    <row r="890" spans="1:33">
      <c r="A890" s="53">
        <v>45169</v>
      </c>
      <c r="B890" s="53">
        <v>45169</v>
      </c>
      <c r="N890" s="1" t="s">
        <v>948</v>
      </c>
      <c r="U890" s="59">
        <v>182912472.999437</v>
      </c>
      <c r="V890" s="60">
        <v>182912472.999437</v>
      </c>
      <c r="W890" s="60">
        <v>3043648630.4134302</v>
      </c>
      <c r="X890" s="59">
        <v>2.7607033264000001E-3</v>
      </c>
      <c r="Y890" s="54">
        <v>0</v>
      </c>
      <c r="Z890" s="54">
        <v>1</v>
      </c>
      <c r="AA890" s="54">
        <v>0</v>
      </c>
      <c r="AB890" s="54">
        <v>0</v>
      </c>
      <c r="AC890" s="56">
        <v>1</v>
      </c>
      <c r="AD890" s="56">
        <v>0</v>
      </c>
      <c r="AE890" s="1" t="s">
        <v>1461</v>
      </c>
      <c r="AF890" s="1" t="s">
        <v>1418</v>
      </c>
      <c r="AG890" s="1" t="s">
        <v>1434</v>
      </c>
    </row>
    <row r="891" spans="1:33">
      <c r="A891" s="53">
        <v>45169</v>
      </c>
      <c r="B891" s="53">
        <v>45169</v>
      </c>
      <c r="N891" s="1" t="s">
        <v>948</v>
      </c>
      <c r="U891" s="59">
        <v>549296832.62089705</v>
      </c>
      <c r="V891" s="60">
        <v>549296832.62089705</v>
      </c>
      <c r="W891" s="60">
        <v>9140254488.2883892</v>
      </c>
      <c r="X891" s="59">
        <v>8.2905532254999997E-3</v>
      </c>
      <c r="Y891" s="54">
        <v>1</v>
      </c>
      <c r="Z891" s="54">
        <v>0</v>
      </c>
      <c r="AA891" s="54">
        <v>0</v>
      </c>
      <c r="AB891" s="54">
        <v>0</v>
      </c>
      <c r="AC891" s="56">
        <v>0</v>
      </c>
      <c r="AD891" s="56">
        <v>1</v>
      </c>
      <c r="AE891" s="1" t="s">
        <v>1463</v>
      </c>
      <c r="AF891" s="1" t="s">
        <v>1418</v>
      </c>
      <c r="AG891" s="1" t="s">
        <v>1434</v>
      </c>
    </row>
    <row r="892" spans="1:33">
      <c r="A892" s="53">
        <v>45169</v>
      </c>
      <c r="B892" s="53">
        <v>45169</v>
      </c>
      <c r="N892" s="1" t="s">
        <v>948</v>
      </c>
      <c r="U892" s="59">
        <v>862248412.98992896</v>
      </c>
      <c r="V892" s="60">
        <v>862248412.98992896</v>
      </c>
      <c r="W892" s="60">
        <v>14347743257.951799</v>
      </c>
      <c r="X892" s="59">
        <v>1.30139406182E-2</v>
      </c>
      <c r="Y892" s="54">
        <v>1</v>
      </c>
      <c r="Z892" s="54">
        <v>0</v>
      </c>
      <c r="AA892" s="54">
        <v>0</v>
      </c>
      <c r="AB892" s="54">
        <v>0</v>
      </c>
      <c r="AC892" s="56">
        <v>0.35</v>
      </c>
      <c r="AD892" s="56">
        <v>0.65</v>
      </c>
      <c r="AE892" s="1" t="s">
        <v>1461</v>
      </c>
      <c r="AF892" s="1" t="s">
        <v>1418</v>
      </c>
      <c r="AG892" s="1" t="s">
        <v>1434</v>
      </c>
    </row>
    <row r="893" spans="1:33">
      <c r="A893" s="53">
        <v>45169</v>
      </c>
      <c r="B893" s="53">
        <v>45169</v>
      </c>
      <c r="N893" s="1" t="s">
        <v>1102</v>
      </c>
      <c r="U893" s="59">
        <v>2900753799.12994</v>
      </c>
      <c r="V893" s="60">
        <v>2900753799.12994</v>
      </c>
      <c r="W893" s="60">
        <v>4834589665.2165699</v>
      </c>
      <c r="X893" s="59">
        <v>4.3781162274499998E-2</v>
      </c>
      <c r="Y893" s="54">
        <v>0</v>
      </c>
      <c r="Z893" s="54">
        <v>1</v>
      </c>
      <c r="AA893" s="54">
        <v>0</v>
      </c>
      <c r="AB893" s="54">
        <v>0</v>
      </c>
      <c r="AC893" s="56">
        <v>0</v>
      </c>
      <c r="AD893" s="56">
        <v>1</v>
      </c>
      <c r="AE893" s="1" t="s">
        <v>1464</v>
      </c>
      <c r="AF893" s="1" t="s">
        <v>1418</v>
      </c>
      <c r="AG893" s="1" t="s">
        <v>1419</v>
      </c>
    </row>
    <row r="894" spans="1:33">
      <c r="A894" s="53">
        <v>45169</v>
      </c>
      <c r="B894" s="53">
        <v>45169</v>
      </c>
      <c r="N894" s="1" t="s">
        <v>1102</v>
      </c>
      <c r="U894" s="59">
        <v>11948397612.370001</v>
      </c>
      <c r="V894" s="60">
        <v>11948397612.370001</v>
      </c>
      <c r="W894" s="60">
        <v>15931196816.493299</v>
      </c>
      <c r="X894" s="59">
        <v>0.180337516043</v>
      </c>
      <c r="Y894" s="54">
        <v>1</v>
      </c>
      <c r="Z894" s="54">
        <v>0</v>
      </c>
      <c r="AA894" s="54">
        <v>0</v>
      </c>
      <c r="AB894" s="54">
        <v>0</v>
      </c>
      <c r="AC894" s="56">
        <v>0</v>
      </c>
      <c r="AD894" s="56">
        <v>1</v>
      </c>
      <c r="AE894" s="1" t="s">
        <v>1464</v>
      </c>
      <c r="AF894" s="1" t="s">
        <v>1418</v>
      </c>
      <c r="AG894" s="1" t="s">
        <v>1419</v>
      </c>
    </row>
    <row r="895" spans="1:33">
      <c r="A895" s="53">
        <v>45169</v>
      </c>
      <c r="B895" s="53">
        <v>45169</v>
      </c>
      <c r="N895" s="1" t="s">
        <v>948</v>
      </c>
      <c r="U895" s="59">
        <v>927566620.53801799</v>
      </c>
      <c r="V895" s="60">
        <v>927566620.53801799</v>
      </c>
      <c r="W895" s="60">
        <v>2318916551.3450398</v>
      </c>
      <c r="X895" s="59">
        <v>1.39997902429E-2</v>
      </c>
      <c r="Y895" s="54">
        <v>0</v>
      </c>
      <c r="Z895" s="54">
        <v>1</v>
      </c>
      <c r="AA895" s="54">
        <v>0</v>
      </c>
      <c r="AB895" s="54">
        <v>0</v>
      </c>
      <c r="AC895" s="56">
        <v>1</v>
      </c>
      <c r="AD895" s="56">
        <v>0</v>
      </c>
      <c r="AE895" s="1" t="s">
        <v>1431</v>
      </c>
      <c r="AF895" s="1" t="s">
        <v>1418</v>
      </c>
      <c r="AG895" s="1" t="s">
        <v>1456</v>
      </c>
    </row>
    <row r="896" spans="1:33">
      <c r="A896" s="53">
        <v>45169</v>
      </c>
      <c r="B896" s="53">
        <v>45169</v>
      </c>
      <c r="N896" s="1" t="s">
        <v>948</v>
      </c>
      <c r="U896" s="59">
        <v>177570995.89201099</v>
      </c>
      <c r="V896" s="60">
        <v>177570995.89201099</v>
      </c>
      <c r="W896" s="60">
        <v>2954766887.0538502</v>
      </c>
      <c r="X896" s="59">
        <v>2.6800842556E-3</v>
      </c>
      <c r="Y896" s="54">
        <v>0</v>
      </c>
      <c r="Z896" s="54">
        <v>1</v>
      </c>
      <c r="AA896" s="54">
        <v>0</v>
      </c>
      <c r="AB896" s="54">
        <v>0</v>
      </c>
      <c r="AC896" s="56">
        <v>0.5</v>
      </c>
      <c r="AD896" s="56">
        <v>0.5</v>
      </c>
      <c r="AE896" s="1" t="s">
        <v>1463</v>
      </c>
      <c r="AF896" s="1" t="s">
        <v>1418</v>
      </c>
      <c r="AG896" s="1" t="s">
        <v>1434</v>
      </c>
    </row>
    <row r="897" spans="1:33">
      <c r="A897" s="53">
        <v>45169</v>
      </c>
      <c r="B897" s="53">
        <v>45169</v>
      </c>
      <c r="N897" s="1" t="s">
        <v>948</v>
      </c>
      <c r="U897" s="59">
        <v>395084168.59602898</v>
      </c>
      <c r="V897" s="60">
        <v>395084168.59602898</v>
      </c>
      <c r="W897" s="60">
        <v>6574168338.1484699</v>
      </c>
      <c r="X897" s="59">
        <v>5.9630169588000001E-3</v>
      </c>
      <c r="Y897" s="54">
        <v>1</v>
      </c>
      <c r="Z897" s="54">
        <v>0</v>
      </c>
      <c r="AA897" s="54">
        <v>0</v>
      </c>
      <c r="AB897" s="54">
        <v>0</v>
      </c>
      <c r="AC897" s="56">
        <v>1</v>
      </c>
      <c r="AD897" s="56">
        <v>0</v>
      </c>
      <c r="AE897" s="1" t="s">
        <v>1463</v>
      </c>
      <c r="AF897" s="1" t="s">
        <v>1418</v>
      </c>
      <c r="AG897" s="1" t="s">
        <v>1434</v>
      </c>
    </row>
    <row r="898" spans="1:33">
      <c r="A898" s="53">
        <v>45169</v>
      </c>
      <c r="B898" s="53">
        <v>45169</v>
      </c>
      <c r="N898" s="1" t="s">
        <v>948</v>
      </c>
      <c r="U898" s="59">
        <v>163497198.77348399</v>
      </c>
      <c r="V898" s="60">
        <v>163497198.77348399</v>
      </c>
      <c r="W898" s="60">
        <v>2720580051.0109501</v>
      </c>
      <c r="X898" s="59">
        <v>2.4676680223999999E-3</v>
      </c>
      <c r="Y898" s="54">
        <v>0</v>
      </c>
      <c r="Z898" s="54">
        <v>1</v>
      </c>
      <c r="AA898" s="54">
        <v>0</v>
      </c>
      <c r="AB898" s="54">
        <v>0</v>
      </c>
      <c r="AC898" s="56">
        <v>0.5</v>
      </c>
      <c r="AD898" s="56">
        <v>0.5</v>
      </c>
      <c r="AE898" s="1" t="s">
        <v>1463</v>
      </c>
      <c r="AF898" s="1" t="s">
        <v>1418</v>
      </c>
      <c r="AG898" s="1" t="s">
        <v>1434</v>
      </c>
    </row>
    <row r="899" spans="1:33">
      <c r="A899" s="53">
        <v>45169</v>
      </c>
      <c r="B899" s="53">
        <v>45169</v>
      </c>
      <c r="N899" s="1" t="s">
        <v>948</v>
      </c>
      <c r="U899" s="59">
        <v>160937872.07696599</v>
      </c>
      <c r="V899" s="60">
        <v>160937872.07696599</v>
      </c>
      <c r="W899" s="60">
        <v>2677993063.5469499</v>
      </c>
      <c r="X899" s="59">
        <v>2.4290400294000002E-3</v>
      </c>
      <c r="Y899" s="54">
        <v>0</v>
      </c>
      <c r="Z899" s="54">
        <v>1</v>
      </c>
      <c r="AA899" s="54">
        <v>0</v>
      </c>
      <c r="AB899" s="54">
        <v>0</v>
      </c>
      <c r="AC899" s="56">
        <v>1</v>
      </c>
      <c r="AD899" s="56">
        <v>0</v>
      </c>
      <c r="AE899" s="1" t="s">
        <v>1463</v>
      </c>
      <c r="AF899" s="1" t="s">
        <v>1418</v>
      </c>
      <c r="AG899" s="1" t="s">
        <v>1434</v>
      </c>
    </row>
    <row r="900" spans="1:33">
      <c r="A900" s="53">
        <v>45169</v>
      </c>
      <c r="B900" s="53">
        <v>45169</v>
      </c>
      <c r="N900" s="1" t="s">
        <v>948</v>
      </c>
      <c r="U900" s="59">
        <v>264244227.61500299</v>
      </c>
      <c r="V900" s="60">
        <v>264244227.61500299</v>
      </c>
      <c r="W900" s="60">
        <v>4397002392.9288597</v>
      </c>
      <c r="X900" s="59">
        <v>3.9882458872999996E-3</v>
      </c>
      <c r="Y900" s="54">
        <v>0</v>
      </c>
      <c r="Z900" s="54">
        <v>1</v>
      </c>
      <c r="AA900" s="54">
        <v>0</v>
      </c>
      <c r="AB900" s="54">
        <v>0</v>
      </c>
      <c r="AC900" s="56">
        <v>1</v>
      </c>
      <c r="AD900" s="56">
        <v>0</v>
      </c>
      <c r="AE900" s="1" t="s">
        <v>1463</v>
      </c>
      <c r="AF900" s="1" t="s">
        <v>1418</v>
      </c>
      <c r="AG900" s="1" t="s">
        <v>1434</v>
      </c>
    </row>
    <row r="901" spans="1:33">
      <c r="A901" s="53">
        <v>45169</v>
      </c>
      <c r="B901" s="53">
        <v>45169</v>
      </c>
      <c r="N901" s="1" t="s">
        <v>948</v>
      </c>
      <c r="U901" s="59">
        <v>210782019.09954</v>
      </c>
      <c r="V901" s="60">
        <v>210782019.09954</v>
      </c>
      <c r="W901" s="60">
        <v>3507395604.1809502</v>
      </c>
      <c r="X901" s="59">
        <v>3.1813392041E-3</v>
      </c>
      <c r="Y901" s="54">
        <v>0</v>
      </c>
      <c r="Z901" s="54">
        <v>1</v>
      </c>
      <c r="AA901" s="54">
        <v>0</v>
      </c>
      <c r="AB901" s="54">
        <v>0</v>
      </c>
      <c r="AC901" s="56">
        <v>0</v>
      </c>
      <c r="AD901" s="56">
        <v>1</v>
      </c>
      <c r="AE901" s="1" t="s">
        <v>1463</v>
      </c>
      <c r="AF901" s="1" t="s">
        <v>1418</v>
      </c>
      <c r="AG901" s="1" t="s">
        <v>1434</v>
      </c>
    </row>
    <row r="902" spans="1:33">
      <c r="A902" s="53">
        <v>45169</v>
      </c>
      <c r="B902" s="53">
        <v>45169</v>
      </c>
      <c r="N902" s="1" t="s">
        <v>948</v>
      </c>
      <c r="U902" s="59">
        <v>144075074.43214899</v>
      </c>
      <c r="V902" s="60">
        <v>144075074.43214899</v>
      </c>
      <c r="W902" s="60">
        <v>2397397486.2472901</v>
      </c>
      <c r="X902" s="59">
        <v>2.1745293293000002E-3</v>
      </c>
      <c r="Y902" s="54">
        <v>0</v>
      </c>
      <c r="Z902" s="54">
        <v>1</v>
      </c>
      <c r="AA902" s="54">
        <v>0</v>
      </c>
      <c r="AB902" s="54">
        <v>0</v>
      </c>
      <c r="AC902" s="56">
        <v>1</v>
      </c>
      <c r="AD902" s="56">
        <v>0</v>
      </c>
      <c r="AE902" s="1" t="s">
        <v>1463</v>
      </c>
      <c r="AF902" s="1" t="s">
        <v>1418</v>
      </c>
      <c r="AG902" s="1" t="s">
        <v>1434</v>
      </c>
    </row>
    <row r="903" spans="1:33">
      <c r="A903" s="53">
        <v>45169</v>
      </c>
      <c r="B903" s="53">
        <v>45169</v>
      </c>
      <c r="N903" s="1" t="s">
        <v>948</v>
      </c>
      <c r="U903" s="59">
        <v>303646185.53891599</v>
      </c>
      <c r="V903" s="60">
        <v>303646185.53891599</v>
      </c>
      <c r="W903" s="60">
        <v>5052647758.7377596</v>
      </c>
      <c r="X903" s="59">
        <v>4.5829407953000001E-3</v>
      </c>
      <c r="Y903" s="54">
        <v>0</v>
      </c>
      <c r="Z903" s="54">
        <v>1</v>
      </c>
      <c r="AA903" s="54">
        <v>0</v>
      </c>
      <c r="AB903" s="54">
        <v>0</v>
      </c>
      <c r="AC903" s="56">
        <v>1</v>
      </c>
      <c r="AD903" s="56">
        <v>0</v>
      </c>
      <c r="AE903" s="1" t="s">
        <v>1463</v>
      </c>
      <c r="AF903" s="1" t="s">
        <v>1418</v>
      </c>
      <c r="AG903" s="1" t="s">
        <v>1434</v>
      </c>
    </row>
    <row r="904" spans="1:33">
      <c r="A904" s="53">
        <v>45169</v>
      </c>
      <c r="B904" s="53">
        <v>45169</v>
      </c>
      <c r="N904" s="1" t="s">
        <v>948</v>
      </c>
      <c r="U904" s="59">
        <v>563854353.88060701</v>
      </c>
      <c r="V904" s="60">
        <v>563854353.88060701</v>
      </c>
      <c r="W904" s="60">
        <v>9382490454.5828609</v>
      </c>
      <c r="X904" s="59">
        <v>8.5102703214000007E-3</v>
      </c>
      <c r="Y904" s="54">
        <v>1</v>
      </c>
      <c r="Z904" s="54">
        <v>0</v>
      </c>
      <c r="AA904" s="54">
        <v>0</v>
      </c>
      <c r="AB904" s="54">
        <v>0</v>
      </c>
      <c r="AC904" s="56">
        <v>0</v>
      </c>
      <c r="AD904" s="56">
        <v>1</v>
      </c>
      <c r="AE904" s="1" t="s">
        <v>1461</v>
      </c>
      <c r="AF904" s="1" t="s">
        <v>1418</v>
      </c>
      <c r="AG904" s="1" t="s">
        <v>1434</v>
      </c>
    </row>
    <row r="905" spans="1:33">
      <c r="A905" s="53">
        <v>45169</v>
      </c>
      <c r="B905" s="53">
        <v>45169</v>
      </c>
      <c r="N905" s="1" t="s">
        <v>948</v>
      </c>
      <c r="U905" s="59">
        <v>854709411.57230198</v>
      </c>
      <c r="V905" s="60">
        <v>854709411.57230198</v>
      </c>
      <c r="W905" s="60">
        <v>14222294889.323999</v>
      </c>
      <c r="X905" s="59">
        <v>1.2900154248500001E-2</v>
      </c>
      <c r="Y905" s="54">
        <v>1</v>
      </c>
      <c r="Z905" s="54">
        <v>0</v>
      </c>
      <c r="AA905" s="54">
        <v>0</v>
      </c>
      <c r="AB905" s="54">
        <v>0</v>
      </c>
      <c r="AC905" s="56">
        <v>0</v>
      </c>
      <c r="AD905" s="56">
        <v>1</v>
      </c>
      <c r="AE905" s="1" t="s">
        <v>1463</v>
      </c>
      <c r="AF905" s="1" t="s">
        <v>1418</v>
      </c>
      <c r="AG905" s="1" t="s">
        <v>1434</v>
      </c>
    </row>
    <row r="906" spans="1:33">
      <c r="A906" s="53">
        <v>45169</v>
      </c>
      <c r="B906" s="53">
        <v>45169</v>
      </c>
      <c r="N906" s="1" t="s">
        <v>948</v>
      </c>
      <c r="U906" s="59">
        <v>174849439.16933399</v>
      </c>
      <c r="V906" s="60">
        <v>174849439.16933399</v>
      </c>
      <c r="W906" s="60">
        <v>2909480405.1877899</v>
      </c>
      <c r="X906" s="59">
        <v>2.6390077201000001E-3</v>
      </c>
      <c r="Y906" s="54">
        <v>0</v>
      </c>
      <c r="Z906" s="54">
        <v>1</v>
      </c>
      <c r="AA906" s="54">
        <v>0</v>
      </c>
      <c r="AB906" s="54">
        <v>0</v>
      </c>
      <c r="AC906" s="56">
        <v>0</v>
      </c>
      <c r="AD906" s="56">
        <v>1</v>
      </c>
      <c r="AE906" s="1" t="s">
        <v>1463</v>
      </c>
      <c r="AF906" s="1" t="s">
        <v>1418</v>
      </c>
      <c r="AG906" s="1" t="s">
        <v>1434</v>
      </c>
    </row>
    <row r="907" spans="1:33">
      <c r="A907" s="53">
        <v>45169</v>
      </c>
      <c r="B907" s="53">
        <v>45169</v>
      </c>
      <c r="N907" s="1" t="s">
        <v>948</v>
      </c>
      <c r="U907" s="59">
        <v>212280219.02600801</v>
      </c>
      <c r="V907" s="60">
        <v>212280219.02600801</v>
      </c>
      <c r="W907" s="60">
        <v>3532325528.7481799</v>
      </c>
      <c r="X907" s="59">
        <v>3.2039515796E-3</v>
      </c>
      <c r="Y907" s="54">
        <v>0</v>
      </c>
      <c r="Z907" s="54">
        <v>1</v>
      </c>
      <c r="AA907" s="54">
        <v>0</v>
      </c>
      <c r="AB907" s="54">
        <v>0</v>
      </c>
      <c r="AC907" s="56">
        <v>0</v>
      </c>
      <c r="AD907" s="56">
        <v>1</v>
      </c>
      <c r="AE907" s="1" t="s">
        <v>1461</v>
      </c>
      <c r="AF907" s="1" t="s">
        <v>1418</v>
      </c>
      <c r="AG907" s="1" t="s">
        <v>1434</v>
      </c>
    </row>
    <row r="908" spans="1:33">
      <c r="A908" s="53">
        <v>45169</v>
      </c>
      <c r="B908" s="53">
        <v>45169</v>
      </c>
      <c r="N908" s="1" t="s">
        <v>948</v>
      </c>
      <c r="U908" s="59">
        <v>199130219.02315</v>
      </c>
      <c r="V908" s="60">
        <v>199130219.02315</v>
      </c>
      <c r="W908" s="60">
        <v>3313510601.3552399</v>
      </c>
      <c r="X908" s="59">
        <v>3.0054782434E-3</v>
      </c>
      <c r="Y908" s="54">
        <v>0</v>
      </c>
      <c r="Z908" s="54">
        <v>1</v>
      </c>
      <c r="AA908" s="54">
        <v>0</v>
      </c>
      <c r="AB908" s="54">
        <v>0</v>
      </c>
      <c r="AC908" s="56">
        <v>1</v>
      </c>
      <c r="AD908" s="56">
        <v>0</v>
      </c>
      <c r="AE908" s="1" t="s">
        <v>1461</v>
      </c>
      <c r="AF908" s="1" t="s">
        <v>1418</v>
      </c>
      <c r="AG908" s="1" t="s">
        <v>1434</v>
      </c>
    </row>
    <row r="909" spans="1:33">
      <c r="A909" s="53">
        <v>45169</v>
      </c>
      <c r="B909" s="53">
        <v>45169</v>
      </c>
      <c r="N909" s="1" t="s">
        <v>948</v>
      </c>
      <c r="U909" s="59">
        <v>431509230.57201302</v>
      </c>
      <c r="V909" s="60">
        <v>431509230.57201302</v>
      </c>
      <c r="W909" s="60">
        <v>7180278398.2112999</v>
      </c>
      <c r="X909" s="59">
        <v>6.5127814888000001E-3</v>
      </c>
      <c r="Y909" s="54">
        <v>1</v>
      </c>
      <c r="Z909" s="54">
        <v>0</v>
      </c>
      <c r="AA909" s="54">
        <v>0</v>
      </c>
      <c r="AB909" s="54">
        <v>0</v>
      </c>
      <c r="AC909" s="56">
        <v>1</v>
      </c>
      <c r="AD909" s="56">
        <v>0</v>
      </c>
      <c r="AE909" s="1" t="s">
        <v>1463</v>
      </c>
      <c r="AF909" s="1" t="s">
        <v>1418</v>
      </c>
      <c r="AG909" s="1" t="s">
        <v>1434</v>
      </c>
    </row>
    <row r="910" spans="1:33">
      <c r="A910" s="53">
        <v>45169</v>
      </c>
      <c r="B910" s="53">
        <v>45169</v>
      </c>
      <c r="N910" s="1" t="s">
        <v>948</v>
      </c>
      <c r="U910" s="59">
        <v>168945535.71092901</v>
      </c>
      <c r="V910" s="60">
        <v>168945535.71092901</v>
      </c>
      <c r="W910" s="60">
        <v>2811239933.22543</v>
      </c>
      <c r="X910" s="59">
        <v>2.5498999318E-3</v>
      </c>
      <c r="Y910" s="54">
        <v>0</v>
      </c>
      <c r="Z910" s="54">
        <v>1</v>
      </c>
      <c r="AA910" s="54">
        <v>0</v>
      </c>
      <c r="AB910" s="54">
        <v>0</v>
      </c>
      <c r="AC910" s="56">
        <v>1</v>
      </c>
      <c r="AD910" s="56">
        <v>0</v>
      </c>
      <c r="AE910" s="1" t="s">
        <v>1461</v>
      </c>
      <c r="AF910" s="1" t="s">
        <v>1418</v>
      </c>
      <c r="AG910" s="1" t="s">
        <v>1434</v>
      </c>
    </row>
    <row r="911" spans="1:33">
      <c r="A911" s="53">
        <v>45169</v>
      </c>
      <c r="B911" s="53">
        <v>45169</v>
      </c>
      <c r="N911" s="1" t="s">
        <v>1278</v>
      </c>
      <c r="U911" s="59">
        <v>3550820474.2028999</v>
      </c>
      <c r="V911" s="60">
        <v>3550820474.2028999</v>
      </c>
      <c r="W911" s="60">
        <v>11836068247.343</v>
      </c>
      <c r="X911" s="59">
        <v>5.3592637691399998E-2</v>
      </c>
      <c r="Y911" s="54">
        <v>1</v>
      </c>
      <c r="Z911" s="54">
        <v>0</v>
      </c>
      <c r="AA911" s="54">
        <v>0</v>
      </c>
      <c r="AB911" s="54">
        <v>0</v>
      </c>
      <c r="AC911" s="56">
        <v>1</v>
      </c>
      <c r="AD911" s="56">
        <v>0</v>
      </c>
      <c r="AE911" s="1" t="s">
        <v>1432</v>
      </c>
      <c r="AF911" s="1" t="s">
        <v>1418</v>
      </c>
      <c r="AG911" s="1" t="s">
        <v>1419</v>
      </c>
    </row>
    <row r="912" spans="1:33">
      <c r="A912" s="53">
        <v>45169</v>
      </c>
      <c r="B912" s="53">
        <v>45169</v>
      </c>
      <c r="N912" s="1" t="s">
        <v>948</v>
      </c>
      <c r="U912" s="59">
        <v>1510108807.4065101</v>
      </c>
      <c r="V912" s="60">
        <v>1510108807.4065101</v>
      </c>
      <c r="W912" s="60">
        <v>2516848012.3441801</v>
      </c>
      <c r="X912" s="59">
        <v>2.2792116576399998E-2</v>
      </c>
      <c r="Y912" s="54">
        <v>0</v>
      </c>
      <c r="Z912" s="54">
        <v>1</v>
      </c>
      <c r="AA912" s="54">
        <v>0</v>
      </c>
      <c r="AB912" s="54">
        <v>0</v>
      </c>
      <c r="AC912" s="56">
        <v>1</v>
      </c>
      <c r="AD912" s="56">
        <v>0</v>
      </c>
      <c r="AE912" s="1" t="s">
        <v>1431</v>
      </c>
      <c r="AF912" s="1" t="s">
        <v>1418</v>
      </c>
      <c r="AG912" s="1" t="s">
        <v>1457</v>
      </c>
    </row>
    <row r="913" spans="1:33">
      <c r="A913" s="53">
        <v>45169</v>
      </c>
      <c r="B913" s="53">
        <v>45169</v>
      </c>
      <c r="N913" s="1" t="s">
        <v>948</v>
      </c>
      <c r="U913" s="59">
        <v>231176339.98763499</v>
      </c>
      <c r="V913" s="60">
        <v>231176339.98763499</v>
      </c>
      <c r="W913" s="60">
        <v>3846755440.1799698</v>
      </c>
      <c r="X913" s="59">
        <v>3.4891512882000001E-3</v>
      </c>
      <c r="Y913" s="54">
        <v>0</v>
      </c>
      <c r="Z913" s="54">
        <v>1</v>
      </c>
      <c r="AA913" s="54">
        <v>0</v>
      </c>
      <c r="AB913" s="54">
        <v>0</v>
      </c>
      <c r="AC913" s="56">
        <v>0</v>
      </c>
      <c r="AD913" s="56">
        <v>1</v>
      </c>
      <c r="AE913" s="1" t="s">
        <v>1463</v>
      </c>
      <c r="AF913" s="1" t="s">
        <v>1418</v>
      </c>
      <c r="AG913" s="1" t="s">
        <v>1434</v>
      </c>
    </row>
    <row r="914" spans="1:33">
      <c r="A914" s="53">
        <v>45169</v>
      </c>
      <c r="B914" s="53">
        <v>45169</v>
      </c>
      <c r="N914" s="1" t="s">
        <v>948</v>
      </c>
      <c r="U914" s="59">
        <v>646101401.67207503</v>
      </c>
      <c r="V914" s="60">
        <v>646101401.67207503</v>
      </c>
      <c r="W914" s="60">
        <v>10751074620.884199</v>
      </c>
      <c r="X914" s="59">
        <v>9.7516274289999993E-3</v>
      </c>
      <c r="Y914" s="54">
        <v>1</v>
      </c>
      <c r="Z914" s="54">
        <v>0</v>
      </c>
      <c r="AA914" s="54">
        <v>0</v>
      </c>
      <c r="AB914" s="54">
        <v>0</v>
      </c>
      <c r="AC914" s="56">
        <v>0</v>
      </c>
      <c r="AD914" s="56">
        <v>1</v>
      </c>
      <c r="AE914" s="1" t="s">
        <v>1461</v>
      </c>
      <c r="AF914" s="1" t="s">
        <v>1418</v>
      </c>
      <c r="AG914" s="1" t="s">
        <v>1434</v>
      </c>
    </row>
    <row r="915" spans="1:33">
      <c r="A915" s="53">
        <v>45169</v>
      </c>
      <c r="B915" s="53">
        <v>45169</v>
      </c>
      <c r="N915" s="1" t="s">
        <v>948</v>
      </c>
      <c r="U915" s="59">
        <v>231165986.15055299</v>
      </c>
      <c r="V915" s="60">
        <v>231165986.15055299</v>
      </c>
      <c r="W915" s="60">
        <v>3846583153.1754999</v>
      </c>
      <c r="X915" s="59">
        <v>3.4889950173999998E-3</v>
      </c>
      <c r="Y915" s="54">
        <v>0</v>
      </c>
      <c r="Z915" s="54">
        <v>1</v>
      </c>
      <c r="AA915" s="54">
        <v>0</v>
      </c>
      <c r="AB915" s="54">
        <v>0</v>
      </c>
      <c r="AC915" s="56">
        <v>1</v>
      </c>
      <c r="AD915" s="56">
        <v>0</v>
      </c>
      <c r="AE915" s="1" t="s">
        <v>1461</v>
      </c>
      <c r="AF915" s="1" t="s">
        <v>1418</v>
      </c>
      <c r="AG915" s="1" t="s">
        <v>1434</v>
      </c>
    </row>
    <row r="916" spans="1:33">
      <c r="A916" s="53">
        <v>45169</v>
      </c>
      <c r="B916" s="53">
        <v>45169</v>
      </c>
      <c r="N916" s="1" t="s">
        <v>948</v>
      </c>
      <c r="U916" s="59">
        <v>306334031.25149399</v>
      </c>
      <c r="V916" s="60">
        <v>306334031.25149399</v>
      </c>
      <c r="W916" s="60">
        <v>5097373292.1456203</v>
      </c>
      <c r="X916" s="59">
        <v>4.6235085296000003E-3</v>
      </c>
      <c r="Y916" s="54">
        <v>0</v>
      </c>
      <c r="Z916" s="54">
        <v>1</v>
      </c>
      <c r="AA916" s="54">
        <v>0</v>
      </c>
      <c r="AB916" s="54">
        <v>0</v>
      </c>
      <c r="AC916" s="56">
        <v>0</v>
      </c>
      <c r="AD916" s="56">
        <v>1</v>
      </c>
      <c r="AE916" s="1" t="s">
        <v>1461</v>
      </c>
      <c r="AF916" s="1" t="s">
        <v>1418</v>
      </c>
      <c r="AG916" s="1" t="s">
        <v>1434</v>
      </c>
    </row>
    <row r="917" spans="1:33">
      <c r="A917" s="53">
        <v>45169</v>
      </c>
      <c r="B917" s="53">
        <v>45169</v>
      </c>
      <c r="N917" s="1" t="s">
        <v>948</v>
      </c>
      <c r="U917" s="59">
        <v>161580857.201951</v>
      </c>
      <c r="V917" s="60">
        <v>161580857.201951</v>
      </c>
      <c r="W917" s="60">
        <v>2688692283.57795</v>
      </c>
      <c r="X917" s="59">
        <v>2.4387446228E-3</v>
      </c>
      <c r="Y917" s="54">
        <v>0</v>
      </c>
      <c r="Z917" s="54">
        <v>1</v>
      </c>
      <c r="AA917" s="54">
        <v>0</v>
      </c>
      <c r="AB917" s="54">
        <v>0</v>
      </c>
      <c r="AC917" s="56">
        <v>0</v>
      </c>
      <c r="AD917" s="56">
        <v>1</v>
      </c>
      <c r="AE917" s="1" t="s">
        <v>1461</v>
      </c>
      <c r="AF917" s="1" t="s">
        <v>1418</v>
      </c>
      <c r="AG917" s="1" t="s">
        <v>1434</v>
      </c>
    </row>
    <row r="918" spans="1:33">
      <c r="A918" s="53">
        <v>45169</v>
      </c>
      <c r="B918" s="53">
        <v>45169</v>
      </c>
      <c r="N918" s="1" t="s">
        <v>948</v>
      </c>
      <c r="U918" s="59">
        <v>409919706.77727598</v>
      </c>
      <c r="V918" s="60">
        <v>409919706.77727598</v>
      </c>
      <c r="W918" s="60">
        <v>6821030483.3392801</v>
      </c>
      <c r="X918" s="59">
        <v>6.1869301722000001E-3</v>
      </c>
      <c r="Y918" s="54">
        <v>1</v>
      </c>
      <c r="Z918" s="54">
        <v>0</v>
      </c>
      <c r="AA918" s="54">
        <v>0</v>
      </c>
      <c r="AB918" s="54">
        <v>0</v>
      </c>
      <c r="AC918" s="56">
        <v>0.65</v>
      </c>
      <c r="AD918" s="56">
        <v>0.35</v>
      </c>
      <c r="AE918" s="1" t="s">
        <v>1461</v>
      </c>
      <c r="AF918" s="1" t="s">
        <v>1418</v>
      </c>
      <c r="AG918" s="1" t="s">
        <v>1434</v>
      </c>
    </row>
    <row r="919" spans="1:33">
      <c r="A919" s="53">
        <v>45169</v>
      </c>
      <c r="B919" s="53">
        <v>45169</v>
      </c>
      <c r="N919" s="1" t="s">
        <v>948</v>
      </c>
      <c r="U919" s="59">
        <v>156982880.00423199</v>
      </c>
      <c r="V919" s="60">
        <v>156982880.00423199</v>
      </c>
      <c r="W919" s="60">
        <v>2612182318.06809</v>
      </c>
      <c r="X919" s="59">
        <v>2.3693472179000001E-3</v>
      </c>
      <c r="Y919" s="54">
        <v>0</v>
      </c>
      <c r="Z919" s="54">
        <v>1</v>
      </c>
      <c r="AA919" s="54">
        <v>0</v>
      </c>
      <c r="AB919" s="54">
        <v>0</v>
      </c>
      <c r="AC919" s="56">
        <v>0</v>
      </c>
      <c r="AD919" s="56">
        <v>1</v>
      </c>
      <c r="AE919" s="1" t="s">
        <v>1461</v>
      </c>
      <c r="AF919" s="1" t="s">
        <v>1418</v>
      </c>
      <c r="AG919" s="1" t="s">
        <v>1434</v>
      </c>
    </row>
    <row r="920" spans="1:33">
      <c r="A920" s="53">
        <v>45169</v>
      </c>
      <c r="B920" s="53">
        <v>45169</v>
      </c>
      <c r="N920" s="1" t="s">
        <v>948</v>
      </c>
      <c r="U920" s="59">
        <v>275040765.29119998</v>
      </c>
      <c r="V920" s="60">
        <v>275040765.29119998</v>
      </c>
      <c r="W920" s="60">
        <v>4576655899.1797199</v>
      </c>
      <c r="X920" s="59">
        <v>4.1511983475000002E-3</v>
      </c>
      <c r="Y920" s="54">
        <v>0</v>
      </c>
      <c r="Z920" s="54">
        <v>1</v>
      </c>
      <c r="AA920" s="54">
        <v>0</v>
      </c>
      <c r="AB920" s="54">
        <v>0</v>
      </c>
      <c r="AC920" s="56">
        <v>0.65</v>
      </c>
      <c r="AD920" s="56">
        <v>0.35</v>
      </c>
      <c r="AE920" s="1" t="s">
        <v>1461</v>
      </c>
      <c r="AF920" s="1" t="s">
        <v>1418</v>
      </c>
      <c r="AG920" s="1" t="s">
        <v>1434</v>
      </c>
    </row>
    <row r="921" spans="1:33">
      <c r="A921" s="53">
        <v>45169</v>
      </c>
      <c r="B921" s="53">
        <v>45169</v>
      </c>
      <c r="N921" s="1" t="s">
        <v>948</v>
      </c>
      <c r="U921" s="59">
        <v>220053679.75000301</v>
      </c>
      <c r="V921" s="60">
        <v>220053679.75000301</v>
      </c>
      <c r="W921" s="60">
        <v>3661675281.1088901</v>
      </c>
      <c r="X921" s="59">
        <v>3.3212766505999998E-3</v>
      </c>
      <c r="Y921" s="54">
        <v>0</v>
      </c>
      <c r="Z921" s="54">
        <v>1</v>
      </c>
      <c r="AA921" s="54">
        <v>0</v>
      </c>
      <c r="AB921" s="54">
        <v>0</v>
      </c>
      <c r="AC921" s="56">
        <v>0</v>
      </c>
      <c r="AD921" s="56">
        <v>1</v>
      </c>
      <c r="AE921" s="1" t="s">
        <v>1463</v>
      </c>
      <c r="AF921" s="1" t="s">
        <v>1418</v>
      </c>
      <c r="AG921" s="1" t="s">
        <v>1434</v>
      </c>
    </row>
    <row r="922" spans="1:33">
      <c r="A922" s="53">
        <v>45169</v>
      </c>
      <c r="B922" s="53">
        <v>45169</v>
      </c>
      <c r="N922" s="1" t="s">
        <v>948</v>
      </c>
      <c r="U922" s="59">
        <v>1946204769.4859099</v>
      </c>
      <c r="V922" s="60">
        <v>1946204769.4859099</v>
      </c>
      <c r="W922" s="60">
        <v>32384688610.973598</v>
      </c>
      <c r="X922" s="59">
        <v>2.9374125738600002E-2</v>
      </c>
      <c r="Y922" s="54">
        <v>1</v>
      </c>
      <c r="Z922" s="54">
        <v>0</v>
      </c>
      <c r="AA922" s="54">
        <v>0</v>
      </c>
      <c r="AB922" s="54">
        <v>0</v>
      </c>
      <c r="AC922" s="56">
        <v>1</v>
      </c>
      <c r="AD922" s="56">
        <v>0</v>
      </c>
      <c r="AE922" s="1" t="s">
        <v>1461</v>
      </c>
      <c r="AF922" s="1" t="s">
        <v>1418</v>
      </c>
      <c r="AG922" s="1" t="s">
        <v>1434</v>
      </c>
    </row>
    <row r="923" spans="1:33">
      <c r="A923" s="53">
        <v>45169</v>
      </c>
      <c r="B923" s="53">
        <v>45169</v>
      </c>
      <c r="N923" s="1" t="s">
        <v>948</v>
      </c>
      <c r="U923" s="59">
        <v>151232922.55931899</v>
      </c>
      <c r="V923" s="60">
        <v>151232922.55931899</v>
      </c>
      <c r="W923" s="60">
        <v>2761064619.1200399</v>
      </c>
      <c r="X923" s="59">
        <v>2.2825629412999999E-3</v>
      </c>
      <c r="Y923" s="54">
        <v>0</v>
      </c>
      <c r="Z923" s="54">
        <v>1</v>
      </c>
      <c r="AA923" s="54">
        <v>0</v>
      </c>
      <c r="AB923" s="54">
        <v>0</v>
      </c>
      <c r="AC923" s="56">
        <v>1</v>
      </c>
      <c r="AD923" s="56">
        <v>0</v>
      </c>
      <c r="AE923" s="1" t="s">
        <v>1461</v>
      </c>
      <c r="AF923" s="1" t="s">
        <v>1418</v>
      </c>
      <c r="AG923" s="1" t="s">
        <v>1434</v>
      </c>
    </row>
    <row r="924" spans="1:33">
      <c r="A924" s="53">
        <v>45169</v>
      </c>
      <c r="B924" s="53">
        <v>45169</v>
      </c>
      <c r="N924" s="1" t="s">
        <v>948</v>
      </c>
      <c r="U924" s="59">
        <v>239905749.95760101</v>
      </c>
      <c r="V924" s="60">
        <v>239905749.95760101</v>
      </c>
      <c r="W924" s="60">
        <v>3992012110.0161901</v>
      </c>
      <c r="X924" s="59">
        <v>3.6209045292000001E-3</v>
      </c>
      <c r="Y924" s="54">
        <v>0</v>
      </c>
      <c r="Z924" s="54">
        <v>1</v>
      </c>
      <c r="AA924" s="54">
        <v>0</v>
      </c>
      <c r="AB924" s="54">
        <v>0</v>
      </c>
      <c r="AC924" s="56">
        <v>1</v>
      </c>
      <c r="AD924" s="56">
        <v>0</v>
      </c>
      <c r="AE924" s="1" t="s">
        <v>1461</v>
      </c>
      <c r="AF924" s="1" t="s">
        <v>1418</v>
      </c>
      <c r="AG924" s="1" t="s">
        <v>1434</v>
      </c>
    </row>
    <row r="925" spans="1:33">
      <c r="A925" s="53">
        <v>45169</v>
      </c>
      <c r="B925" s="53">
        <v>45169</v>
      </c>
      <c r="N925" s="1" t="s">
        <v>948</v>
      </c>
      <c r="U925" s="59">
        <v>1050007946.5141701</v>
      </c>
      <c r="V925" s="60">
        <v>1050007946.5141701</v>
      </c>
      <c r="W925" s="60">
        <v>17472046580.1199</v>
      </c>
      <c r="X925" s="59">
        <v>1.5847800771500001E-2</v>
      </c>
      <c r="Y925" s="54">
        <v>1</v>
      </c>
      <c r="Z925" s="54">
        <v>0</v>
      </c>
      <c r="AA925" s="54">
        <v>0</v>
      </c>
      <c r="AB925" s="54">
        <v>0</v>
      </c>
      <c r="AC925" s="56">
        <v>0</v>
      </c>
      <c r="AD925" s="56">
        <v>1</v>
      </c>
      <c r="AE925" s="1" t="s">
        <v>1463</v>
      </c>
      <c r="AF925" s="1" t="s">
        <v>1418</v>
      </c>
      <c r="AG925" s="1" t="s">
        <v>1434</v>
      </c>
    </row>
    <row r="926" spans="1:33">
      <c r="A926" s="53">
        <v>45169</v>
      </c>
      <c r="B926" s="53">
        <v>45169</v>
      </c>
      <c r="N926" s="1" t="s">
        <v>948</v>
      </c>
      <c r="U926" s="59">
        <v>170500135.61530501</v>
      </c>
      <c r="V926" s="60">
        <v>170500135.61530501</v>
      </c>
      <c r="W926" s="60">
        <v>2837108348.82445</v>
      </c>
      <c r="X926" s="59">
        <v>2.5733635538000002E-3</v>
      </c>
      <c r="Y926" s="54">
        <v>0</v>
      </c>
      <c r="Z926" s="54">
        <v>1</v>
      </c>
      <c r="AA926" s="54">
        <v>0</v>
      </c>
      <c r="AB926" s="54">
        <v>0</v>
      </c>
      <c r="AC926" s="56">
        <v>0</v>
      </c>
      <c r="AD926" s="56">
        <v>1</v>
      </c>
      <c r="AE926" s="1" t="s">
        <v>1463</v>
      </c>
      <c r="AF926" s="1" t="s">
        <v>1418</v>
      </c>
      <c r="AG926" s="1" t="s">
        <v>1434</v>
      </c>
    </row>
    <row r="927" spans="1:33">
      <c r="A927" s="53">
        <v>45169</v>
      </c>
      <c r="B927" s="53">
        <v>45169</v>
      </c>
      <c r="N927" s="1" t="s">
        <v>948</v>
      </c>
      <c r="U927" s="59">
        <v>160208108.60518</v>
      </c>
      <c r="V927" s="60">
        <v>160208108.60518</v>
      </c>
      <c r="W927" s="60">
        <v>2665849858.9037299</v>
      </c>
      <c r="X927" s="59">
        <v>2.4180256878999998E-3</v>
      </c>
      <c r="Y927" s="54">
        <v>0</v>
      </c>
      <c r="Z927" s="54">
        <v>1</v>
      </c>
      <c r="AA927" s="54">
        <v>0</v>
      </c>
      <c r="AB927" s="54">
        <v>0</v>
      </c>
      <c r="AC927" s="56">
        <v>0.5</v>
      </c>
      <c r="AD927" s="56">
        <v>0.5</v>
      </c>
      <c r="AE927" s="1" t="s">
        <v>1461</v>
      </c>
      <c r="AF927" s="1" t="s">
        <v>1418</v>
      </c>
      <c r="AG927" s="1" t="s">
        <v>1434</v>
      </c>
    </row>
    <row r="928" spans="1:33">
      <c r="A928" s="53">
        <v>45169</v>
      </c>
      <c r="B928" s="53">
        <v>45169</v>
      </c>
      <c r="N928" s="1" t="s">
        <v>948</v>
      </c>
      <c r="U928" s="59">
        <v>458728552.24290699</v>
      </c>
      <c r="V928" s="60">
        <v>458728552.24290699</v>
      </c>
      <c r="W928" s="60">
        <v>7633205690.5160398</v>
      </c>
      <c r="X928" s="59">
        <v>6.9236035101E-3</v>
      </c>
      <c r="Y928" s="54">
        <v>1</v>
      </c>
      <c r="Z928" s="54">
        <v>0</v>
      </c>
      <c r="AA928" s="54">
        <v>0</v>
      </c>
      <c r="AB928" s="54">
        <v>0</v>
      </c>
      <c r="AC928" s="56">
        <v>0</v>
      </c>
      <c r="AD928" s="56">
        <v>1</v>
      </c>
      <c r="AE928" s="1" t="s">
        <v>1463</v>
      </c>
      <c r="AF928" s="1" t="s">
        <v>1418</v>
      </c>
      <c r="AG928" s="1" t="s">
        <v>1434</v>
      </c>
    </row>
    <row r="929" spans="1:33">
      <c r="A929" s="53">
        <v>45169</v>
      </c>
      <c r="B929" s="53">
        <v>45169</v>
      </c>
      <c r="N929" s="1" t="s">
        <v>948</v>
      </c>
      <c r="U929" s="59">
        <v>175062371.16576201</v>
      </c>
      <c r="V929" s="60">
        <v>175062371.16576201</v>
      </c>
      <c r="W929" s="60">
        <v>2913023576.2393298</v>
      </c>
      <c r="X929" s="59">
        <v>2.6422215089E-3</v>
      </c>
      <c r="Y929" s="54">
        <v>0</v>
      </c>
      <c r="Z929" s="54">
        <v>1</v>
      </c>
      <c r="AA929" s="54">
        <v>0</v>
      </c>
      <c r="AB929" s="54">
        <v>0</v>
      </c>
      <c r="AC929" s="56">
        <v>0</v>
      </c>
      <c r="AD929" s="56">
        <v>1</v>
      </c>
      <c r="AE929" s="1" t="s">
        <v>1463</v>
      </c>
      <c r="AF929" s="1" t="s">
        <v>1418</v>
      </c>
      <c r="AG929" s="1" t="s">
        <v>1434</v>
      </c>
    </row>
    <row r="930" spans="1:33">
      <c r="A930" s="53">
        <v>45169</v>
      </c>
      <c r="B930" s="53">
        <v>45169</v>
      </c>
      <c r="N930" s="1" t="s">
        <v>948</v>
      </c>
      <c r="U930" s="59">
        <v>194320050.58099899</v>
      </c>
      <c r="V930" s="60">
        <v>194320050.58099899</v>
      </c>
      <c r="W930" s="60">
        <v>3233469790.8466201</v>
      </c>
      <c r="X930" s="59">
        <v>2.9328782299E-3</v>
      </c>
      <c r="Y930" s="54">
        <v>0</v>
      </c>
      <c r="Z930" s="54">
        <v>1</v>
      </c>
      <c r="AA930" s="54">
        <v>0</v>
      </c>
      <c r="AB930" s="54">
        <v>0</v>
      </c>
      <c r="AC930" s="56">
        <v>1</v>
      </c>
      <c r="AD930" s="56">
        <v>0</v>
      </c>
      <c r="AE930" s="1" t="s">
        <v>1463</v>
      </c>
      <c r="AF930" s="1" t="s">
        <v>1418</v>
      </c>
      <c r="AG930" s="1" t="s">
        <v>1434</v>
      </c>
    </row>
    <row r="931" spans="1:33">
      <c r="A931" s="53">
        <v>45169</v>
      </c>
      <c r="B931" s="53">
        <v>45169</v>
      </c>
      <c r="N931" s="1" t="s">
        <v>948</v>
      </c>
      <c r="U931" s="59">
        <v>165297104.994436</v>
      </c>
      <c r="V931" s="60">
        <v>165297104.994436</v>
      </c>
      <c r="W931" s="60">
        <v>2750530343.7079902</v>
      </c>
      <c r="X931" s="59">
        <v>2.4948340598E-3</v>
      </c>
      <c r="Y931" s="54">
        <v>0</v>
      </c>
      <c r="Z931" s="54">
        <v>1</v>
      </c>
      <c r="AA931" s="54">
        <v>0</v>
      </c>
      <c r="AB931" s="54">
        <v>0</v>
      </c>
      <c r="AC931" s="56">
        <v>0</v>
      </c>
      <c r="AD931" s="56">
        <v>1</v>
      </c>
      <c r="AE931" s="1" t="s">
        <v>1463</v>
      </c>
      <c r="AF931" s="1" t="s">
        <v>1418</v>
      </c>
      <c r="AG931" s="1" t="s">
        <v>1434</v>
      </c>
    </row>
    <row r="932" spans="1:33">
      <c r="A932" s="53">
        <v>45169</v>
      </c>
      <c r="B932" s="53">
        <v>45169</v>
      </c>
      <c r="N932" s="1" t="s">
        <v>948</v>
      </c>
      <c r="U932" s="59">
        <v>154263562.38906401</v>
      </c>
      <c r="V932" s="60">
        <v>154263562.38906401</v>
      </c>
      <c r="W932" s="60">
        <v>2566933094.7683201</v>
      </c>
      <c r="X932" s="59">
        <v>2.3283044773000001E-3</v>
      </c>
      <c r="Y932" s="54">
        <v>0</v>
      </c>
      <c r="Z932" s="54">
        <v>1</v>
      </c>
      <c r="AA932" s="54">
        <v>0</v>
      </c>
      <c r="AB932" s="54">
        <v>0</v>
      </c>
      <c r="AC932" s="56">
        <v>1</v>
      </c>
      <c r="AD932" s="56">
        <v>0</v>
      </c>
      <c r="AE932" s="1" t="s">
        <v>1461</v>
      </c>
      <c r="AF932" s="1" t="s">
        <v>1418</v>
      </c>
      <c r="AG932" s="1" t="s">
        <v>1434</v>
      </c>
    </row>
    <row r="933" spans="1:33">
      <c r="A933" s="53">
        <v>45169</v>
      </c>
      <c r="B933" s="53">
        <v>45169</v>
      </c>
      <c r="N933" s="1" t="s">
        <v>948</v>
      </c>
      <c r="U933" s="59">
        <v>108635226.50532401</v>
      </c>
      <c r="V933" s="60">
        <v>108635226.50532401</v>
      </c>
      <c r="W933" s="60">
        <v>1807681307.5978701</v>
      </c>
      <c r="X933" s="59">
        <v>1.6396346638999999E-3</v>
      </c>
      <c r="Y933" s="54">
        <v>0</v>
      </c>
      <c r="Z933" s="54">
        <v>1</v>
      </c>
      <c r="AA933" s="54">
        <v>0</v>
      </c>
      <c r="AB933" s="54">
        <v>0</v>
      </c>
      <c r="AC933" s="56">
        <v>0</v>
      </c>
      <c r="AD933" s="56">
        <v>1</v>
      </c>
      <c r="AE933" s="1" t="s">
        <v>1463</v>
      </c>
      <c r="AF933" s="1" t="s">
        <v>1418</v>
      </c>
      <c r="AG933" s="1" t="s">
        <v>1434</v>
      </c>
    </row>
    <row r="934" spans="1:33">
      <c r="A934" s="53">
        <v>45169</v>
      </c>
      <c r="B934" s="53">
        <v>45169</v>
      </c>
      <c r="N934" s="1" t="s">
        <v>948</v>
      </c>
      <c r="U934" s="59">
        <v>833260750.92637205</v>
      </c>
      <c r="V934" s="60">
        <v>833260750.92637205</v>
      </c>
      <c r="W934" s="60">
        <v>13865390925.7579</v>
      </c>
      <c r="X934" s="59">
        <v>1.2576428983500001E-2</v>
      </c>
      <c r="Y934" s="54">
        <v>1</v>
      </c>
      <c r="Z934" s="54">
        <v>0</v>
      </c>
      <c r="AA934" s="54">
        <v>0</v>
      </c>
      <c r="AB934" s="54">
        <v>0</v>
      </c>
      <c r="AC934" s="56">
        <v>0.5</v>
      </c>
      <c r="AD934" s="56">
        <v>0.5</v>
      </c>
      <c r="AE934" s="1" t="s">
        <v>1461</v>
      </c>
      <c r="AF934" s="1" t="s">
        <v>1418</v>
      </c>
      <c r="AG934" s="1" t="s">
        <v>1434</v>
      </c>
    </row>
    <row r="935" spans="1:33">
      <c r="A935" s="53">
        <v>45169</v>
      </c>
      <c r="B935" s="53">
        <v>45169</v>
      </c>
      <c r="N935" s="1" t="s">
        <v>948</v>
      </c>
      <c r="U935" s="59">
        <v>428411001.54180098</v>
      </c>
      <c r="V935" s="60">
        <v>428411001.54180098</v>
      </c>
      <c r="W935" s="60">
        <v>7128724119.87325</v>
      </c>
      <c r="X935" s="59">
        <v>6.4660198271000004E-3</v>
      </c>
      <c r="Y935" s="54">
        <v>1</v>
      </c>
      <c r="Z935" s="54">
        <v>0</v>
      </c>
      <c r="AA935" s="54">
        <v>0</v>
      </c>
      <c r="AB935" s="54">
        <v>0</v>
      </c>
      <c r="AC935" s="56">
        <v>0</v>
      </c>
      <c r="AD935" s="56">
        <v>1</v>
      </c>
      <c r="AE935" s="1" t="s">
        <v>1461</v>
      </c>
      <c r="AF935" s="1" t="s">
        <v>1418</v>
      </c>
      <c r="AG935" s="1" t="s">
        <v>1434</v>
      </c>
    </row>
    <row r="936" spans="1:33">
      <c r="A936" s="53">
        <v>45169</v>
      </c>
      <c r="B936" s="53">
        <v>45169</v>
      </c>
      <c r="N936" s="1" t="s">
        <v>948</v>
      </c>
      <c r="U936" s="59">
        <v>171767430.17269999</v>
      </c>
      <c r="V936" s="60">
        <v>171767430.17269999</v>
      </c>
      <c r="W936" s="60">
        <v>2858196026.8854098</v>
      </c>
      <c r="X936" s="59">
        <v>2.5924908678000001E-3</v>
      </c>
      <c r="Y936" s="54">
        <v>0</v>
      </c>
      <c r="Z936" s="54">
        <v>1</v>
      </c>
      <c r="AA936" s="54">
        <v>0</v>
      </c>
      <c r="AB936" s="54">
        <v>0</v>
      </c>
      <c r="AC936" s="56">
        <v>0</v>
      </c>
      <c r="AD936" s="56">
        <v>1</v>
      </c>
      <c r="AE936" s="1" t="s">
        <v>1463</v>
      </c>
      <c r="AF936" s="1" t="s">
        <v>1418</v>
      </c>
      <c r="AG936" s="1" t="s">
        <v>1434</v>
      </c>
    </row>
    <row r="937" spans="1:33">
      <c r="A937" s="53">
        <v>45169</v>
      </c>
      <c r="B937" s="53">
        <v>45169</v>
      </c>
      <c r="N937" s="1" t="s">
        <v>948</v>
      </c>
      <c r="U937" s="59">
        <v>110147888.695528</v>
      </c>
      <c r="V937" s="60">
        <v>110147888.695528</v>
      </c>
      <c r="W937" s="60">
        <v>1832851883.0539601</v>
      </c>
      <c r="X937" s="59">
        <v>1.6624653187000001E-3</v>
      </c>
      <c r="Y937" s="54">
        <v>0</v>
      </c>
      <c r="Z937" s="54">
        <v>1</v>
      </c>
      <c r="AA937" s="54">
        <v>0</v>
      </c>
      <c r="AB937" s="54">
        <v>0</v>
      </c>
      <c r="AC937" s="56">
        <v>0</v>
      </c>
      <c r="AD937" s="56">
        <v>1</v>
      </c>
      <c r="AE937" s="1" t="s">
        <v>1463</v>
      </c>
      <c r="AF937" s="1" t="s">
        <v>1418</v>
      </c>
      <c r="AG937" s="1" t="s">
        <v>1434</v>
      </c>
    </row>
    <row r="938" spans="1:33">
      <c r="A938" s="53">
        <v>45169</v>
      </c>
      <c r="B938" s="53">
        <v>45169</v>
      </c>
      <c r="N938" s="1" t="s">
        <v>948</v>
      </c>
      <c r="U938" s="59">
        <v>214231090.32418799</v>
      </c>
      <c r="V938" s="60">
        <v>214231090.32418799</v>
      </c>
      <c r="W938" s="60">
        <v>3564787868.0159702</v>
      </c>
      <c r="X938" s="59">
        <v>3.2333961374000002E-3</v>
      </c>
      <c r="Y938" s="54">
        <v>0</v>
      </c>
      <c r="Z938" s="54">
        <v>1</v>
      </c>
      <c r="AA938" s="54">
        <v>0</v>
      </c>
      <c r="AB938" s="54">
        <v>0</v>
      </c>
      <c r="AC938" s="56">
        <v>1</v>
      </c>
      <c r="AD938" s="56">
        <v>0</v>
      </c>
      <c r="AE938" s="1" t="s">
        <v>1463</v>
      </c>
      <c r="AF938" s="1" t="s">
        <v>1418</v>
      </c>
      <c r="AG938" s="1" t="s">
        <v>1434</v>
      </c>
    </row>
    <row r="939" spans="1:33">
      <c r="A939" s="53">
        <v>45169</v>
      </c>
      <c r="B939" s="53">
        <v>45169</v>
      </c>
      <c r="N939" s="1" t="s">
        <v>948</v>
      </c>
      <c r="U939" s="59">
        <v>376736182.52112401</v>
      </c>
      <c r="V939" s="60">
        <v>376736182.52112401</v>
      </c>
      <c r="W939" s="60">
        <v>6268859346.51999</v>
      </c>
      <c r="X939" s="59">
        <v>5.6860902661000001E-3</v>
      </c>
      <c r="Y939" s="54">
        <v>1</v>
      </c>
      <c r="Z939" s="54">
        <v>0</v>
      </c>
      <c r="AA939" s="54">
        <v>0</v>
      </c>
      <c r="AB939" s="54">
        <v>0</v>
      </c>
      <c r="AC939" s="56">
        <v>1</v>
      </c>
      <c r="AD939" s="56">
        <v>0</v>
      </c>
      <c r="AE939" s="1" t="s">
        <v>1461</v>
      </c>
      <c r="AF939" s="1" t="s">
        <v>1418</v>
      </c>
      <c r="AG939" s="1" t="s">
        <v>1434</v>
      </c>
    </row>
    <row r="940" spans="1:33">
      <c r="A940" s="53">
        <v>45169</v>
      </c>
      <c r="B940" s="53">
        <v>45169</v>
      </c>
      <c r="N940" s="1" t="s">
        <v>948</v>
      </c>
      <c r="U940" s="59">
        <v>371628922.29319203</v>
      </c>
      <c r="V940" s="60">
        <v>371628922.29319203</v>
      </c>
      <c r="W940" s="60">
        <v>7420649943.5159502</v>
      </c>
      <c r="X940" s="59">
        <v>5.6090062375000003E-3</v>
      </c>
      <c r="Y940" s="54">
        <v>0</v>
      </c>
      <c r="Z940" s="54">
        <v>1</v>
      </c>
      <c r="AA940" s="54">
        <v>0</v>
      </c>
      <c r="AB940" s="54">
        <v>0</v>
      </c>
      <c r="AC940" s="56">
        <v>0</v>
      </c>
      <c r="AD940" s="56">
        <v>1</v>
      </c>
      <c r="AE940" s="1" t="s">
        <v>1461</v>
      </c>
      <c r="AF940" s="1" t="s">
        <v>1418</v>
      </c>
      <c r="AG940" s="1" t="s">
        <v>1434</v>
      </c>
    </row>
    <row r="941" spans="1:33">
      <c r="A941" s="53">
        <v>45169</v>
      </c>
      <c r="B941" s="53">
        <v>45169</v>
      </c>
      <c r="N941" s="1" t="s">
        <v>948</v>
      </c>
      <c r="U941" s="59">
        <v>177658444.30011699</v>
      </c>
      <c r="V941" s="60">
        <v>177658444.30011699</v>
      </c>
      <c r="W941" s="60">
        <v>2956222021.43151</v>
      </c>
      <c r="X941" s="59">
        <v>2.681404117E-3</v>
      </c>
      <c r="Y941" s="54">
        <v>0</v>
      </c>
      <c r="Z941" s="54">
        <v>1</v>
      </c>
      <c r="AA941" s="54">
        <v>0</v>
      </c>
      <c r="AB941" s="54">
        <v>0</v>
      </c>
      <c r="AC941" s="56">
        <v>0</v>
      </c>
      <c r="AD941" s="56">
        <v>1</v>
      </c>
      <c r="AE941" s="1" t="s">
        <v>1461</v>
      </c>
      <c r="AF941" s="1" t="s">
        <v>1418</v>
      </c>
      <c r="AG941" s="1" t="s">
        <v>1434</v>
      </c>
    </row>
    <row r="942" spans="1:33">
      <c r="A942" s="53">
        <v>45169</v>
      </c>
      <c r="B942" s="53">
        <v>45169</v>
      </c>
      <c r="N942" s="1" t="s">
        <v>948</v>
      </c>
      <c r="U942" s="59">
        <v>916713096.57374501</v>
      </c>
      <c r="V942" s="60">
        <v>916713096.57374501</v>
      </c>
      <c r="W942" s="60">
        <v>15254031150.064501</v>
      </c>
      <c r="X942" s="59">
        <v>1.3835977687E-2</v>
      </c>
      <c r="Y942" s="54">
        <v>1</v>
      </c>
      <c r="Z942" s="54">
        <v>0</v>
      </c>
      <c r="AA942" s="54">
        <v>0</v>
      </c>
      <c r="AB942" s="54">
        <v>0</v>
      </c>
      <c r="AC942" s="56">
        <v>1</v>
      </c>
      <c r="AD942" s="56">
        <v>0</v>
      </c>
      <c r="AE942" s="1" t="s">
        <v>1463</v>
      </c>
      <c r="AF942" s="1" t="s">
        <v>1418</v>
      </c>
      <c r="AG942" s="1" t="s">
        <v>1434</v>
      </c>
    </row>
    <row r="943" spans="1:33">
      <c r="A943" s="53">
        <v>45169</v>
      </c>
      <c r="B943" s="53">
        <v>45169</v>
      </c>
      <c r="N943" s="1" t="s">
        <v>948</v>
      </c>
      <c r="U943" s="59">
        <v>260683328.72281399</v>
      </c>
      <c r="V943" s="60">
        <v>260683328.72281399</v>
      </c>
      <c r="W943" s="60">
        <v>4337749325.8278198</v>
      </c>
      <c r="X943" s="59">
        <v>3.9345011356999998E-3</v>
      </c>
      <c r="Y943" s="54">
        <v>0</v>
      </c>
      <c r="Z943" s="54">
        <v>1</v>
      </c>
      <c r="AA943" s="54">
        <v>0</v>
      </c>
      <c r="AB943" s="54">
        <v>0</v>
      </c>
      <c r="AC943" s="56">
        <v>0</v>
      </c>
      <c r="AD943" s="56">
        <v>1</v>
      </c>
      <c r="AE943" s="1" t="s">
        <v>1463</v>
      </c>
      <c r="AF943" s="1" t="s">
        <v>1418</v>
      </c>
      <c r="AG943" s="1" t="s">
        <v>1434</v>
      </c>
    </row>
    <row r="944" spans="1:33">
      <c r="A944" s="53">
        <v>45169</v>
      </c>
      <c r="B944" s="53">
        <v>45169</v>
      </c>
      <c r="N944" s="1" t="s">
        <v>948</v>
      </c>
      <c r="U944" s="59">
        <v>186029635.98213899</v>
      </c>
      <c r="V944" s="60">
        <v>186029635.98213899</v>
      </c>
      <c r="W944" s="60">
        <v>3095517968.1764598</v>
      </c>
      <c r="X944" s="59">
        <v>2.8077507589E-3</v>
      </c>
      <c r="Y944" s="54">
        <v>0</v>
      </c>
      <c r="Z944" s="54">
        <v>1</v>
      </c>
      <c r="AA944" s="54">
        <v>0</v>
      </c>
      <c r="AB944" s="54">
        <v>0</v>
      </c>
      <c r="AC944" s="56">
        <v>0.35</v>
      </c>
      <c r="AD944" s="56">
        <v>0.65</v>
      </c>
      <c r="AE944" s="1" t="s">
        <v>1461</v>
      </c>
      <c r="AF944" s="1" t="s">
        <v>1418</v>
      </c>
      <c r="AG944" s="1" t="s">
        <v>1434</v>
      </c>
    </row>
    <row r="945" spans="1:33">
      <c r="A945" s="53">
        <v>45169</v>
      </c>
      <c r="B945" s="53">
        <v>45169</v>
      </c>
      <c r="N945" s="1" t="s">
        <v>948</v>
      </c>
      <c r="U945" s="59">
        <v>472143601.24542099</v>
      </c>
      <c r="V945" s="60">
        <v>472143601.24542099</v>
      </c>
      <c r="W945" s="60">
        <v>7856431011.6430302</v>
      </c>
      <c r="X945" s="59">
        <v>7.1260772386999996E-3</v>
      </c>
      <c r="Y945" s="54">
        <v>1</v>
      </c>
      <c r="Z945" s="54">
        <v>0</v>
      </c>
      <c r="AA945" s="54">
        <v>0</v>
      </c>
      <c r="AB945" s="54">
        <v>0</v>
      </c>
      <c r="AC945" s="56">
        <v>0</v>
      </c>
      <c r="AD945" s="56">
        <v>1</v>
      </c>
      <c r="AE945" s="1" t="s">
        <v>1463</v>
      </c>
      <c r="AF945" s="1" t="s">
        <v>1418</v>
      </c>
      <c r="AG945" s="1" t="s">
        <v>1434</v>
      </c>
    </row>
    <row r="946" spans="1:33">
      <c r="A946" s="53">
        <v>45169</v>
      </c>
      <c r="B946" s="53">
        <v>45169</v>
      </c>
      <c r="N946" s="1" t="s">
        <v>948</v>
      </c>
      <c r="U946" s="59">
        <v>355163963.75929099</v>
      </c>
      <c r="V946" s="60">
        <v>355163963.75929099</v>
      </c>
      <c r="W946" s="60">
        <v>5909899385.9839201</v>
      </c>
      <c r="X946" s="59">
        <v>5.3605001348E-3</v>
      </c>
      <c r="Y946" s="54">
        <v>0</v>
      </c>
      <c r="Z946" s="54">
        <v>1</v>
      </c>
      <c r="AA946" s="54">
        <v>0</v>
      </c>
      <c r="AB946" s="54">
        <v>0</v>
      </c>
      <c r="AC946" s="56">
        <v>0.35</v>
      </c>
      <c r="AD946" s="56">
        <v>0.65</v>
      </c>
      <c r="AE946" s="1" t="s">
        <v>1463</v>
      </c>
      <c r="AF946" s="1" t="s">
        <v>1418</v>
      </c>
      <c r="AG946" s="1" t="s">
        <v>1434</v>
      </c>
    </row>
    <row r="947" spans="1:33">
      <c r="A947" s="53">
        <v>45169</v>
      </c>
      <c r="B947" s="53">
        <v>45169</v>
      </c>
      <c r="N947" s="1" t="s">
        <v>948</v>
      </c>
      <c r="U947" s="59">
        <v>287528705.502343</v>
      </c>
      <c r="V947" s="60">
        <v>287528705.502343</v>
      </c>
      <c r="W947" s="60">
        <v>4784454205.6431904</v>
      </c>
      <c r="X947" s="59">
        <v>4.3396791958000003E-3</v>
      </c>
      <c r="Y947" s="54">
        <v>0</v>
      </c>
      <c r="Z947" s="54">
        <v>1</v>
      </c>
      <c r="AA947" s="54">
        <v>0</v>
      </c>
      <c r="AB947" s="54">
        <v>0</v>
      </c>
      <c r="AC947" s="56">
        <v>1</v>
      </c>
      <c r="AD947" s="56">
        <v>0</v>
      </c>
      <c r="AE947" s="1" t="s">
        <v>1461</v>
      </c>
      <c r="AF947" s="1" t="s">
        <v>1418</v>
      </c>
      <c r="AG947" s="1" t="s">
        <v>1434</v>
      </c>
    </row>
    <row r="948" spans="1:33">
      <c r="A948" s="53">
        <v>45169</v>
      </c>
      <c r="B948" s="53">
        <v>45169</v>
      </c>
      <c r="N948" s="1" t="s">
        <v>948</v>
      </c>
      <c r="U948" s="59">
        <v>219415484.03984299</v>
      </c>
      <c r="V948" s="60">
        <v>219415484.03984299</v>
      </c>
      <c r="W948" s="60">
        <v>3651055756.54989</v>
      </c>
      <c r="X948" s="59">
        <v>3.3116443439999998E-3</v>
      </c>
      <c r="Y948" s="54">
        <v>0</v>
      </c>
      <c r="Z948" s="54">
        <v>1</v>
      </c>
      <c r="AA948" s="54">
        <v>0</v>
      </c>
      <c r="AB948" s="54">
        <v>0</v>
      </c>
      <c r="AC948" s="56">
        <v>0.65</v>
      </c>
      <c r="AD948" s="56">
        <v>0.35</v>
      </c>
      <c r="AE948" s="1" t="s">
        <v>1463</v>
      </c>
      <c r="AF948" s="1" t="s">
        <v>1418</v>
      </c>
      <c r="AG948" s="1" t="s">
        <v>1434</v>
      </c>
    </row>
    <row r="949" spans="1:33">
      <c r="A949" s="53">
        <v>45169</v>
      </c>
      <c r="B949" s="53">
        <v>45169</v>
      </c>
      <c r="N949" s="1" t="s">
        <v>948</v>
      </c>
      <c r="U949" s="59">
        <v>280228008.76252002</v>
      </c>
      <c r="V949" s="60">
        <v>280228008.76252002</v>
      </c>
      <c r="W949" s="60">
        <v>4662971207.4154301</v>
      </c>
      <c r="X949" s="59">
        <v>4.2294895654999996E-3</v>
      </c>
      <c r="Y949" s="54">
        <v>0</v>
      </c>
      <c r="Z949" s="54">
        <v>1</v>
      </c>
      <c r="AA949" s="54">
        <v>0</v>
      </c>
      <c r="AB949" s="54">
        <v>0</v>
      </c>
      <c r="AC949" s="56">
        <v>0</v>
      </c>
      <c r="AD949" s="56">
        <v>1</v>
      </c>
      <c r="AE949" s="1" t="s">
        <v>1463</v>
      </c>
      <c r="AF949" s="1" t="s">
        <v>1418</v>
      </c>
      <c r="AG949" s="1" t="s">
        <v>1434</v>
      </c>
    </row>
    <row r="950" spans="1:33">
      <c r="A950" s="53">
        <v>45169</v>
      </c>
      <c r="B950" s="53">
        <v>45169</v>
      </c>
      <c r="N950" s="1" t="s">
        <v>948</v>
      </c>
      <c r="U950" s="59">
        <v>127719471.941856</v>
      </c>
      <c r="V950" s="60">
        <v>127719471.941856</v>
      </c>
      <c r="W950" s="60">
        <v>2125241594.94664</v>
      </c>
      <c r="X950" s="59">
        <v>1.9276737407E-3</v>
      </c>
      <c r="Y950" s="54">
        <v>0</v>
      </c>
      <c r="Z950" s="54">
        <v>1</v>
      </c>
      <c r="AA950" s="54">
        <v>0</v>
      </c>
      <c r="AB950" s="54">
        <v>0</v>
      </c>
      <c r="AC950" s="56">
        <v>0</v>
      </c>
      <c r="AD950" s="56">
        <v>1</v>
      </c>
      <c r="AE950" s="1" t="s">
        <v>1463</v>
      </c>
      <c r="AF950" s="1" t="s">
        <v>1418</v>
      </c>
      <c r="AG950" s="1" t="s">
        <v>1434</v>
      </c>
    </row>
    <row r="951" spans="1:33">
      <c r="A951" s="53">
        <v>45169</v>
      </c>
      <c r="B951" s="53">
        <v>45169</v>
      </c>
      <c r="N951" s="1" t="s">
        <v>948</v>
      </c>
      <c r="U951" s="59">
        <v>239997004.39376199</v>
      </c>
      <c r="V951" s="60">
        <v>239997004.39376199</v>
      </c>
      <c r="W951" s="60">
        <v>3993530576.3902202</v>
      </c>
      <c r="X951" s="59">
        <v>3.6222818351000002E-3</v>
      </c>
      <c r="Y951" s="54">
        <v>1</v>
      </c>
      <c r="Z951" s="54">
        <v>0</v>
      </c>
      <c r="AA951" s="54">
        <v>0</v>
      </c>
      <c r="AB951" s="54">
        <v>0</v>
      </c>
      <c r="AC951" s="56">
        <v>0</v>
      </c>
      <c r="AD951" s="56">
        <v>1</v>
      </c>
      <c r="AE951" s="1" t="s">
        <v>1463</v>
      </c>
      <c r="AF951" s="1" t="s">
        <v>1418</v>
      </c>
      <c r="AG951" s="1" t="s">
        <v>1434</v>
      </c>
    </row>
    <row r="952" spans="1:33">
      <c r="A952" s="53">
        <v>45169</v>
      </c>
      <c r="B952" s="53">
        <v>45169</v>
      </c>
      <c r="N952" s="1" t="s">
        <v>948</v>
      </c>
      <c r="U952" s="59">
        <v>473115493.299169</v>
      </c>
      <c r="V952" s="60">
        <v>473115493.299169</v>
      </c>
      <c r="W952" s="60">
        <v>7872603216.1394701</v>
      </c>
      <c r="X952" s="59">
        <v>7.1407460339999998E-3</v>
      </c>
      <c r="Y952" s="54">
        <v>1</v>
      </c>
      <c r="Z952" s="54">
        <v>0</v>
      </c>
      <c r="AA952" s="54">
        <v>0</v>
      </c>
      <c r="AB952" s="54">
        <v>0</v>
      </c>
      <c r="AC952" s="56">
        <v>0</v>
      </c>
      <c r="AD952" s="56">
        <v>1</v>
      </c>
      <c r="AE952" s="1" t="s">
        <v>1461</v>
      </c>
      <c r="AF952" s="1" t="s">
        <v>1418</v>
      </c>
      <c r="AG952" s="1" t="s">
        <v>1434</v>
      </c>
    </row>
    <row r="953" spans="1:33">
      <c r="A953" s="53">
        <v>45169</v>
      </c>
      <c r="B953" s="53">
        <v>45169</v>
      </c>
      <c r="N953" s="1" t="s">
        <v>948</v>
      </c>
      <c r="U953" s="59">
        <v>206833869.65028501</v>
      </c>
      <c r="V953" s="60">
        <v>206833869.65028501</v>
      </c>
      <c r="W953" s="60">
        <v>3441698719.3986402</v>
      </c>
      <c r="X953" s="59">
        <v>3.1217496686000001E-3</v>
      </c>
      <c r="Y953" s="54">
        <v>0</v>
      </c>
      <c r="Z953" s="54">
        <v>1</v>
      </c>
      <c r="AA953" s="54">
        <v>0</v>
      </c>
      <c r="AB953" s="54">
        <v>0</v>
      </c>
      <c r="AC953" s="56">
        <v>1</v>
      </c>
      <c r="AD953" s="56">
        <v>0</v>
      </c>
      <c r="AE953" s="1" t="s">
        <v>1461</v>
      </c>
      <c r="AF953" s="1" t="s">
        <v>1418</v>
      </c>
      <c r="AG953" s="1" t="s">
        <v>1434</v>
      </c>
    </row>
    <row r="954" spans="1:33">
      <c r="A954" s="53">
        <v>45169</v>
      </c>
      <c r="B954" s="53">
        <v>45169</v>
      </c>
      <c r="N954" s="1" t="s">
        <v>948</v>
      </c>
      <c r="U954" s="59">
        <v>242961664.67255601</v>
      </c>
      <c r="V954" s="60">
        <v>242961664.67255601</v>
      </c>
      <c r="W954" s="60">
        <v>4042862281.5999599</v>
      </c>
      <c r="X954" s="59">
        <v>3.6670275398000001E-3</v>
      </c>
      <c r="Y954" s="54">
        <v>0</v>
      </c>
      <c r="Z954" s="54">
        <v>1</v>
      </c>
      <c r="AA954" s="54">
        <v>0</v>
      </c>
      <c r="AB954" s="54">
        <v>0</v>
      </c>
      <c r="AC954" s="56">
        <v>0</v>
      </c>
      <c r="AD954" s="56">
        <v>1</v>
      </c>
      <c r="AE954" s="1" t="s">
        <v>1463</v>
      </c>
      <c r="AF954" s="1" t="s">
        <v>1418</v>
      </c>
      <c r="AG954" s="1" t="s">
        <v>1434</v>
      </c>
    </row>
    <row r="955" spans="1:33">
      <c r="A955" s="53">
        <v>45169</v>
      </c>
      <c r="B955" s="53">
        <v>45169</v>
      </c>
      <c r="N955" s="1" t="s">
        <v>948</v>
      </c>
      <c r="U955" s="59">
        <v>254350999.60730901</v>
      </c>
      <c r="V955" s="60">
        <v>254350999.60730901</v>
      </c>
      <c r="W955" s="60">
        <v>4232379885.8783002</v>
      </c>
      <c r="X955" s="59">
        <v>3.8389271064000001E-3</v>
      </c>
      <c r="Y955" s="54">
        <v>0</v>
      </c>
      <c r="Z955" s="54">
        <v>1</v>
      </c>
      <c r="AA955" s="54">
        <v>0</v>
      </c>
      <c r="AB955" s="54">
        <v>0</v>
      </c>
      <c r="AC955" s="56">
        <v>0</v>
      </c>
      <c r="AD955" s="56">
        <v>1</v>
      </c>
      <c r="AE955" s="1" t="s">
        <v>1463</v>
      </c>
      <c r="AF955" s="1" t="s">
        <v>1418</v>
      </c>
      <c r="AG955" s="1" t="s">
        <v>1434</v>
      </c>
    </row>
    <row r="956" spans="1:33">
      <c r="A956" s="53">
        <v>45169</v>
      </c>
      <c r="B956" s="53">
        <v>45169</v>
      </c>
      <c r="N956" s="1" t="s">
        <v>948</v>
      </c>
      <c r="U956" s="59">
        <v>235658134.02486801</v>
      </c>
      <c r="V956" s="60">
        <v>235658134.02486801</v>
      </c>
      <c r="W956" s="60">
        <v>3921332127.3764801</v>
      </c>
      <c r="X956" s="59">
        <v>3.5567951371999998E-3</v>
      </c>
      <c r="Y956" s="54">
        <v>0</v>
      </c>
      <c r="Z956" s="54">
        <v>1</v>
      </c>
      <c r="AA956" s="54">
        <v>0</v>
      </c>
      <c r="AB956" s="54">
        <v>0</v>
      </c>
      <c r="AC956" s="56">
        <v>0</v>
      </c>
      <c r="AD956" s="56">
        <v>1</v>
      </c>
      <c r="AE956" s="1" t="s">
        <v>1463</v>
      </c>
      <c r="AF956" s="1" t="s">
        <v>1418</v>
      </c>
      <c r="AG956" s="1" t="s">
        <v>1434</v>
      </c>
    </row>
    <row r="957" spans="1:33">
      <c r="A957" s="53">
        <v>45169</v>
      </c>
      <c r="B957" s="53">
        <v>45169</v>
      </c>
      <c r="N957" s="1" t="s">
        <v>948</v>
      </c>
      <c r="U957" s="59">
        <v>282880124.06416202</v>
      </c>
      <c r="V957" s="60">
        <v>282880124.06416202</v>
      </c>
      <c r="W957" s="60">
        <v>5648522627.6398401</v>
      </c>
      <c r="X957" s="59">
        <v>4.2695180196000004E-3</v>
      </c>
      <c r="Y957" s="54">
        <v>1</v>
      </c>
      <c r="Z957" s="54">
        <v>0</v>
      </c>
      <c r="AA957" s="54">
        <v>0</v>
      </c>
      <c r="AB957" s="54">
        <v>0</v>
      </c>
      <c r="AC957" s="56">
        <v>1</v>
      </c>
      <c r="AD957" s="56">
        <v>0</v>
      </c>
      <c r="AE957" s="1" t="s">
        <v>1461</v>
      </c>
      <c r="AF957" s="1" t="s">
        <v>1418</v>
      </c>
      <c r="AG957" s="1" t="s">
        <v>1434</v>
      </c>
    </row>
    <row r="958" spans="1:33">
      <c r="A958" s="53">
        <v>45169</v>
      </c>
      <c r="B958" s="53">
        <v>45169</v>
      </c>
      <c r="N958" s="1" t="s">
        <v>948</v>
      </c>
      <c r="U958" s="59">
        <v>333897996.42668098</v>
      </c>
      <c r="V958" s="60">
        <v>333897996.42668098</v>
      </c>
      <c r="W958" s="60">
        <v>5556035424.2489901</v>
      </c>
      <c r="X958" s="59">
        <v>5.0395322653999999E-3</v>
      </c>
      <c r="Y958" s="54">
        <v>0</v>
      </c>
      <c r="Z958" s="54">
        <v>1</v>
      </c>
      <c r="AA958" s="54">
        <v>0</v>
      </c>
      <c r="AB958" s="54">
        <v>0</v>
      </c>
      <c r="AC958" s="56">
        <v>0</v>
      </c>
      <c r="AD958" s="56">
        <v>1</v>
      </c>
      <c r="AE958" s="1" t="s">
        <v>1461</v>
      </c>
      <c r="AF958" s="1" t="s">
        <v>1418</v>
      </c>
      <c r="AG958" s="1" t="s">
        <v>1434</v>
      </c>
    </row>
    <row r="959" spans="1:33">
      <c r="A959" s="53">
        <v>45169</v>
      </c>
      <c r="B959" s="53">
        <v>45169</v>
      </c>
      <c r="N959" s="1" t="s">
        <v>948</v>
      </c>
      <c r="U959" s="59">
        <v>255717334.15255901</v>
      </c>
      <c r="V959" s="60">
        <v>255717334.15255901</v>
      </c>
      <c r="W959" s="60">
        <v>4255115581.2584</v>
      </c>
      <c r="X959" s="59">
        <v>3.8595492338000001E-3</v>
      </c>
      <c r="Y959" s="54">
        <v>0</v>
      </c>
      <c r="Z959" s="54">
        <v>1</v>
      </c>
      <c r="AA959" s="54">
        <v>0</v>
      </c>
      <c r="AB959" s="54">
        <v>0</v>
      </c>
      <c r="AC959" s="56">
        <v>1</v>
      </c>
      <c r="AD959" s="56">
        <v>0</v>
      </c>
      <c r="AE959" s="1" t="s">
        <v>1463</v>
      </c>
      <c r="AF959" s="1" t="s">
        <v>1418</v>
      </c>
      <c r="AG959" s="1" t="s">
        <v>1434</v>
      </c>
    </row>
    <row r="960" spans="1:33">
      <c r="A960" s="53">
        <v>45169</v>
      </c>
      <c r="B960" s="53">
        <v>45169</v>
      </c>
      <c r="N960" s="1" t="s">
        <v>948</v>
      </c>
      <c r="U960" s="59">
        <v>214662090.85416001</v>
      </c>
      <c r="V960" s="60">
        <v>214662090.85416001</v>
      </c>
      <c r="W960" s="60">
        <v>4286351618.0132198</v>
      </c>
      <c r="X960" s="59">
        <v>3.2399012411000001E-3</v>
      </c>
      <c r="Y960" s="54">
        <v>0</v>
      </c>
      <c r="Z960" s="54">
        <v>1</v>
      </c>
      <c r="AA960" s="54">
        <v>0</v>
      </c>
      <c r="AB960" s="54">
        <v>0</v>
      </c>
      <c r="AC960" s="56">
        <v>0</v>
      </c>
      <c r="AD960" s="56">
        <v>1</v>
      </c>
      <c r="AE960" s="1" t="s">
        <v>1463</v>
      </c>
      <c r="AF960" s="1" t="s">
        <v>1418</v>
      </c>
      <c r="AG960" s="1" t="s">
        <v>1434</v>
      </c>
    </row>
    <row r="961" spans="1:33">
      <c r="A961" s="53">
        <v>45169</v>
      </c>
      <c r="B961" s="53">
        <v>45169</v>
      </c>
      <c r="N961" s="1" t="s">
        <v>948</v>
      </c>
      <c r="U961" s="59">
        <v>178135592.94250199</v>
      </c>
      <c r="V961" s="60">
        <v>178135592.94250199</v>
      </c>
      <c r="W961" s="60">
        <v>2964161735.9194498</v>
      </c>
      <c r="X961" s="59">
        <v>2.6886057355E-3</v>
      </c>
      <c r="Y961" s="54">
        <v>0</v>
      </c>
      <c r="Z961" s="54">
        <v>1</v>
      </c>
      <c r="AA961" s="54">
        <v>0</v>
      </c>
      <c r="AB961" s="54">
        <v>0</v>
      </c>
      <c r="AC961" s="56">
        <v>0</v>
      </c>
      <c r="AD961" s="56">
        <v>1</v>
      </c>
      <c r="AE961" s="1" t="s">
        <v>1463</v>
      </c>
      <c r="AF961" s="1" t="s">
        <v>1418</v>
      </c>
      <c r="AG961" s="1" t="s">
        <v>1434</v>
      </c>
    </row>
    <row r="962" spans="1:33">
      <c r="A962" s="53">
        <v>45169</v>
      </c>
      <c r="B962" s="53">
        <v>45169</v>
      </c>
      <c r="N962" s="1" t="s">
        <v>948</v>
      </c>
      <c r="U962" s="59">
        <v>153665912.300666</v>
      </c>
      <c r="V962" s="60">
        <v>153665912.300666</v>
      </c>
      <c r="W962" s="60">
        <v>2556988246.04812</v>
      </c>
      <c r="X962" s="59">
        <v>2.3192841269000001E-3</v>
      </c>
      <c r="Y962" s="54">
        <v>0</v>
      </c>
      <c r="Z962" s="54">
        <v>1</v>
      </c>
      <c r="AA962" s="54">
        <v>0</v>
      </c>
      <c r="AB962" s="54">
        <v>0</v>
      </c>
      <c r="AC962" s="56">
        <v>0.35</v>
      </c>
      <c r="AD962" s="56">
        <v>0.65</v>
      </c>
      <c r="AE962" s="1" t="s">
        <v>1463</v>
      </c>
      <c r="AF962" s="1" t="s">
        <v>1418</v>
      </c>
      <c r="AG962" s="1" t="s">
        <v>1434</v>
      </c>
    </row>
    <row r="963" spans="1:33">
      <c r="A963" s="53">
        <v>45169</v>
      </c>
      <c r="B963" s="53">
        <v>45169</v>
      </c>
      <c r="N963" s="1" t="s">
        <v>948</v>
      </c>
      <c r="U963" s="59">
        <v>533460200.93528903</v>
      </c>
      <c r="V963" s="60">
        <v>533460200.93528903</v>
      </c>
      <c r="W963" s="60">
        <v>10652081074.613899</v>
      </c>
      <c r="X963" s="59">
        <v>8.0515304783999996E-3</v>
      </c>
      <c r="Y963" s="54">
        <v>1</v>
      </c>
      <c r="Z963" s="54">
        <v>0</v>
      </c>
      <c r="AA963" s="54">
        <v>0</v>
      </c>
      <c r="AB963" s="54">
        <v>0</v>
      </c>
      <c r="AC963" s="56">
        <v>0</v>
      </c>
      <c r="AD963" s="56">
        <v>1</v>
      </c>
      <c r="AE963" s="1" t="s">
        <v>1461</v>
      </c>
      <c r="AF963" s="1" t="s">
        <v>1418</v>
      </c>
      <c r="AG963" s="1" t="s">
        <v>1434</v>
      </c>
    </row>
    <row r="964" spans="1:33">
      <c r="A964" s="53">
        <v>45169</v>
      </c>
      <c r="B964" s="53">
        <v>45169</v>
      </c>
      <c r="N964" s="1" t="s">
        <v>948</v>
      </c>
      <c r="U964" s="59">
        <v>210320843.42330199</v>
      </c>
      <c r="V964" s="60">
        <v>210320843.42330199</v>
      </c>
      <c r="W964" s="60">
        <v>4199666014.2561202</v>
      </c>
      <c r="X964" s="59">
        <v>3.1743786661000001E-3</v>
      </c>
      <c r="Y964" s="54">
        <v>0</v>
      </c>
      <c r="Z964" s="54">
        <v>1</v>
      </c>
      <c r="AA964" s="54">
        <v>0</v>
      </c>
      <c r="AB964" s="54">
        <v>0</v>
      </c>
      <c r="AC964" s="56">
        <v>0</v>
      </c>
      <c r="AD964" s="56">
        <v>1</v>
      </c>
      <c r="AE964" s="1" t="s">
        <v>1461</v>
      </c>
      <c r="AF964" s="1" t="s">
        <v>1418</v>
      </c>
      <c r="AG964" s="1" t="s">
        <v>1434</v>
      </c>
    </row>
    <row r="965" spans="1:33">
      <c r="A965" s="53">
        <v>45169</v>
      </c>
      <c r="B965" s="53">
        <v>45169</v>
      </c>
      <c r="N965" s="1" t="s">
        <v>948</v>
      </c>
      <c r="U965" s="59">
        <v>388246156.31355399</v>
      </c>
      <c r="V965" s="60">
        <v>388246156.31355399</v>
      </c>
      <c r="W965" s="60">
        <v>6460384371.5494804</v>
      </c>
      <c r="X965" s="59">
        <v>5.8598106386000002E-3</v>
      </c>
      <c r="Y965" s="54">
        <v>1</v>
      </c>
      <c r="Z965" s="54">
        <v>0</v>
      </c>
      <c r="AA965" s="54">
        <v>0</v>
      </c>
      <c r="AB965" s="54">
        <v>0</v>
      </c>
      <c r="AC965" s="56">
        <v>1</v>
      </c>
      <c r="AD965" s="56">
        <v>0</v>
      </c>
      <c r="AE965" s="1" t="s">
        <v>1461</v>
      </c>
      <c r="AF965" s="1" t="s">
        <v>1418</v>
      </c>
      <c r="AG965" s="1" t="s">
        <v>1434</v>
      </c>
    </row>
    <row r="966" spans="1:33">
      <c r="A966" s="53">
        <v>45169</v>
      </c>
      <c r="B966" s="53">
        <v>45169</v>
      </c>
      <c r="N966" s="1" t="s">
        <v>948</v>
      </c>
      <c r="U966" s="59">
        <v>267400719.80518001</v>
      </c>
      <c r="V966" s="60">
        <v>267400719.80518001</v>
      </c>
      <c r="W966" s="60">
        <v>4449526165.49615</v>
      </c>
      <c r="X966" s="59">
        <v>4.0358869165999997E-3</v>
      </c>
      <c r="Y966" s="54">
        <v>0</v>
      </c>
      <c r="Z966" s="54">
        <v>1</v>
      </c>
      <c r="AA966" s="54">
        <v>0</v>
      </c>
      <c r="AB966" s="54">
        <v>0</v>
      </c>
      <c r="AC966" s="56">
        <v>1</v>
      </c>
      <c r="AD966" s="56">
        <v>0</v>
      </c>
      <c r="AE966" s="1" t="s">
        <v>1461</v>
      </c>
      <c r="AF966" s="1" t="s">
        <v>1418</v>
      </c>
      <c r="AG966" s="1" t="s">
        <v>1434</v>
      </c>
    </row>
    <row r="967" spans="1:33">
      <c r="A967" s="53">
        <v>45169</v>
      </c>
      <c r="B967" s="53">
        <v>45169</v>
      </c>
      <c r="N967" s="1" t="s">
        <v>948</v>
      </c>
      <c r="U967" s="59">
        <v>649461305.346789</v>
      </c>
      <c r="V967" s="60">
        <v>649461305.346789</v>
      </c>
      <c r="W967" s="60">
        <v>10806983143.9618</v>
      </c>
      <c r="X967" s="59">
        <v>9.8023385537999996E-3</v>
      </c>
      <c r="Y967" s="54">
        <v>1</v>
      </c>
      <c r="Z967" s="54">
        <v>0</v>
      </c>
      <c r="AA967" s="54">
        <v>0</v>
      </c>
      <c r="AB967" s="54">
        <v>0</v>
      </c>
      <c r="AC967" s="56">
        <v>0</v>
      </c>
      <c r="AD967" s="56">
        <v>1</v>
      </c>
      <c r="AE967" s="1" t="s">
        <v>1463</v>
      </c>
      <c r="AF967" s="1" t="s">
        <v>1418</v>
      </c>
      <c r="AG967" s="1" t="s">
        <v>1434</v>
      </c>
    </row>
    <row r="968" spans="1:33">
      <c r="A968" s="53">
        <v>45169</v>
      </c>
      <c r="B968" s="53">
        <v>45169</v>
      </c>
      <c r="N968" s="1" t="s">
        <v>948</v>
      </c>
      <c r="U968" s="59">
        <v>159809811.34189701</v>
      </c>
      <c r="V968" s="60">
        <v>159809811.34189701</v>
      </c>
      <c r="W968" s="60">
        <v>2659222224.9320998</v>
      </c>
      <c r="X968" s="59">
        <v>2.4120141755999999E-3</v>
      </c>
      <c r="Y968" s="54">
        <v>0</v>
      </c>
      <c r="Z968" s="54">
        <v>1</v>
      </c>
      <c r="AA968" s="54">
        <v>0</v>
      </c>
      <c r="AB968" s="54">
        <v>0</v>
      </c>
      <c r="AC968" s="56">
        <v>0</v>
      </c>
      <c r="AD968" s="56">
        <v>1</v>
      </c>
      <c r="AE968" s="1" t="s">
        <v>1461</v>
      </c>
      <c r="AF968" s="1" t="s">
        <v>1418</v>
      </c>
      <c r="AG968" s="1" t="s">
        <v>1434</v>
      </c>
    </row>
    <row r="969" spans="1:33">
      <c r="A969" s="53">
        <v>45169</v>
      </c>
      <c r="B969" s="53">
        <v>45169</v>
      </c>
      <c r="N969" s="1" t="s">
        <v>948</v>
      </c>
      <c r="U969" s="59">
        <v>174238890.80992001</v>
      </c>
      <c r="V969" s="60">
        <v>174238890.80992001</v>
      </c>
      <c r="W969" s="60">
        <v>2899320930.2899799</v>
      </c>
      <c r="X969" s="59">
        <v>2.6297926956999999E-3</v>
      </c>
      <c r="Y969" s="54">
        <v>0</v>
      </c>
      <c r="Z969" s="54">
        <v>1</v>
      </c>
      <c r="AA969" s="54">
        <v>0</v>
      </c>
      <c r="AB969" s="54">
        <v>0</v>
      </c>
      <c r="AC969" s="56">
        <v>1</v>
      </c>
      <c r="AD969" s="56">
        <v>0</v>
      </c>
      <c r="AE969" s="1" t="s">
        <v>1463</v>
      </c>
      <c r="AF969" s="1" t="s">
        <v>1418</v>
      </c>
      <c r="AG969" s="1" t="s">
        <v>1434</v>
      </c>
    </row>
    <row r="970" spans="1:33">
      <c r="A970" s="53">
        <v>45169</v>
      </c>
      <c r="B970" s="53">
        <v>45169</v>
      </c>
      <c r="N970" s="1" t="s">
        <v>948</v>
      </c>
      <c r="U970" s="59">
        <v>237215954.98281199</v>
      </c>
      <c r="V970" s="60">
        <v>237215954.98281199</v>
      </c>
      <c r="W970" s="60">
        <v>3947254141.0441399</v>
      </c>
      <c r="X970" s="59">
        <v>3.5803073747000002E-3</v>
      </c>
      <c r="Y970" s="54">
        <v>0</v>
      </c>
      <c r="Z970" s="54">
        <v>1</v>
      </c>
      <c r="AA970" s="54">
        <v>0</v>
      </c>
      <c r="AB970" s="54">
        <v>0</v>
      </c>
      <c r="AC970" s="56">
        <v>0.65</v>
      </c>
      <c r="AD970" s="56">
        <v>0.35</v>
      </c>
      <c r="AE970" s="1" t="s">
        <v>1463</v>
      </c>
      <c r="AF970" s="1" t="s">
        <v>1418</v>
      </c>
      <c r="AG970" s="1" t="s">
        <v>1434</v>
      </c>
    </row>
    <row r="971" spans="1:33">
      <c r="A971" s="53">
        <v>45169</v>
      </c>
      <c r="B971" s="53">
        <v>45169</v>
      </c>
      <c r="N971" s="1" t="s">
        <v>948</v>
      </c>
      <c r="U971" s="59">
        <v>109124934.964072</v>
      </c>
      <c r="V971" s="60">
        <v>109124934.964072</v>
      </c>
      <c r="W971" s="60">
        <v>1815830016.4055901</v>
      </c>
      <c r="X971" s="59">
        <v>1.647025848E-3</v>
      </c>
      <c r="Y971" s="54">
        <v>0</v>
      </c>
      <c r="Z971" s="54">
        <v>1</v>
      </c>
      <c r="AA971" s="54">
        <v>0</v>
      </c>
      <c r="AB971" s="54">
        <v>0</v>
      </c>
      <c r="AC971" s="56">
        <v>0.5</v>
      </c>
      <c r="AD971" s="56">
        <v>0.5</v>
      </c>
      <c r="AE971" s="1" t="s">
        <v>1461</v>
      </c>
      <c r="AF971" s="1" t="s">
        <v>1418</v>
      </c>
      <c r="AG971" s="1" t="s">
        <v>1434</v>
      </c>
    </row>
    <row r="972" spans="1:33">
      <c r="A972" s="53">
        <v>45169</v>
      </c>
      <c r="B972" s="53">
        <v>45169</v>
      </c>
      <c r="N972" s="1" t="s">
        <v>948</v>
      </c>
      <c r="U972" s="59">
        <v>246661741.84241301</v>
      </c>
      <c r="V972" s="60">
        <v>246661741.84241301</v>
      </c>
      <c r="W972" s="60">
        <v>4104431263.8885102</v>
      </c>
      <c r="X972" s="59">
        <v>3.7228729131999999E-3</v>
      </c>
      <c r="Y972" s="54">
        <v>1</v>
      </c>
      <c r="Z972" s="54">
        <v>0</v>
      </c>
      <c r="AA972" s="54">
        <v>0</v>
      </c>
      <c r="AB972" s="54">
        <v>0</v>
      </c>
      <c r="AC972" s="56">
        <v>0</v>
      </c>
      <c r="AD972" s="56">
        <v>1</v>
      </c>
      <c r="AE972" s="1" t="s">
        <v>1461</v>
      </c>
      <c r="AF972" s="1" t="s">
        <v>1418</v>
      </c>
      <c r="AG972" s="1" t="s">
        <v>1434</v>
      </c>
    </row>
    <row r="973" spans="1:33">
      <c r="A973" s="53">
        <v>45169</v>
      </c>
      <c r="B973" s="53">
        <v>45169</v>
      </c>
      <c r="N973" s="1" t="s">
        <v>948</v>
      </c>
      <c r="U973" s="59">
        <v>369401886.78197402</v>
      </c>
      <c r="V973" s="60">
        <v>369401886.78197402</v>
      </c>
      <c r="W973" s="60">
        <v>6146817263.6841202</v>
      </c>
      <c r="X973" s="59">
        <v>5.5753935250999996E-3</v>
      </c>
      <c r="Y973" s="54">
        <v>1</v>
      </c>
      <c r="Z973" s="54">
        <v>0</v>
      </c>
      <c r="AA973" s="54">
        <v>0</v>
      </c>
      <c r="AB973" s="54">
        <v>0</v>
      </c>
      <c r="AC973" s="56">
        <v>0</v>
      </c>
      <c r="AD973" s="56">
        <v>1</v>
      </c>
      <c r="AE973" s="1" t="s">
        <v>1461</v>
      </c>
      <c r="AF973" s="1" t="s">
        <v>1418</v>
      </c>
      <c r="AG973" s="1" t="s">
        <v>1434</v>
      </c>
    </row>
    <row r="974" spans="1:33">
      <c r="A974" s="53">
        <v>45169</v>
      </c>
      <c r="B974" s="53">
        <v>45169</v>
      </c>
      <c r="N974" s="1" t="s">
        <v>948</v>
      </c>
      <c r="U974" s="59">
        <v>174393409.41977099</v>
      </c>
      <c r="V974" s="60">
        <v>174393409.41977099</v>
      </c>
      <c r="W974" s="60">
        <v>2901892107.3537102</v>
      </c>
      <c r="X974" s="59">
        <v>2.6321248497E-3</v>
      </c>
      <c r="Y974" s="54">
        <v>0</v>
      </c>
      <c r="Z974" s="54">
        <v>1</v>
      </c>
      <c r="AA974" s="54">
        <v>0</v>
      </c>
      <c r="AB974" s="54">
        <v>0</v>
      </c>
      <c r="AC974" s="56">
        <v>0</v>
      </c>
      <c r="AD974" s="56">
        <v>1</v>
      </c>
      <c r="AE974" s="1" t="s">
        <v>1463</v>
      </c>
      <c r="AF974" s="1" t="s">
        <v>1418</v>
      </c>
      <c r="AG974" s="1" t="s">
        <v>1434</v>
      </c>
    </row>
    <row r="975" spans="1:33">
      <c r="A975" s="53">
        <v>45169</v>
      </c>
      <c r="B975" s="53">
        <v>45169</v>
      </c>
      <c r="N975" s="1" t="s">
        <v>948</v>
      </c>
      <c r="U975" s="59">
        <v>314407378.20507002</v>
      </c>
      <c r="V975" s="60">
        <v>314407378.20507002</v>
      </c>
      <c r="W975" s="60">
        <v>5231713126.9046097</v>
      </c>
      <c r="X975" s="59">
        <v>4.7453597922000003E-3</v>
      </c>
      <c r="Y975" s="54">
        <v>0</v>
      </c>
      <c r="Z975" s="54">
        <v>1</v>
      </c>
      <c r="AA975" s="54">
        <v>0</v>
      </c>
      <c r="AB975" s="54">
        <v>0</v>
      </c>
      <c r="AC975" s="56">
        <v>0.35</v>
      </c>
      <c r="AD975" s="56">
        <v>0.65</v>
      </c>
      <c r="AE975" s="1" t="s">
        <v>1461</v>
      </c>
      <c r="AF975" s="1" t="s">
        <v>1418</v>
      </c>
      <c r="AG975" s="1" t="s">
        <v>1434</v>
      </c>
    </row>
    <row r="976" spans="1:33">
      <c r="A976" s="53">
        <v>45169</v>
      </c>
      <c r="B976" s="53">
        <v>45169</v>
      </c>
      <c r="N976" s="1" t="s">
        <v>948</v>
      </c>
      <c r="U976" s="59">
        <v>150932385.73848999</v>
      </c>
      <c r="V976" s="60">
        <v>150932385.73848999</v>
      </c>
      <c r="W976" s="60">
        <v>5023005174.05832</v>
      </c>
      <c r="X976" s="59">
        <v>2.2780269303000001E-3</v>
      </c>
      <c r="Y976" s="54">
        <v>0</v>
      </c>
      <c r="Z976" s="54">
        <v>1</v>
      </c>
      <c r="AA976" s="54">
        <v>0</v>
      </c>
      <c r="AB976" s="54">
        <v>0</v>
      </c>
      <c r="AC976" s="56">
        <v>0</v>
      </c>
      <c r="AD976" s="56">
        <v>1</v>
      </c>
      <c r="AE976" s="1" t="s">
        <v>1461</v>
      </c>
      <c r="AF976" s="1" t="s">
        <v>1418</v>
      </c>
      <c r="AG976" s="1" t="s">
        <v>1434</v>
      </c>
    </row>
    <row r="977" spans="1:33">
      <c r="A977" s="53">
        <v>45169</v>
      </c>
      <c r="B977" s="53">
        <v>45169</v>
      </c>
      <c r="N977" s="1" t="s">
        <v>948</v>
      </c>
      <c r="U977" s="59">
        <v>221530372.83445799</v>
      </c>
      <c r="V977" s="60">
        <v>221530372.83445799</v>
      </c>
      <c r="W977" s="60">
        <v>3686247333.57933</v>
      </c>
      <c r="X977" s="59">
        <v>3.3435644226999998E-3</v>
      </c>
      <c r="Y977" s="54">
        <v>0</v>
      </c>
      <c r="Z977" s="54">
        <v>1</v>
      </c>
      <c r="AA977" s="54">
        <v>0</v>
      </c>
      <c r="AB977" s="54">
        <v>0</v>
      </c>
      <c r="AC977" s="56">
        <v>0.35</v>
      </c>
      <c r="AD977" s="56">
        <v>0.65</v>
      </c>
      <c r="AE977" s="1" t="s">
        <v>1461</v>
      </c>
      <c r="AF977" s="1" t="s">
        <v>1418</v>
      </c>
      <c r="AG977" s="1" t="s">
        <v>1434</v>
      </c>
    </row>
    <row r="978" spans="1:33">
      <c r="A978" s="53">
        <v>45169</v>
      </c>
      <c r="B978" s="53">
        <v>45169</v>
      </c>
      <c r="N978" s="1" t="s">
        <v>948</v>
      </c>
      <c r="U978" s="59">
        <v>210795493.57697299</v>
      </c>
      <c r="V978" s="60">
        <v>210795493.57697299</v>
      </c>
      <c r="W978" s="60">
        <v>3507619818.3863301</v>
      </c>
      <c r="X978" s="59">
        <v>3.1815425748E-3</v>
      </c>
      <c r="Y978" s="54">
        <v>0</v>
      </c>
      <c r="Z978" s="54">
        <v>1</v>
      </c>
      <c r="AA978" s="54">
        <v>0</v>
      </c>
      <c r="AB978" s="54">
        <v>0</v>
      </c>
      <c r="AC978" s="56">
        <v>0</v>
      </c>
      <c r="AD978" s="56">
        <v>1</v>
      </c>
      <c r="AE978" s="1" t="s">
        <v>1461</v>
      </c>
      <c r="AF978" s="1" t="s">
        <v>1418</v>
      </c>
      <c r="AG978" s="1" t="s">
        <v>1434</v>
      </c>
    </row>
    <row r="979" spans="1:33">
      <c r="A979" s="53">
        <v>45169</v>
      </c>
      <c r="B979" s="53">
        <v>45169</v>
      </c>
      <c r="N979" s="1" t="s">
        <v>948</v>
      </c>
      <c r="U979" s="59">
        <v>292744736.61037302</v>
      </c>
      <c r="V979" s="60">
        <v>292744736.61037302</v>
      </c>
      <c r="W979" s="60">
        <v>4871248537.8055496</v>
      </c>
      <c r="X979" s="59">
        <v>4.4184049065E-3</v>
      </c>
      <c r="Y979" s="54">
        <v>1</v>
      </c>
      <c r="Z979" s="54">
        <v>0</v>
      </c>
      <c r="AA979" s="54">
        <v>0</v>
      </c>
      <c r="AB979" s="54">
        <v>0</v>
      </c>
      <c r="AC979" s="56">
        <v>0.35</v>
      </c>
      <c r="AD979" s="56">
        <v>0.65</v>
      </c>
      <c r="AE979" s="1" t="s">
        <v>1463</v>
      </c>
      <c r="AF979" s="1" t="s">
        <v>1418</v>
      </c>
      <c r="AG979" s="1" t="s">
        <v>1434</v>
      </c>
    </row>
    <row r="980" spans="1:33">
      <c r="A980" s="53">
        <v>45169</v>
      </c>
      <c r="B980" s="53">
        <v>45169</v>
      </c>
      <c r="N980" s="1" t="s">
        <v>948</v>
      </c>
      <c r="U980" s="59">
        <v>1374354789.02246</v>
      </c>
      <c r="V980" s="60">
        <v>1374354789.02246</v>
      </c>
      <c r="W980" s="60">
        <v>22869151582.261101</v>
      </c>
      <c r="X980" s="59">
        <v>2.07431771903E-2</v>
      </c>
      <c r="Y980" s="54">
        <v>1</v>
      </c>
      <c r="Z980" s="54">
        <v>0</v>
      </c>
      <c r="AA980" s="54">
        <v>0</v>
      </c>
      <c r="AB980" s="54">
        <v>0</v>
      </c>
      <c r="AC980" s="56">
        <v>0</v>
      </c>
      <c r="AD980" s="56">
        <v>1</v>
      </c>
      <c r="AE980" s="1" t="s">
        <v>1461</v>
      </c>
      <c r="AF980" s="1" t="s">
        <v>1418</v>
      </c>
      <c r="AG980" s="1" t="s">
        <v>1434</v>
      </c>
    </row>
    <row r="981" spans="1:33">
      <c r="A981" s="53">
        <v>45169</v>
      </c>
      <c r="B981" s="53">
        <v>45169</v>
      </c>
      <c r="N981" s="1" t="s">
        <v>948</v>
      </c>
      <c r="U981" s="59">
        <v>591721833.51459801</v>
      </c>
      <c r="V981" s="60">
        <v>591721833.51459801</v>
      </c>
      <c r="W981" s="60">
        <v>9846203042.5228405</v>
      </c>
      <c r="X981" s="59">
        <v>8.9308750099000005E-3</v>
      </c>
      <c r="Y981" s="54">
        <v>1</v>
      </c>
      <c r="Z981" s="54">
        <v>0</v>
      </c>
      <c r="AA981" s="54">
        <v>0</v>
      </c>
      <c r="AB981" s="54">
        <v>0</v>
      </c>
      <c r="AC981" s="56">
        <v>0</v>
      </c>
      <c r="AD981" s="56">
        <v>1</v>
      </c>
      <c r="AE981" s="1" t="s">
        <v>1463</v>
      </c>
      <c r="AF981" s="1" t="s">
        <v>1418</v>
      </c>
      <c r="AG981" s="1" t="s">
        <v>1434</v>
      </c>
    </row>
    <row r="982" spans="1:33">
      <c r="A982" s="53">
        <v>45169</v>
      </c>
      <c r="B982" s="53">
        <v>45169</v>
      </c>
      <c r="N982" s="1" t="s">
        <v>948</v>
      </c>
      <c r="U982" s="59">
        <v>286359612.10963798</v>
      </c>
      <c r="V982" s="60">
        <v>286359612.10963798</v>
      </c>
      <c r="W982" s="60">
        <v>4765000586.9523497</v>
      </c>
      <c r="X982" s="59">
        <v>4.3220340349000002E-3</v>
      </c>
      <c r="Y982" s="54">
        <v>0</v>
      </c>
      <c r="Z982" s="54">
        <v>1</v>
      </c>
      <c r="AA982" s="54">
        <v>0</v>
      </c>
      <c r="AB982" s="54">
        <v>0</v>
      </c>
      <c r="AC982" s="56">
        <v>0.35</v>
      </c>
      <c r="AD982" s="56">
        <v>0.65</v>
      </c>
      <c r="AE982" s="1" t="s">
        <v>1463</v>
      </c>
      <c r="AF982" s="1" t="s">
        <v>1418</v>
      </c>
      <c r="AG982" s="1" t="s">
        <v>1434</v>
      </c>
    </row>
    <row r="983" spans="1:33">
      <c r="A983" s="53">
        <v>45169</v>
      </c>
      <c r="B983" s="53">
        <v>45169</v>
      </c>
      <c r="N983" s="1" t="s">
        <v>948</v>
      </c>
      <c r="U983" s="59">
        <v>439577454.631037</v>
      </c>
      <c r="V983" s="60">
        <v>439577454.631037</v>
      </c>
      <c r="W983" s="60">
        <v>14629065976.8456</v>
      </c>
      <c r="X983" s="59">
        <v>6.6345554315000001E-3</v>
      </c>
      <c r="Y983" s="54">
        <v>1</v>
      </c>
      <c r="Z983" s="54">
        <v>0</v>
      </c>
      <c r="AA983" s="54">
        <v>0</v>
      </c>
      <c r="AB983" s="54">
        <v>0</v>
      </c>
      <c r="AC983" s="56">
        <v>0</v>
      </c>
      <c r="AD983" s="56">
        <v>1</v>
      </c>
      <c r="AE983" s="1" t="s">
        <v>1463</v>
      </c>
      <c r="AF983" s="1" t="s">
        <v>1418</v>
      </c>
      <c r="AG983" s="1" t="s">
        <v>1434</v>
      </c>
    </row>
    <row r="984" spans="1:33">
      <c r="A984" s="53">
        <v>45169</v>
      </c>
      <c r="B984" s="53">
        <v>45169</v>
      </c>
      <c r="N984" s="1" t="s">
        <v>948</v>
      </c>
      <c r="U984" s="59">
        <v>326613945.11429501</v>
      </c>
      <c r="V984" s="60">
        <v>326613945.11429501</v>
      </c>
      <c r="W984" s="60">
        <v>5434829404.5760098</v>
      </c>
      <c r="X984" s="59">
        <v>4.9295938649999999E-3</v>
      </c>
      <c r="Y984" s="54">
        <v>1</v>
      </c>
      <c r="Z984" s="54">
        <v>0</v>
      </c>
      <c r="AA984" s="54">
        <v>0</v>
      </c>
      <c r="AB984" s="54">
        <v>0</v>
      </c>
      <c r="AC984" s="56">
        <v>0</v>
      </c>
      <c r="AD984" s="56">
        <v>1</v>
      </c>
      <c r="AE984" s="1" t="s">
        <v>1463</v>
      </c>
      <c r="AF984" s="1" t="s">
        <v>1418</v>
      </c>
      <c r="AG984" s="1" t="s">
        <v>1434</v>
      </c>
    </row>
    <row r="985" spans="1:33">
      <c r="A985" s="53">
        <v>45169</v>
      </c>
      <c r="B985" s="53">
        <v>45169</v>
      </c>
      <c r="N985" s="1" t="s">
        <v>1070</v>
      </c>
      <c r="U985" s="59">
        <v>2993817165.8779101</v>
      </c>
      <c r="V985" s="60">
        <v>2993817165.8779101</v>
      </c>
      <c r="W985" s="60">
        <v>14969085829.3895</v>
      </c>
      <c r="X985" s="59">
        <v>4.51857704017E-2</v>
      </c>
      <c r="Y985" s="54">
        <v>1</v>
      </c>
      <c r="Z985" s="54">
        <v>0</v>
      </c>
      <c r="AA985" s="54">
        <v>0</v>
      </c>
      <c r="AB985" s="54">
        <v>0</v>
      </c>
      <c r="AC985" s="56">
        <v>0</v>
      </c>
      <c r="AD985" s="56">
        <v>1</v>
      </c>
      <c r="AE985" s="1" t="s">
        <v>1458</v>
      </c>
      <c r="AF985" s="1" t="s">
        <v>1418</v>
      </c>
      <c r="AG985" s="1" t="s">
        <v>1419</v>
      </c>
    </row>
    <row r="986" spans="1:33">
      <c r="A986" s="53">
        <v>45169</v>
      </c>
      <c r="B986" s="53">
        <v>45169</v>
      </c>
      <c r="N986" s="1" t="s">
        <v>948</v>
      </c>
      <c r="U986" s="59">
        <v>1179039398.1282201</v>
      </c>
      <c r="V986" s="60">
        <v>1179039398.1282201</v>
      </c>
      <c r="W986" s="60">
        <v>1965065663.54704</v>
      </c>
      <c r="X986" s="59">
        <v>1.77952762599E-2</v>
      </c>
      <c r="Y986" s="54">
        <v>0</v>
      </c>
      <c r="Z986" s="54">
        <v>1</v>
      </c>
      <c r="AA986" s="54">
        <v>0</v>
      </c>
      <c r="AB986" s="54">
        <v>0</v>
      </c>
      <c r="AC986" s="56">
        <v>1</v>
      </c>
      <c r="AD986" s="56">
        <v>0</v>
      </c>
      <c r="AE986" s="1" t="s">
        <v>1431</v>
      </c>
      <c r="AF986" s="1" t="s">
        <v>1418</v>
      </c>
      <c r="AG986" s="1" t="s">
        <v>1456</v>
      </c>
    </row>
    <row r="987" spans="1:33">
      <c r="A987" s="53">
        <v>45169</v>
      </c>
      <c r="B987" s="53">
        <v>45169</v>
      </c>
      <c r="N987" s="1" t="s">
        <v>1303</v>
      </c>
      <c r="U987" s="59">
        <v>3690723734.0210099</v>
      </c>
      <c r="V987" s="60">
        <v>3690723734.0210099</v>
      </c>
      <c r="W987" s="60">
        <v>4342027922.3776598</v>
      </c>
      <c r="X987" s="59">
        <v>5.5704201700199997E-2</v>
      </c>
      <c r="Y987" s="54">
        <v>0</v>
      </c>
      <c r="Z987" s="54">
        <v>1</v>
      </c>
      <c r="AA987" s="54">
        <v>0</v>
      </c>
      <c r="AB987" s="54">
        <v>0</v>
      </c>
      <c r="AC987" s="56">
        <v>0</v>
      </c>
      <c r="AD987" s="56">
        <v>1</v>
      </c>
      <c r="AE987" s="1" t="s">
        <v>1501</v>
      </c>
      <c r="AF987" s="1" t="s">
        <v>1418</v>
      </c>
      <c r="AG987" s="1" t="s">
        <v>1419</v>
      </c>
    </row>
    <row r="988" spans="1:33">
      <c r="A988" s="53">
        <v>45169</v>
      </c>
      <c r="B988" s="53">
        <v>45169</v>
      </c>
      <c r="N988" s="1" t="s">
        <v>948</v>
      </c>
      <c r="U988" s="59">
        <v>535688950.57058501</v>
      </c>
      <c r="V988" s="60">
        <v>535688950.57058501</v>
      </c>
      <c r="W988" s="60">
        <v>9539880950.4281693</v>
      </c>
      <c r="X988" s="59">
        <v>8.0851690621000002E-3</v>
      </c>
      <c r="Y988" s="54">
        <v>1</v>
      </c>
      <c r="Z988" s="54">
        <v>0</v>
      </c>
      <c r="AA988" s="54">
        <v>0</v>
      </c>
      <c r="AB988" s="54">
        <v>0</v>
      </c>
      <c r="AC988" s="56">
        <v>1</v>
      </c>
      <c r="AD988" s="56">
        <v>0</v>
      </c>
      <c r="AE988" s="1" t="s">
        <v>1461</v>
      </c>
      <c r="AF988" s="1" t="s">
        <v>1418</v>
      </c>
      <c r="AG988" s="1" t="s">
        <v>1434</v>
      </c>
    </row>
    <row r="989" spans="1:33">
      <c r="A989" s="53">
        <v>45169</v>
      </c>
      <c r="B989" s="53">
        <v>45169</v>
      </c>
      <c r="N989" s="1" t="s">
        <v>1102</v>
      </c>
      <c r="U989" s="59">
        <v>925951368.03858495</v>
      </c>
      <c r="V989" s="60">
        <v>925951368.03858495</v>
      </c>
      <c r="W989" s="60">
        <v>2057669706.7524099</v>
      </c>
      <c r="X989" s="59">
        <v>1.3975411189500001E-2</v>
      </c>
      <c r="Y989" s="54">
        <v>0</v>
      </c>
      <c r="Z989" s="54">
        <v>1</v>
      </c>
      <c r="AA989" s="54">
        <v>0</v>
      </c>
      <c r="AB989" s="54">
        <v>0</v>
      </c>
      <c r="AC989" s="56">
        <v>0</v>
      </c>
      <c r="AD989" s="56">
        <v>1</v>
      </c>
      <c r="AE989" s="1" t="s">
        <v>1482</v>
      </c>
      <c r="AF989" s="1" t="s">
        <v>1418</v>
      </c>
      <c r="AG989" s="1" t="s">
        <v>1419</v>
      </c>
    </row>
    <row r="990" spans="1:33">
      <c r="A990" s="53">
        <v>45169</v>
      </c>
      <c r="B990" s="53">
        <v>45169</v>
      </c>
      <c r="N990" s="1" t="s">
        <v>948</v>
      </c>
      <c r="U990" s="59">
        <v>3892778312.8765898</v>
      </c>
      <c r="V990" s="60">
        <v>3892778312.8765898</v>
      </c>
      <c r="W990" s="60">
        <v>9053454693.8183498</v>
      </c>
      <c r="X990" s="59">
        <v>5.8753817392499998E-2</v>
      </c>
      <c r="Y990" s="54">
        <v>1</v>
      </c>
      <c r="Z990" s="54">
        <v>0</v>
      </c>
      <c r="AA990" s="54">
        <v>0</v>
      </c>
      <c r="AB990" s="54">
        <v>0</v>
      </c>
      <c r="AC990" s="56">
        <v>1</v>
      </c>
      <c r="AD990" s="56">
        <v>0</v>
      </c>
      <c r="AE990" s="1" t="s">
        <v>1431</v>
      </c>
      <c r="AF990" s="1" t="s">
        <v>1418</v>
      </c>
      <c r="AG990" s="1" t="s">
        <v>1465</v>
      </c>
    </row>
    <row r="991" spans="1:33">
      <c r="A991" s="53">
        <v>45169</v>
      </c>
      <c r="B991" s="53">
        <v>45169</v>
      </c>
      <c r="N991" s="1" t="s">
        <v>948</v>
      </c>
      <c r="U991" s="59">
        <v>231810079.55298501</v>
      </c>
      <c r="V991" s="60">
        <v>231810079.55298501</v>
      </c>
      <c r="W991" s="60">
        <v>3857300814.8528199</v>
      </c>
      <c r="X991" s="59">
        <v>3.4987163381000001E-3</v>
      </c>
      <c r="Y991" s="54">
        <v>0</v>
      </c>
      <c r="Z991" s="54">
        <v>1</v>
      </c>
      <c r="AA991" s="54">
        <v>0</v>
      </c>
      <c r="AB991" s="54">
        <v>0</v>
      </c>
      <c r="AC991" s="56">
        <v>1</v>
      </c>
      <c r="AD991" s="56">
        <v>0</v>
      </c>
      <c r="AE991" s="1" t="s">
        <v>1463</v>
      </c>
      <c r="AF991" s="1" t="s">
        <v>1418</v>
      </c>
      <c r="AG991" s="1" t="s">
        <v>1434</v>
      </c>
    </row>
    <row r="992" spans="1:33">
      <c r="A992" s="53">
        <v>45169</v>
      </c>
      <c r="B992" s="53">
        <v>45169</v>
      </c>
      <c r="N992" s="1" t="s">
        <v>948</v>
      </c>
      <c r="U992" s="59">
        <v>198941849.13484901</v>
      </c>
      <c r="V992" s="60">
        <v>198941849.13484901</v>
      </c>
      <c r="W992" s="60">
        <v>3310376141.7793698</v>
      </c>
      <c r="X992" s="59">
        <v>3.0026351711999999E-3</v>
      </c>
      <c r="Y992" s="54">
        <v>0</v>
      </c>
      <c r="Z992" s="54">
        <v>1</v>
      </c>
      <c r="AA992" s="54">
        <v>0</v>
      </c>
      <c r="AB992" s="54">
        <v>0</v>
      </c>
      <c r="AC992" s="56">
        <v>1</v>
      </c>
      <c r="AD992" s="56">
        <v>0</v>
      </c>
      <c r="AE992" s="1" t="s">
        <v>1461</v>
      </c>
      <c r="AF992" s="1" t="s">
        <v>1418</v>
      </c>
      <c r="AG992" s="1" t="s">
        <v>1434</v>
      </c>
    </row>
    <row r="993" spans="1:33">
      <c r="A993" s="53">
        <v>45169</v>
      </c>
      <c r="B993" s="53">
        <v>45169</v>
      </c>
      <c r="N993" s="1" t="s">
        <v>948</v>
      </c>
      <c r="U993" s="59">
        <v>552632702.42967606</v>
      </c>
      <c r="V993" s="60">
        <v>552632702.42967606</v>
      </c>
      <c r="W993" s="60">
        <v>9718324611.9064808</v>
      </c>
      <c r="X993" s="59">
        <v>8.3409016065000008E-3</v>
      </c>
      <c r="Y993" s="54">
        <v>1</v>
      </c>
      <c r="Z993" s="54">
        <v>0</v>
      </c>
      <c r="AA993" s="54">
        <v>0</v>
      </c>
      <c r="AB993" s="54">
        <v>0</v>
      </c>
      <c r="AC993" s="56">
        <v>0.65</v>
      </c>
      <c r="AD993" s="56">
        <v>0.35</v>
      </c>
      <c r="AE993" s="1" t="s">
        <v>1461</v>
      </c>
      <c r="AF993" s="1" t="s">
        <v>1418</v>
      </c>
      <c r="AG993" s="1" t="s">
        <v>1434</v>
      </c>
    </row>
    <row r="994" spans="1:33">
      <c r="A994" s="53">
        <v>45169</v>
      </c>
      <c r="B994" s="53">
        <v>45169</v>
      </c>
      <c r="N994" s="1" t="s">
        <v>918</v>
      </c>
      <c r="U994" s="59">
        <v>2052991615.9496701</v>
      </c>
      <c r="V994" s="60">
        <v>2052991615.9496701</v>
      </c>
      <c r="W994" s="60">
        <v>20529916159.4967</v>
      </c>
      <c r="X994" s="59">
        <v>3.0985862748200001E-2</v>
      </c>
      <c r="Y994" s="54">
        <v>1</v>
      </c>
      <c r="Z994" s="54">
        <v>0</v>
      </c>
      <c r="AA994" s="54">
        <v>0</v>
      </c>
      <c r="AB994" s="54">
        <v>0</v>
      </c>
      <c r="AC994" s="56">
        <v>1</v>
      </c>
      <c r="AD994" s="56">
        <v>0</v>
      </c>
      <c r="AE994" s="1" t="s">
        <v>1466</v>
      </c>
      <c r="AF994" s="1" t="s">
        <v>1468</v>
      </c>
      <c r="AG994" s="1" t="s">
        <v>1419</v>
      </c>
    </row>
    <row r="995" spans="1:33">
      <c r="A995" s="53">
        <v>45169</v>
      </c>
      <c r="B995" s="53">
        <v>45169</v>
      </c>
      <c r="N995" s="1" t="s">
        <v>1149</v>
      </c>
      <c r="U995" s="59">
        <v>5160870043.6496496</v>
      </c>
      <c r="V995" s="60">
        <v>5160870043.6496496</v>
      </c>
      <c r="W995" s="60">
        <v>17202900145.498798</v>
      </c>
      <c r="X995" s="59">
        <v>7.7893163124099996E-2</v>
      </c>
      <c r="Y995" s="54">
        <v>1</v>
      </c>
      <c r="Z995" s="54">
        <v>0</v>
      </c>
      <c r="AA995" s="54">
        <v>0</v>
      </c>
      <c r="AB995" s="54">
        <v>0</v>
      </c>
      <c r="AC995" s="56">
        <v>0.65</v>
      </c>
      <c r="AD995" s="56">
        <v>0.35</v>
      </c>
      <c r="AE995" s="1" t="s">
        <v>1473</v>
      </c>
      <c r="AF995" s="1" t="s">
        <v>1418</v>
      </c>
      <c r="AG995" s="1" t="s">
        <v>1419</v>
      </c>
    </row>
    <row r="996" spans="1:33">
      <c r="A996" s="53">
        <v>45169</v>
      </c>
      <c r="B996" s="53">
        <v>45169</v>
      </c>
      <c r="N996" s="1" t="s">
        <v>1070</v>
      </c>
      <c r="U996" s="59">
        <v>7778975228.6468201</v>
      </c>
      <c r="V996" s="60">
        <v>7778975228.6468201</v>
      </c>
      <c r="W996" s="60">
        <v>14143591324.812401</v>
      </c>
      <c r="X996" s="59">
        <v>0.1174083015652</v>
      </c>
      <c r="Y996" s="54">
        <v>1</v>
      </c>
      <c r="Z996" s="54">
        <v>0</v>
      </c>
      <c r="AA996" s="54">
        <v>0</v>
      </c>
      <c r="AB996" s="54">
        <v>0</v>
      </c>
      <c r="AC996" s="56">
        <v>1</v>
      </c>
      <c r="AD996" s="56">
        <v>0</v>
      </c>
      <c r="AE996" s="1" t="s">
        <v>1458</v>
      </c>
      <c r="AF996" s="1" t="s">
        <v>1418</v>
      </c>
      <c r="AG996" s="1" t="s">
        <v>1419</v>
      </c>
    </row>
    <row r="997" spans="1:33">
      <c r="A997" s="53">
        <v>45169</v>
      </c>
      <c r="B997" s="53">
        <v>45169</v>
      </c>
      <c r="N997" s="1" t="s">
        <v>1310</v>
      </c>
      <c r="U997" s="59">
        <v>1658293299.5622201</v>
      </c>
      <c r="V997" s="60">
        <v>1658293299.5622201</v>
      </c>
      <c r="W997" s="60">
        <v>2763822165.9370298</v>
      </c>
      <c r="X997" s="59">
        <v>2.50286694681E-2</v>
      </c>
      <c r="Y997" s="54">
        <v>0</v>
      </c>
      <c r="Z997" s="54">
        <v>1</v>
      </c>
      <c r="AA997" s="54">
        <v>0</v>
      </c>
      <c r="AB997" s="54">
        <v>0</v>
      </c>
      <c r="AC997" s="56">
        <v>1</v>
      </c>
      <c r="AD997" s="56">
        <v>0</v>
      </c>
      <c r="AE997" s="1" t="s">
        <v>1462</v>
      </c>
      <c r="AF997" s="1" t="s">
        <v>1418</v>
      </c>
      <c r="AG997" s="1" t="s">
        <v>1419</v>
      </c>
    </row>
    <row r="998" spans="1:33">
      <c r="A998" s="53">
        <v>45169</v>
      </c>
      <c r="B998" s="53">
        <v>45169</v>
      </c>
      <c r="N998" s="1" t="s">
        <v>1216</v>
      </c>
      <c r="U998" s="59">
        <v>1847997424.7700601</v>
      </c>
      <c r="V998" s="60">
        <v>1847997424.7700601</v>
      </c>
      <c r="W998" s="60">
        <v>4619993561.9251404</v>
      </c>
      <c r="X998" s="59">
        <v>2.7891879400799999E-2</v>
      </c>
      <c r="Y998" s="54">
        <v>0</v>
      </c>
      <c r="Z998" s="54">
        <v>1</v>
      </c>
      <c r="AA998" s="54">
        <v>0</v>
      </c>
      <c r="AB998" s="54">
        <v>0</v>
      </c>
      <c r="AC998" s="56">
        <v>1</v>
      </c>
      <c r="AD998" s="56">
        <v>0</v>
      </c>
      <c r="AE998" s="1" t="s">
        <v>1480</v>
      </c>
      <c r="AF998" s="1" t="s">
        <v>1486</v>
      </c>
      <c r="AG998" s="1" t="s">
        <v>1419</v>
      </c>
    </row>
    <row r="999" spans="1:33">
      <c r="A999" s="53">
        <v>45169</v>
      </c>
      <c r="B999" s="53">
        <v>45169</v>
      </c>
      <c r="N999" s="1" t="s">
        <v>1131</v>
      </c>
      <c r="U999" s="59">
        <v>2030101055.63147</v>
      </c>
      <c r="V999" s="60">
        <v>2030101055.63147</v>
      </c>
      <c r="W999" s="60">
        <v>6767003518.7715502</v>
      </c>
      <c r="X999" s="59">
        <v>3.06403748491E-2</v>
      </c>
      <c r="Y999" s="54">
        <v>1</v>
      </c>
      <c r="Z999" s="54">
        <v>0</v>
      </c>
      <c r="AA999" s="54">
        <v>0</v>
      </c>
      <c r="AB999" s="54">
        <v>0</v>
      </c>
      <c r="AC999" s="56">
        <v>0.5</v>
      </c>
      <c r="AD999" s="56">
        <v>0.5</v>
      </c>
      <c r="AE999" s="1" t="s">
        <v>1446</v>
      </c>
      <c r="AF999" s="1" t="s">
        <v>1418</v>
      </c>
      <c r="AG999" s="1" t="s">
        <v>1419</v>
      </c>
    </row>
    <row r="1000" spans="1:33">
      <c r="A1000" s="53">
        <v>45169</v>
      </c>
      <c r="B1000" s="53">
        <v>45169</v>
      </c>
      <c r="N1000" s="1" t="s">
        <v>948</v>
      </c>
      <c r="U1000" s="59">
        <v>869410138.752105</v>
      </c>
      <c r="V1000" s="60">
        <v>869410138.752105</v>
      </c>
      <c r="W1000" s="60">
        <v>15642007448.217699</v>
      </c>
      <c r="X1000" s="59">
        <v>1.31220327555E-2</v>
      </c>
      <c r="Y1000" s="54">
        <v>1</v>
      </c>
      <c r="Z1000" s="54">
        <v>0</v>
      </c>
      <c r="AA1000" s="54">
        <v>0</v>
      </c>
      <c r="AB1000" s="54">
        <v>0</v>
      </c>
      <c r="AC1000" s="56">
        <v>1</v>
      </c>
      <c r="AD1000" s="56">
        <v>0</v>
      </c>
      <c r="AE1000" s="1" t="s">
        <v>1461</v>
      </c>
      <c r="AF1000" s="1" t="s">
        <v>1418</v>
      </c>
      <c r="AG1000" s="1" t="s">
        <v>1434</v>
      </c>
    </row>
    <row r="1001" spans="1:33">
      <c r="A1001" s="53">
        <v>45169</v>
      </c>
      <c r="B1001" s="53">
        <v>45169</v>
      </c>
      <c r="N1001" s="1" t="s">
        <v>948</v>
      </c>
      <c r="U1001" s="59">
        <v>4007968723.94555</v>
      </c>
      <c r="V1001" s="60">
        <v>4007968723.94555</v>
      </c>
      <c r="W1001" s="60">
        <v>13359895746.485201</v>
      </c>
      <c r="X1001" s="59">
        <v>6.0492389649500003E-2</v>
      </c>
      <c r="Y1001" s="54">
        <v>1</v>
      </c>
      <c r="Z1001" s="54">
        <v>0</v>
      </c>
      <c r="AA1001" s="54">
        <v>0</v>
      </c>
      <c r="AB1001" s="54">
        <v>0</v>
      </c>
      <c r="AC1001" s="56">
        <v>1</v>
      </c>
      <c r="AD1001" s="56">
        <v>0</v>
      </c>
      <c r="AE1001" s="1" t="s">
        <v>1431</v>
      </c>
      <c r="AF1001" s="1" t="s">
        <v>1418</v>
      </c>
      <c r="AG1001" s="1" t="s">
        <v>1457</v>
      </c>
    </row>
    <row r="1002" spans="1:33">
      <c r="A1002" s="53">
        <v>45169</v>
      </c>
      <c r="B1002" s="53">
        <v>45169</v>
      </c>
      <c r="N1002" s="1" t="s">
        <v>948</v>
      </c>
      <c r="U1002" s="59">
        <v>2645019299.2635598</v>
      </c>
      <c r="V1002" s="60">
        <v>2645019299.2635598</v>
      </c>
      <c r="W1002" s="60">
        <v>16269625349.9618</v>
      </c>
      <c r="X1002" s="59">
        <v>3.9921353957999998E-2</v>
      </c>
      <c r="Y1002" s="54">
        <v>1</v>
      </c>
      <c r="Z1002" s="54">
        <v>0</v>
      </c>
      <c r="AA1002" s="54">
        <v>0</v>
      </c>
      <c r="AB1002" s="54">
        <v>0</v>
      </c>
      <c r="AC1002" s="56">
        <v>1</v>
      </c>
      <c r="AD1002" s="56">
        <v>0</v>
      </c>
      <c r="AE1002" s="1" t="s">
        <v>1431</v>
      </c>
      <c r="AF1002" s="1" t="s">
        <v>1418</v>
      </c>
      <c r="AG1002" s="1" t="s">
        <v>1465</v>
      </c>
    </row>
    <row r="1003" spans="1:33">
      <c r="A1003" s="53">
        <v>45169</v>
      </c>
      <c r="B1003" s="53">
        <v>45169</v>
      </c>
      <c r="N1003" s="1" t="s">
        <v>948</v>
      </c>
      <c r="U1003" s="59">
        <v>1753083489.06352</v>
      </c>
      <c r="V1003" s="60">
        <v>1753083489.06352</v>
      </c>
      <c r="W1003" s="60">
        <v>30733978455.314098</v>
      </c>
      <c r="X1003" s="59">
        <v>2.6459340581899998E-2</v>
      </c>
      <c r="Y1003" s="54">
        <v>1</v>
      </c>
      <c r="Z1003" s="54">
        <v>0</v>
      </c>
      <c r="AA1003" s="54">
        <v>0</v>
      </c>
      <c r="AB1003" s="54">
        <v>0</v>
      </c>
      <c r="AC1003" s="56">
        <v>0</v>
      </c>
      <c r="AD1003" s="56">
        <v>1</v>
      </c>
      <c r="AE1003" s="1" t="s">
        <v>1461</v>
      </c>
      <c r="AF1003" s="1" t="s">
        <v>1418</v>
      </c>
      <c r="AG1003" s="1" t="s">
        <v>1434</v>
      </c>
    </row>
    <row r="1004" spans="1:33">
      <c r="A1004" s="53">
        <v>45169</v>
      </c>
      <c r="B1004" s="53">
        <v>45169</v>
      </c>
      <c r="N1004" s="1" t="s">
        <v>948</v>
      </c>
      <c r="U1004" s="59">
        <v>1093968538.2727101</v>
      </c>
      <c r="V1004" s="60">
        <v>1093968538.2727101</v>
      </c>
      <c r="W1004" s="60">
        <v>30733978455.314098</v>
      </c>
      <c r="X1004" s="59">
        <v>1.65112992739E-2</v>
      </c>
      <c r="Y1004" s="54">
        <v>1</v>
      </c>
      <c r="Z1004" s="54">
        <v>0</v>
      </c>
      <c r="AA1004" s="54">
        <v>0</v>
      </c>
      <c r="AB1004" s="54">
        <v>0</v>
      </c>
      <c r="AC1004" s="56">
        <v>0</v>
      </c>
      <c r="AD1004" s="56">
        <v>1</v>
      </c>
      <c r="AE1004" s="1" t="s">
        <v>1431</v>
      </c>
      <c r="AF1004" s="1" t="s">
        <v>1418</v>
      </c>
      <c r="AG1004" s="1" t="s">
        <v>1465</v>
      </c>
    </row>
    <row r="1005" spans="1:33">
      <c r="A1005" s="53">
        <v>45169</v>
      </c>
      <c r="B1005" s="53">
        <v>45169</v>
      </c>
      <c r="N1005" s="1" t="s">
        <v>948</v>
      </c>
      <c r="U1005" s="59">
        <v>1667138473.03703</v>
      </c>
      <c r="V1005" s="60">
        <v>1667138473.03703</v>
      </c>
      <c r="W1005" s="60">
        <v>27741048201.6954</v>
      </c>
      <c r="X1005" s="59">
        <v>2.5162169931100001E-2</v>
      </c>
      <c r="Y1005" s="54">
        <v>1</v>
      </c>
      <c r="Z1005" s="54">
        <v>0</v>
      </c>
      <c r="AA1005" s="54">
        <v>0</v>
      </c>
      <c r="AB1005" s="54">
        <v>0</v>
      </c>
      <c r="AC1005" s="56">
        <v>0.5</v>
      </c>
      <c r="AD1005" s="56">
        <v>0.5</v>
      </c>
      <c r="AE1005" s="1" t="s">
        <v>1463</v>
      </c>
      <c r="AF1005" s="1" t="s">
        <v>1418</v>
      </c>
      <c r="AG1005" s="1" t="s">
        <v>1434</v>
      </c>
    </row>
    <row r="1006" spans="1:33">
      <c r="A1006" s="53">
        <v>45169</v>
      </c>
      <c r="B1006" s="53">
        <v>45169</v>
      </c>
      <c r="N1006" s="1" t="s">
        <v>948</v>
      </c>
      <c r="U1006" s="59">
        <v>1696740340.2556801</v>
      </c>
      <c r="V1006" s="60">
        <v>1696740340.2556801</v>
      </c>
      <c r="W1006" s="60">
        <v>18286833958.154202</v>
      </c>
      <c r="X1006" s="59">
        <v>2.56089517824E-2</v>
      </c>
      <c r="Y1006" s="54">
        <v>1</v>
      </c>
      <c r="Z1006" s="54">
        <v>0</v>
      </c>
      <c r="AA1006" s="54">
        <v>0</v>
      </c>
      <c r="AB1006" s="54">
        <v>0</v>
      </c>
      <c r="AC1006" s="56">
        <v>1</v>
      </c>
      <c r="AD1006" s="56">
        <v>0</v>
      </c>
      <c r="AE1006" s="1" t="s">
        <v>1431</v>
      </c>
      <c r="AF1006" s="1" t="s">
        <v>1418</v>
      </c>
      <c r="AG1006" s="1" t="s">
        <v>1465</v>
      </c>
    </row>
    <row r="1007" spans="1:33">
      <c r="A1007" s="53">
        <v>45169</v>
      </c>
      <c r="B1007" s="53">
        <v>45169</v>
      </c>
      <c r="N1007" s="1" t="s">
        <v>948</v>
      </c>
      <c r="U1007" s="59">
        <v>963016349.662925</v>
      </c>
      <c r="V1007" s="60">
        <v>963016349.662925</v>
      </c>
      <c r="W1007" s="60">
        <v>18286833958.154202</v>
      </c>
      <c r="X1007" s="59">
        <v>1.4534834045599999E-2</v>
      </c>
      <c r="Y1007" s="54">
        <v>1</v>
      </c>
      <c r="Z1007" s="54">
        <v>0</v>
      </c>
      <c r="AA1007" s="54">
        <v>0</v>
      </c>
      <c r="AB1007" s="54">
        <v>0</v>
      </c>
      <c r="AC1007" s="56">
        <v>1</v>
      </c>
      <c r="AD1007" s="56">
        <v>0</v>
      </c>
      <c r="AE1007" s="1" t="s">
        <v>1461</v>
      </c>
      <c r="AF1007" s="1" t="s">
        <v>1418</v>
      </c>
      <c r="AG1007" s="1" t="s">
        <v>1434</v>
      </c>
    </row>
    <row r="1008" spans="1:33">
      <c r="A1008" s="53">
        <v>45169</v>
      </c>
      <c r="B1008" s="53">
        <v>45169</v>
      </c>
      <c r="N1008" s="1" t="s">
        <v>1256</v>
      </c>
      <c r="U1008" s="59">
        <v>2879394238.3320198</v>
      </c>
      <c r="V1008" s="60">
        <v>2879394238.3320198</v>
      </c>
      <c r="W1008" s="60">
        <v>5876314772.1061697</v>
      </c>
      <c r="X1008" s="59">
        <v>4.34587817961E-2</v>
      </c>
      <c r="Y1008" s="54">
        <v>0</v>
      </c>
      <c r="Z1008" s="54">
        <v>1</v>
      </c>
      <c r="AA1008" s="54">
        <v>0</v>
      </c>
      <c r="AB1008" s="54">
        <v>0</v>
      </c>
      <c r="AC1008" s="56">
        <v>0</v>
      </c>
      <c r="AD1008" s="56">
        <v>1</v>
      </c>
      <c r="AE1008" s="1" t="s">
        <v>1460</v>
      </c>
      <c r="AF1008" s="1" t="s">
        <v>1418</v>
      </c>
      <c r="AG1008" s="1" t="s">
        <v>1419</v>
      </c>
    </row>
    <row r="1009" spans="1:33">
      <c r="A1009" s="53">
        <v>45169</v>
      </c>
      <c r="B1009" s="53">
        <v>45169</v>
      </c>
      <c r="N1009" s="1" t="s">
        <v>1102</v>
      </c>
      <c r="U1009" s="59">
        <v>4001194832.79743</v>
      </c>
      <c r="V1009" s="60">
        <v>4001194832.79743</v>
      </c>
      <c r="W1009" s="60">
        <v>8057857403.4424105</v>
      </c>
      <c r="X1009" s="59">
        <v>6.0390151111400003E-2</v>
      </c>
      <c r="Y1009" s="54">
        <v>1</v>
      </c>
      <c r="Z1009" s="54">
        <v>0</v>
      </c>
      <c r="AA1009" s="54">
        <v>0</v>
      </c>
      <c r="AB1009" s="54">
        <v>0</v>
      </c>
      <c r="AC1009" s="56">
        <v>1</v>
      </c>
      <c r="AD1009" s="56">
        <v>0</v>
      </c>
      <c r="AE1009" s="1" t="s">
        <v>1464</v>
      </c>
      <c r="AF1009" s="1" t="s">
        <v>1418</v>
      </c>
      <c r="AG1009" s="1" t="s">
        <v>1419</v>
      </c>
    </row>
    <row r="1010" spans="1:33">
      <c r="A1010" s="53">
        <v>45169</v>
      </c>
      <c r="B1010" s="53">
        <v>45169</v>
      </c>
      <c r="N1010" s="1" t="s">
        <v>948</v>
      </c>
      <c r="U1010" s="59">
        <v>1458356931.0421801</v>
      </c>
      <c r="V1010" s="60">
        <v>1458356931.0421801</v>
      </c>
      <c r="W1010" s="60">
        <v>14658589926.0623</v>
      </c>
      <c r="X1010" s="59">
        <v>2.2011023986700001E-2</v>
      </c>
      <c r="Y1010" s="54">
        <v>1</v>
      </c>
      <c r="Z1010" s="54">
        <v>0</v>
      </c>
      <c r="AA1010" s="54">
        <v>0</v>
      </c>
      <c r="AB1010" s="54">
        <v>0</v>
      </c>
      <c r="AC1010" s="56">
        <v>1</v>
      </c>
      <c r="AD1010" s="56">
        <v>0</v>
      </c>
      <c r="AE1010" s="1" t="s">
        <v>1431</v>
      </c>
      <c r="AF1010" s="1" t="s">
        <v>1418</v>
      </c>
      <c r="AG1010" s="1" t="s">
        <v>1465</v>
      </c>
    </row>
    <row r="1011" spans="1:33">
      <c r="A1011" s="53">
        <v>45169</v>
      </c>
      <c r="B1011" s="53">
        <v>45169</v>
      </c>
      <c r="N1011" s="1" t="s">
        <v>948</v>
      </c>
      <c r="U1011" s="59">
        <v>734859073.55504596</v>
      </c>
      <c r="V1011" s="60">
        <v>734859073.55504596</v>
      </c>
      <c r="W1011" s="60">
        <v>14658589926.0623</v>
      </c>
      <c r="X1011" s="59">
        <v>1.1091249577200001E-2</v>
      </c>
      <c r="Y1011" s="54">
        <v>1</v>
      </c>
      <c r="Z1011" s="54">
        <v>0</v>
      </c>
      <c r="AA1011" s="54">
        <v>0</v>
      </c>
      <c r="AB1011" s="54">
        <v>0</v>
      </c>
      <c r="AC1011" s="56">
        <v>1</v>
      </c>
      <c r="AD1011" s="56">
        <v>0</v>
      </c>
      <c r="AE1011" s="1" t="s">
        <v>1463</v>
      </c>
      <c r="AF1011" s="1" t="s">
        <v>1418</v>
      </c>
      <c r="AG1011" s="1" t="s">
        <v>1434</v>
      </c>
    </row>
    <row r="1012" spans="1:33">
      <c r="A1012" s="53">
        <v>45169</v>
      </c>
      <c r="B1012" s="53">
        <v>45169</v>
      </c>
      <c r="N1012" s="1" t="s">
        <v>948</v>
      </c>
      <c r="U1012" s="59">
        <v>391825358.31261897</v>
      </c>
      <c r="V1012" s="60">
        <v>391825358.31261897</v>
      </c>
      <c r="W1012" s="60">
        <v>6519942000.8559399</v>
      </c>
      <c r="X1012" s="59">
        <v>5.9138316394000004E-3</v>
      </c>
      <c r="Y1012" s="54">
        <v>0</v>
      </c>
      <c r="Z1012" s="54">
        <v>1</v>
      </c>
      <c r="AA1012" s="54">
        <v>0</v>
      </c>
      <c r="AB1012" s="54">
        <v>0</v>
      </c>
      <c r="AC1012" s="56">
        <v>1</v>
      </c>
      <c r="AD1012" s="56">
        <v>0</v>
      </c>
      <c r="AE1012" s="1" t="s">
        <v>1461</v>
      </c>
      <c r="AF1012" s="1" t="s">
        <v>1418</v>
      </c>
      <c r="AG1012" s="1" t="s">
        <v>1434</v>
      </c>
    </row>
    <row r="1013" spans="1:33">
      <c r="A1013" s="53">
        <v>45169</v>
      </c>
      <c r="B1013" s="53">
        <v>45169</v>
      </c>
      <c r="N1013" s="1" t="s">
        <v>948</v>
      </c>
      <c r="U1013" s="59">
        <v>439181242.78722298</v>
      </c>
      <c r="V1013" s="60">
        <v>439181242.78722298</v>
      </c>
      <c r="W1013" s="60">
        <v>7307940055.6610203</v>
      </c>
      <c r="X1013" s="59">
        <v>6.6285753944999998E-3</v>
      </c>
      <c r="Y1013" s="54">
        <v>1</v>
      </c>
      <c r="Z1013" s="54">
        <v>0</v>
      </c>
      <c r="AA1013" s="54">
        <v>0</v>
      </c>
      <c r="AB1013" s="54">
        <v>0</v>
      </c>
      <c r="AC1013" s="56">
        <v>1</v>
      </c>
      <c r="AD1013" s="56">
        <v>0</v>
      </c>
      <c r="AE1013" s="1" t="s">
        <v>1461</v>
      </c>
      <c r="AF1013" s="1" t="s">
        <v>1418</v>
      </c>
      <c r="AG1013" s="1" t="s">
        <v>1434</v>
      </c>
    </row>
    <row r="1014" spans="1:33">
      <c r="A1014" s="53">
        <v>45169</v>
      </c>
      <c r="B1014" s="53">
        <v>45169</v>
      </c>
      <c r="N1014" s="1" t="s">
        <v>948</v>
      </c>
      <c r="U1014" s="59">
        <v>254101893.46225199</v>
      </c>
      <c r="V1014" s="60">
        <v>254101893.46225199</v>
      </c>
      <c r="W1014" s="60">
        <v>4228234779.9443102</v>
      </c>
      <c r="X1014" s="59">
        <v>3.8351673399999999E-3</v>
      </c>
      <c r="Y1014" s="54">
        <v>0</v>
      </c>
      <c r="Z1014" s="54">
        <v>1</v>
      </c>
      <c r="AA1014" s="54">
        <v>0</v>
      </c>
      <c r="AB1014" s="54">
        <v>0</v>
      </c>
      <c r="AC1014" s="56">
        <v>0.35</v>
      </c>
      <c r="AD1014" s="56">
        <v>0.65</v>
      </c>
      <c r="AE1014" s="1" t="s">
        <v>1463</v>
      </c>
      <c r="AF1014" s="1" t="s">
        <v>1418</v>
      </c>
      <c r="AG1014" s="1" t="s">
        <v>1434</v>
      </c>
    </row>
    <row r="1015" spans="1:33">
      <c r="A1015" s="53">
        <v>45169</v>
      </c>
      <c r="B1015" s="53">
        <v>45169</v>
      </c>
      <c r="N1015" s="1" t="s">
        <v>948</v>
      </c>
      <c r="U1015" s="59">
        <v>199706814.72435299</v>
      </c>
      <c r="V1015" s="60">
        <v>199706814.72435299</v>
      </c>
      <c r="W1015" s="60">
        <v>3323105106.7899399</v>
      </c>
      <c r="X1015" s="59">
        <v>3.0141808192999998E-3</v>
      </c>
      <c r="Y1015" s="54">
        <v>0</v>
      </c>
      <c r="Z1015" s="54">
        <v>1</v>
      </c>
      <c r="AA1015" s="54">
        <v>0</v>
      </c>
      <c r="AB1015" s="54">
        <v>0</v>
      </c>
      <c r="AC1015" s="56">
        <v>0</v>
      </c>
      <c r="AD1015" s="56">
        <v>1</v>
      </c>
      <c r="AE1015" s="1" t="s">
        <v>1463</v>
      </c>
      <c r="AF1015" s="1" t="s">
        <v>1418</v>
      </c>
      <c r="AG1015" s="1" t="s">
        <v>1434</v>
      </c>
    </row>
    <row r="1016" spans="1:33">
      <c r="A1016" s="53">
        <v>45169</v>
      </c>
      <c r="B1016" s="53">
        <v>45169</v>
      </c>
      <c r="N1016" s="1" t="s">
        <v>948</v>
      </c>
      <c r="U1016" s="59">
        <v>242032687.66567299</v>
      </c>
      <c r="V1016" s="60">
        <v>242032687.66567299</v>
      </c>
      <c r="W1016" s="60">
        <v>4027404179.9827199</v>
      </c>
      <c r="X1016" s="59">
        <v>3.6530064625E-3</v>
      </c>
      <c r="Y1016" s="54">
        <v>0</v>
      </c>
      <c r="Z1016" s="54">
        <v>1</v>
      </c>
      <c r="AA1016" s="54">
        <v>0</v>
      </c>
      <c r="AB1016" s="54">
        <v>0</v>
      </c>
      <c r="AC1016" s="56">
        <v>0</v>
      </c>
      <c r="AD1016" s="56">
        <v>1</v>
      </c>
      <c r="AE1016" s="1" t="s">
        <v>1463</v>
      </c>
      <c r="AF1016" s="1" t="s">
        <v>1418</v>
      </c>
      <c r="AG1016" s="1" t="s">
        <v>1434</v>
      </c>
    </row>
    <row r="1017" spans="1:33">
      <c r="A1017" s="53">
        <v>45169</v>
      </c>
      <c r="B1017" s="53">
        <v>45169</v>
      </c>
      <c r="N1017" s="1" t="s">
        <v>948</v>
      </c>
      <c r="U1017" s="59">
        <v>660584540.07809305</v>
      </c>
      <c r="V1017" s="60">
        <v>660584540.07809305</v>
      </c>
      <c r="W1017" s="60">
        <v>10992072862.560699</v>
      </c>
      <c r="X1017" s="59">
        <v>9.9702218623000001E-3</v>
      </c>
      <c r="Y1017" s="54">
        <v>1</v>
      </c>
      <c r="Z1017" s="54">
        <v>0</v>
      </c>
      <c r="AA1017" s="54">
        <v>0</v>
      </c>
      <c r="AB1017" s="54">
        <v>0</v>
      </c>
      <c r="AC1017" s="56">
        <v>0</v>
      </c>
      <c r="AD1017" s="56">
        <v>1</v>
      </c>
      <c r="AE1017" s="1" t="s">
        <v>1463</v>
      </c>
      <c r="AF1017" s="1" t="s">
        <v>1418</v>
      </c>
      <c r="AG1017" s="1" t="s">
        <v>1434</v>
      </c>
    </row>
    <row r="1018" spans="1:33">
      <c r="A1018" s="53">
        <v>45169</v>
      </c>
      <c r="B1018" s="53">
        <v>45169</v>
      </c>
      <c r="N1018" s="1" t="s">
        <v>948</v>
      </c>
      <c r="U1018" s="59">
        <v>265017010.484193</v>
      </c>
      <c r="V1018" s="60">
        <v>265017010.484193</v>
      </c>
      <c r="W1018" s="60">
        <v>4409861436.8357496</v>
      </c>
      <c r="X1018" s="59">
        <v>3.9999095218000002E-3</v>
      </c>
      <c r="Y1018" s="54">
        <v>0</v>
      </c>
      <c r="Z1018" s="54">
        <v>1</v>
      </c>
      <c r="AA1018" s="54">
        <v>0</v>
      </c>
      <c r="AB1018" s="54">
        <v>0</v>
      </c>
      <c r="AC1018" s="56">
        <v>0</v>
      </c>
      <c r="AD1018" s="56">
        <v>1</v>
      </c>
      <c r="AE1018" s="1" t="s">
        <v>1463</v>
      </c>
      <c r="AF1018" s="1" t="s">
        <v>1418</v>
      </c>
      <c r="AG1018" s="1" t="s">
        <v>1434</v>
      </c>
    </row>
    <row r="1019" spans="1:33">
      <c r="A1019" s="53">
        <v>45169</v>
      </c>
      <c r="B1019" s="53">
        <v>45169</v>
      </c>
      <c r="N1019" s="1" t="s">
        <v>948</v>
      </c>
      <c r="U1019" s="59">
        <v>1754565356.9667399</v>
      </c>
      <c r="V1019" s="60">
        <v>1754565356.9667399</v>
      </c>
      <c r="W1019" s="60">
        <v>29195824418.814301</v>
      </c>
      <c r="X1019" s="59">
        <v>2.64817064577E-2</v>
      </c>
      <c r="Y1019" s="54">
        <v>1</v>
      </c>
      <c r="Z1019" s="54">
        <v>0</v>
      </c>
      <c r="AA1019" s="54">
        <v>0</v>
      </c>
      <c r="AB1019" s="54">
        <v>0</v>
      </c>
      <c r="AC1019" s="56">
        <v>0</v>
      </c>
      <c r="AD1019" s="56">
        <v>1</v>
      </c>
      <c r="AE1019" s="1" t="s">
        <v>1463</v>
      </c>
      <c r="AF1019" s="1" t="s">
        <v>1418</v>
      </c>
      <c r="AG1019" s="1" t="s">
        <v>1434</v>
      </c>
    </row>
    <row r="1020" spans="1:33">
      <c r="A1020" s="53">
        <v>45169</v>
      </c>
      <c r="B1020" s="53">
        <v>45169</v>
      </c>
      <c r="N1020" s="1" t="s">
        <v>948</v>
      </c>
      <c r="U1020" s="59">
        <v>207528851.954166</v>
      </c>
      <c r="V1020" s="60">
        <v>207528851.954166</v>
      </c>
      <c r="W1020" s="60">
        <v>3453263168.2450399</v>
      </c>
      <c r="X1020" s="59">
        <v>3.1322390569000001E-3</v>
      </c>
      <c r="Y1020" s="54">
        <v>0</v>
      </c>
      <c r="Z1020" s="54">
        <v>1</v>
      </c>
      <c r="AA1020" s="54">
        <v>0</v>
      </c>
      <c r="AB1020" s="54">
        <v>0</v>
      </c>
      <c r="AC1020" s="56">
        <v>0</v>
      </c>
      <c r="AD1020" s="56">
        <v>1</v>
      </c>
      <c r="AE1020" s="1" t="s">
        <v>1461</v>
      </c>
      <c r="AF1020" s="1" t="s">
        <v>1418</v>
      </c>
      <c r="AG1020" s="1" t="s">
        <v>1434</v>
      </c>
    </row>
    <row r="1021" spans="1:33">
      <c r="A1021" s="53">
        <v>45169</v>
      </c>
      <c r="B1021" s="53">
        <v>45169</v>
      </c>
      <c r="N1021" s="1" t="s">
        <v>1332</v>
      </c>
      <c r="U1021" s="59">
        <v>1025711102.48316</v>
      </c>
      <c r="V1021" s="60">
        <v>1025711102.48316</v>
      </c>
      <c r="W1021" s="60">
        <v>3419037008.2772002</v>
      </c>
      <c r="X1021" s="59">
        <v>1.5481087791100001E-2</v>
      </c>
      <c r="Y1021" s="54">
        <v>0</v>
      </c>
      <c r="Z1021" s="54">
        <v>1</v>
      </c>
      <c r="AA1021" s="54">
        <v>0</v>
      </c>
      <c r="AB1021" s="54">
        <v>0</v>
      </c>
      <c r="AC1021" s="56">
        <v>0</v>
      </c>
      <c r="AD1021" s="56">
        <v>1</v>
      </c>
      <c r="AE1021" s="1" t="s">
        <v>1459</v>
      </c>
      <c r="AF1021" s="1" t="s">
        <v>1418</v>
      </c>
      <c r="AG1021" s="1" t="s">
        <v>1419</v>
      </c>
    </row>
    <row r="1022" spans="1:33">
      <c r="A1022" s="53">
        <v>45169</v>
      </c>
      <c r="B1022" s="53">
        <v>45169</v>
      </c>
      <c r="N1022" s="1" t="s">
        <v>1070</v>
      </c>
      <c r="U1022" s="59">
        <v>2975434367.7028499</v>
      </c>
      <c r="V1022" s="60">
        <v>2975434367.7028499</v>
      </c>
      <c r="W1022" s="60">
        <v>5409880668.5506401</v>
      </c>
      <c r="X1022" s="59">
        <v>4.4908318289E-2</v>
      </c>
      <c r="Y1022" s="54">
        <v>0</v>
      </c>
      <c r="Z1022" s="54">
        <v>1</v>
      </c>
      <c r="AA1022" s="54">
        <v>0</v>
      </c>
      <c r="AB1022" s="54">
        <v>0</v>
      </c>
      <c r="AC1022" s="56">
        <v>0</v>
      </c>
      <c r="AD1022" s="56">
        <v>1</v>
      </c>
      <c r="AE1022" s="1" t="s">
        <v>1458</v>
      </c>
      <c r="AF1022" s="1" t="s">
        <v>1418</v>
      </c>
      <c r="AG1022" s="1" t="s">
        <v>1419</v>
      </c>
    </row>
    <row r="1023" spans="1:33">
      <c r="A1023" s="53">
        <v>45169</v>
      </c>
      <c r="B1023" s="53">
        <v>45169</v>
      </c>
      <c r="N1023" s="1" t="s">
        <v>1070</v>
      </c>
      <c r="U1023" s="59">
        <v>2444320306.4836202</v>
      </c>
      <c r="V1023" s="60">
        <v>2444320306.4836202</v>
      </c>
      <c r="W1023" s="60">
        <v>4073867177.4727101</v>
      </c>
      <c r="X1023" s="59">
        <v>3.6892198166199999E-2</v>
      </c>
      <c r="Y1023" s="54">
        <v>0</v>
      </c>
      <c r="Z1023" s="54">
        <v>1</v>
      </c>
      <c r="AA1023" s="54">
        <v>0</v>
      </c>
      <c r="AB1023" s="54">
        <v>0</v>
      </c>
      <c r="AC1023" s="56">
        <v>0</v>
      </c>
      <c r="AD1023" s="56">
        <v>1</v>
      </c>
      <c r="AE1023" s="1" t="s">
        <v>1458</v>
      </c>
      <c r="AF1023" s="1" t="s">
        <v>1418</v>
      </c>
      <c r="AG1023" s="1" t="s">
        <v>1419</v>
      </c>
    </row>
    <row r="1024" spans="1:33">
      <c r="A1024" s="53">
        <v>45169</v>
      </c>
      <c r="B1024" s="53">
        <v>45169</v>
      </c>
      <c r="N1024" s="1" t="s">
        <v>948</v>
      </c>
      <c r="U1024" s="59">
        <v>810338688.87302005</v>
      </c>
      <c r="V1024" s="60">
        <v>810338688.87302005</v>
      </c>
      <c r="W1024" s="60">
        <v>2315253396.7800598</v>
      </c>
      <c r="X1024" s="59">
        <v>1.2230465627800001E-2</v>
      </c>
      <c r="Y1024" s="54">
        <v>0</v>
      </c>
      <c r="Z1024" s="54">
        <v>1</v>
      </c>
      <c r="AA1024" s="54">
        <v>0</v>
      </c>
      <c r="AB1024" s="54">
        <v>0</v>
      </c>
      <c r="AC1024" s="56">
        <v>1</v>
      </c>
      <c r="AD1024" s="56">
        <v>0</v>
      </c>
      <c r="AE1024" s="1" t="s">
        <v>1431</v>
      </c>
      <c r="AF1024" s="1" t="s">
        <v>1418</v>
      </c>
      <c r="AG1024" s="1" t="s">
        <v>1456</v>
      </c>
    </row>
    <row r="1025" spans="1:33">
      <c r="A1025" s="53">
        <v>45169</v>
      </c>
      <c r="B1025" s="53">
        <v>45169</v>
      </c>
      <c r="N1025" s="1" t="s">
        <v>948</v>
      </c>
      <c r="U1025" s="59">
        <v>1733542406.10221</v>
      </c>
      <c r="V1025" s="60">
        <v>1733542406.10221</v>
      </c>
      <c r="W1025" s="60">
        <v>4952978303.1491699</v>
      </c>
      <c r="X1025" s="59">
        <v>2.6164406442899999E-2</v>
      </c>
      <c r="Y1025" s="54">
        <v>0</v>
      </c>
      <c r="Z1025" s="54">
        <v>1</v>
      </c>
      <c r="AA1025" s="54">
        <v>0</v>
      </c>
      <c r="AB1025" s="54">
        <v>0</v>
      </c>
      <c r="AC1025" s="56">
        <v>0</v>
      </c>
      <c r="AD1025" s="56">
        <v>1</v>
      </c>
      <c r="AE1025" s="1" t="s">
        <v>1431</v>
      </c>
      <c r="AF1025" s="1" t="s">
        <v>1418</v>
      </c>
      <c r="AG1025" s="1" t="s">
        <v>1457</v>
      </c>
    </row>
    <row r="1026" spans="1:33">
      <c r="A1026" s="53">
        <v>45169</v>
      </c>
      <c r="B1026" s="53">
        <v>45169</v>
      </c>
      <c r="N1026" s="1" t="s">
        <v>1310</v>
      </c>
      <c r="U1026" s="59">
        <v>1394919728.6956501</v>
      </c>
      <c r="V1026" s="60">
        <v>1394919728.6956501</v>
      </c>
      <c r="W1026" s="60">
        <v>4649732428.9855099</v>
      </c>
      <c r="X1026" s="59">
        <v>2.1053564428699999E-2</v>
      </c>
      <c r="Y1026" s="54">
        <v>0</v>
      </c>
      <c r="Z1026" s="54">
        <v>1</v>
      </c>
      <c r="AA1026" s="54">
        <v>0</v>
      </c>
      <c r="AB1026" s="54">
        <v>0</v>
      </c>
      <c r="AC1026" s="56">
        <v>0.65</v>
      </c>
      <c r="AD1026" s="56">
        <v>0.35</v>
      </c>
      <c r="AE1026" s="1" t="s">
        <v>1462</v>
      </c>
      <c r="AF1026" s="1" t="s">
        <v>1418</v>
      </c>
      <c r="AG1026" s="1" t="s">
        <v>1419</v>
      </c>
    </row>
    <row r="1027" spans="1:33">
      <c r="A1027" s="53">
        <v>45169</v>
      </c>
      <c r="B1027" s="53">
        <v>45169</v>
      </c>
      <c r="N1027" s="1" t="s">
        <v>1303</v>
      </c>
      <c r="U1027" s="59">
        <v>4898969066.4123201</v>
      </c>
      <c r="V1027" s="60">
        <v>4898969066.4123201</v>
      </c>
      <c r="W1027" s="60">
        <v>6531958755.2164297</v>
      </c>
      <c r="X1027" s="59">
        <v>7.3940283983600003E-2</v>
      </c>
      <c r="Y1027" s="54">
        <v>0</v>
      </c>
      <c r="Z1027" s="54">
        <v>1</v>
      </c>
      <c r="AA1027" s="54">
        <v>0</v>
      </c>
      <c r="AB1027" s="54">
        <v>0</v>
      </c>
      <c r="AC1027" s="56">
        <v>1</v>
      </c>
      <c r="AD1027" s="56">
        <v>0</v>
      </c>
      <c r="AE1027" s="1" t="s">
        <v>1454</v>
      </c>
      <c r="AF1027" s="1" t="s">
        <v>1418</v>
      </c>
      <c r="AG1027" s="1" t="s">
        <v>1419</v>
      </c>
    </row>
    <row r="1028" spans="1:33">
      <c r="A1028" s="53">
        <v>45169</v>
      </c>
      <c r="B1028" s="53">
        <v>45169</v>
      </c>
      <c r="N1028" s="1" t="s">
        <v>1216</v>
      </c>
      <c r="U1028" s="59">
        <v>6061894792.3566904</v>
      </c>
      <c r="V1028" s="60">
        <v>6061894792.3566904</v>
      </c>
      <c r="W1028" s="60">
        <v>8659849703.3666992</v>
      </c>
      <c r="X1028" s="59">
        <v>9.1492356116100002E-2</v>
      </c>
      <c r="Y1028" s="54">
        <v>0</v>
      </c>
      <c r="Z1028" s="54">
        <v>1</v>
      </c>
      <c r="AA1028" s="54">
        <v>0</v>
      </c>
      <c r="AB1028" s="54">
        <v>0</v>
      </c>
      <c r="AC1028" s="56">
        <v>1</v>
      </c>
      <c r="AD1028" s="56">
        <v>0</v>
      </c>
      <c r="AE1028" s="1" t="s">
        <v>1480</v>
      </c>
      <c r="AF1028" s="1" t="s">
        <v>1486</v>
      </c>
      <c r="AG1028" s="1" t="s">
        <v>1419</v>
      </c>
    </row>
    <row r="1029" spans="1:33">
      <c r="A1029" s="53">
        <v>45169</v>
      </c>
      <c r="B1029" s="53">
        <v>45169</v>
      </c>
      <c r="N1029" s="1" t="s">
        <v>1102</v>
      </c>
      <c r="U1029" s="59">
        <v>4091545299.7919402</v>
      </c>
      <c r="V1029" s="60">
        <v>4091545299.7919402</v>
      </c>
      <c r="W1029" s="60">
        <v>10228863249.4799</v>
      </c>
      <c r="X1029" s="59">
        <v>6.1753813363000003E-2</v>
      </c>
      <c r="Y1029" s="54">
        <v>1</v>
      </c>
      <c r="Z1029" s="54">
        <v>0</v>
      </c>
      <c r="AA1029" s="54">
        <v>0</v>
      </c>
      <c r="AB1029" s="54">
        <v>0</v>
      </c>
      <c r="AC1029" s="56">
        <v>1</v>
      </c>
      <c r="AD1029" s="56">
        <v>0</v>
      </c>
      <c r="AE1029" s="1" t="s">
        <v>1464</v>
      </c>
      <c r="AF1029" s="1" t="s">
        <v>1418</v>
      </c>
      <c r="AG1029" s="1" t="s">
        <v>1419</v>
      </c>
    </row>
    <row r="1030" spans="1:33">
      <c r="A1030" s="53">
        <v>45169</v>
      </c>
      <c r="B1030" s="53">
        <v>45169</v>
      </c>
      <c r="N1030" s="1" t="s">
        <v>1102</v>
      </c>
      <c r="U1030" s="59">
        <v>1539440546.28334</v>
      </c>
      <c r="V1030" s="60">
        <v>1539440546.28334</v>
      </c>
      <c r="W1030" s="60">
        <v>2798982811.4242501</v>
      </c>
      <c r="X1030" s="59">
        <v>2.3234821372599999E-2</v>
      </c>
      <c r="Y1030" s="54">
        <v>0</v>
      </c>
      <c r="Z1030" s="54">
        <v>1</v>
      </c>
      <c r="AA1030" s="54">
        <v>0</v>
      </c>
      <c r="AB1030" s="54">
        <v>0</v>
      </c>
      <c r="AC1030" s="56">
        <v>0</v>
      </c>
      <c r="AD1030" s="56">
        <v>1</v>
      </c>
      <c r="AE1030" s="1" t="s">
        <v>1464</v>
      </c>
      <c r="AF1030" s="1" t="s">
        <v>1418</v>
      </c>
      <c r="AG1030" s="1" t="s">
        <v>1419</v>
      </c>
    </row>
    <row r="1031" spans="1:33">
      <c r="A1031" s="53">
        <v>45169</v>
      </c>
      <c r="B1031" s="53">
        <v>45169</v>
      </c>
      <c r="N1031" s="1" t="s">
        <v>948</v>
      </c>
      <c r="U1031" s="59">
        <v>264990086.53651199</v>
      </c>
      <c r="V1031" s="60">
        <v>264990086.53651199</v>
      </c>
      <c r="W1031" s="60">
        <v>4409413424.5425396</v>
      </c>
      <c r="X1031" s="59">
        <v>3.9995031579000001E-3</v>
      </c>
      <c r="Y1031" s="54">
        <v>0</v>
      </c>
      <c r="Z1031" s="54">
        <v>1</v>
      </c>
      <c r="AA1031" s="54">
        <v>0</v>
      </c>
      <c r="AB1031" s="54">
        <v>0</v>
      </c>
      <c r="AC1031" s="56">
        <v>0</v>
      </c>
      <c r="AD1031" s="56">
        <v>1</v>
      </c>
      <c r="AE1031" s="1" t="s">
        <v>1463</v>
      </c>
      <c r="AF1031" s="1" t="s">
        <v>1418</v>
      </c>
      <c r="AG1031" s="1" t="s">
        <v>1434</v>
      </c>
    </row>
    <row r="1032" spans="1:33">
      <c r="A1032" s="53">
        <v>45169</v>
      </c>
      <c r="B1032" s="53">
        <v>45169</v>
      </c>
      <c r="N1032" s="1" t="s">
        <v>948</v>
      </c>
      <c r="U1032" s="59">
        <v>202106277.12468201</v>
      </c>
      <c r="V1032" s="60">
        <v>202106277.12468201</v>
      </c>
      <c r="W1032" s="60">
        <v>3363031965.4056101</v>
      </c>
      <c r="X1032" s="59">
        <v>3.0503959757E-3</v>
      </c>
      <c r="Y1032" s="54">
        <v>0</v>
      </c>
      <c r="Z1032" s="54">
        <v>1</v>
      </c>
      <c r="AA1032" s="54">
        <v>0</v>
      </c>
      <c r="AB1032" s="54">
        <v>0</v>
      </c>
      <c r="AC1032" s="56">
        <v>0</v>
      </c>
      <c r="AD1032" s="56">
        <v>1</v>
      </c>
      <c r="AE1032" s="1" t="s">
        <v>1463</v>
      </c>
      <c r="AF1032" s="1" t="s">
        <v>1418</v>
      </c>
      <c r="AG1032" s="1" t="s">
        <v>1434</v>
      </c>
    </row>
    <row r="1033" spans="1:33">
      <c r="A1033" s="53">
        <v>45169</v>
      </c>
      <c r="B1033" s="53">
        <v>45169</v>
      </c>
      <c r="N1033" s="1" t="s">
        <v>948</v>
      </c>
      <c r="U1033" s="59">
        <v>221529831.36061001</v>
      </c>
      <c r="V1033" s="60">
        <v>221529831.36061001</v>
      </c>
      <c r="W1033" s="60">
        <v>3686238323.4986701</v>
      </c>
      <c r="X1033" s="59">
        <v>3.3435562502000002E-3</v>
      </c>
      <c r="Y1033" s="54">
        <v>0</v>
      </c>
      <c r="Z1033" s="54">
        <v>1</v>
      </c>
      <c r="AA1033" s="54">
        <v>0</v>
      </c>
      <c r="AB1033" s="54">
        <v>0</v>
      </c>
      <c r="AC1033" s="56">
        <v>0.35</v>
      </c>
      <c r="AD1033" s="56">
        <v>0.65</v>
      </c>
      <c r="AE1033" s="1" t="s">
        <v>1463</v>
      </c>
      <c r="AF1033" s="1" t="s">
        <v>1418</v>
      </c>
      <c r="AG1033" s="1" t="s">
        <v>1434</v>
      </c>
    </row>
    <row r="1034" spans="1:33">
      <c r="A1034" s="53">
        <v>45169</v>
      </c>
      <c r="B1034" s="53">
        <v>45169</v>
      </c>
      <c r="N1034" s="1" t="s">
        <v>948</v>
      </c>
      <c r="U1034" s="59">
        <v>248432109.89322001</v>
      </c>
      <c r="V1034" s="60">
        <v>248432109.89322001</v>
      </c>
      <c r="W1034" s="60">
        <v>4133890043.8437901</v>
      </c>
      <c r="X1034" s="59">
        <v>3.7495931301000001E-3</v>
      </c>
      <c r="Y1034" s="54">
        <v>0</v>
      </c>
      <c r="Z1034" s="54">
        <v>1</v>
      </c>
      <c r="AA1034" s="54">
        <v>0</v>
      </c>
      <c r="AB1034" s="54">
        <v>0</v>
      </c>
      <c r="AC1034" s="56">
        <v>0</v>
      </c>
      <c r="AD1034" s="56">
        <v>1</v>
      </c>
      <c r="AE1034" s="1" t="s">
        <v>1463</v>
      </c>
      <c r="AF1034" s="1" t="s">
        <v>1418</v>
      </c>
      <c r="AG1034" s="1" t="s">
        <v>1434</v>
      </c>
    </row>
    <row r="1035" spans="1:33">
      <c r="A1035" s="53">
        <v>45169</v>
      </c>
      <c r="B1035" s="53">
        <v>45169</v>
      </c>
      <c r="N1035" s="1" t="s">
        <v>948</v>
      </c>
      <c r="U1035" s="59">
        <v>328678252.70041901</v>
      </c>
      <c r="V1035" s="60">
        <v>328678252.70041901</v>
      </c>
      <c r="W1035" s="60">
        <v>5469179314.4221001</v>
      </c>
      <c r="X1035" s="59">
        <v>4.9607505201000003E-3</v>
      </c>
      <c r="Y1035" s="54">
        <v>0</v>
      </c>
      <c r="Z1035" s="54">
        <v>1</v>
      </c>
      <c r="AA1035" s="54">
        <v>0</v>
      </c>
      <c r="AB1035" s="54">
        <v>0</v>
      </c>
      <c r="AC1035" s="56">
        <v>0</v>
      </c>
      <c r="AD1035" s="56">
        <v>1</v>
      </c>
      <c r="AE1035" s="1" t="s">
        <v>1463</v>
      </c>
      <c r="AF1035" s="1" t="s">
        <v>1418</v>
      </c>
      <c r="AG1035" s="1" t="s">
        <v>1434</v>
      </c>
    </row>
    <row r="1036" spans="1:33">
      <c r="A1036" s="53">
        <v>45169</v>
      </c>
      <c r="B1036" s="53">
        <v>45169</v>
      </c>
      <c r="N1036" s="1" t="s">
        <v>948</v>
      </c>
      <c r="U1036" s="59">
        <v>10017287266.4683</v>
      </c>
      <c r="V1036" s="60">
        <v>10017287266.4683</v>
      </c>
      <c r="W1036" s="60">
        <v>162060928000.078</v>
      </c>
      <c r="X1036" s="59">
        <v>0.15119121088279999</v>
      </c>
      <c r="Y1036" s="54">
        <v>1</v>
      </c>
      <c r="Z1036" s="54">
        <v>0</v>
      </c>
      <c r="AA1036" s="54">
        <v>0</v>
      </c>
      <c r="AB1036" s="54">
        <v>0</v>
      </c>
      <c r="AC1036" s="56">
        <v>1</v>
      </c>
      <c r="AD1036" s="56">
        <v>0</v>
      </c>
      <c r="AE1036" s="1" t="s">
        <v>1431</v>
      </c>
      <c r="AF1036" s="1" t="s">
        <v>1418</v>
      </c>
      <c r="AG1036" s="1" t="s">
        <v>1465</v>
      </c>
    </row>
    <row r="1037" spans="1:33">
      <c r="A1037" s="53">
        <v>45169</v>
      </c>
      <c r="B1037" s="53">
        <v>45169</v>
      </c>
      <c r="N1037" s="1" t="s">
        <v>948</v>
      </c>
      <c r="U1037" s="59">
        <v>2428159580.7368698</v>
      </c>
      <c r="V1037" s="60">
        <v>2428159580.7368698</v>
      </c>
      <c r="W1037" s="60">
        <v>162060928000.078</v>
      </c>
      <c r="X1037" s="59">
        <v>3.6648283858000001E-2</v>
      </c>
      <c r="Y1037" s="54">
        <v>1</v>
      </c>
      <c r="Z1037" s="54">
        <v>0</v>
      </c>
      <c r="AA1037" s="54">
        <v>0</v>
      </c>
      <c r="AB1037" s="54">
        <v>0</v>
      </c>
      <c r="AC1037" s="56">
        <v>1</v>
      </c>
      <c r="AD1037" s="56">
        <v>0</v>
      </c>
      <c r="AE1037" s="1" t="s">
        <v>1461</v>
      </c>
      <c r="AF1037" s="1" t="s">
        <v>1418</v>
      </c>
      <c r="AG1037" s="1" t="s">
        <v>1434</v>
      </c>
    </row>
    <row r="1038" spans="1:33">
      <c r="A1038" s="53">
        <v>45169</v>
      </c>
      <c r="B1038" s="53">
        <v>45169</v>
      </c>
      <c r="N1038" s="1" t="s">
        <v>948</v>
      </c>
      <c r="U1038" s="59">
        <v>1550347405.4474399</v>
      </c>
      <c r="V1038" s="60">
        <v>1550347405.4474399</v>
      </c>
      <c r="W1038" s="60">
        <v>11842040732.739799</v>
      </c>
      <c r="X1038" s="59">
        <v>2.33994389183E-2</v>
      </c>
      <c r="Y1038" s="54">
        <v>1</v>
      </c>
      <c r="Z1038" s="54">
        <v>0</v>
      </c>
      <c r="AA1038" s="54">
        <v>0</v>
      </c>
      <c r="AB1038" s="54">
        <v>0</v>
      </c>
      <c r="AC1038" s="56">
        <v>1</v>
      </c>
      <c r="AD1038" s="56">
        <v>0</v>
      </c>
      <c r="AE1038" s="1" t="s">
        <v>1431</v>
      </c>
      <c r="AF1038" s="1" t="s">
        <v>1418</v>
      </c>
      <c r="AG1038" s="1" t="s">
        <v>1465</v>
      </c>
    </row>
    <row r="1039" spans="1:33">
      <c r="A1039" s="53">
        <v>45169</v>
      </c>
      <c r="B1039" s="53">
        <v>45169</v>
      </c>
      <c r="N1039" s="1" t="s">
        <v>948</v>
      </c>
      <c r="U1039" s="59">
        <v>409060342.405056</v>
      </c>
      <c r="V1039" s="60">
        <v>409060342.405056</v>
      </c>
      <c r="W1039" s="60">
        <v>11842040732.739799</v>
      </c>
      <c r="X1039" s="59">
        <v>6.1739597605000003E-3</v>
      </c>
      <c r="Y1039" s="54">
        <v>1</v>
      </c>
      <c r="Z1039" s="54">
        <v>0</v>
      </c>
      <c r="AA1039" s="54">
        <v>0</v>
      </c>
      <c r="AB1039" s="54">
        <v>0</v>
      </c>
      <c r="AC1039" s="56">
        <v>1</v>
      </c>
      <c r="AD1039" s="56">
        <v>0</v>
      </c>
      <c r="AE1039" s="1" t="s">
        <v>1461</v>
      </c>
      <c r="AF1039" s="1" t="s">
        <v>1418</v>
      </c>
      <c r="AG1039" s="1" t="s">
        <v>1434</v>
      </c>
    </row>
    <row r="1040" spans="1:33">
      <c r="A1040" s="53">
        <v>45169</v>
      </c>
      <c r="B1040" s="53">
        <v>45169</v>
      </c>
      <c r="N1040" s="1" t="s">
        <v>948</v>
      </c>
      <c r="U1040" s="59">
        <v>913505984.95233798</v>
      </c>
      <c r="V1040" s="60">
        <v>913505984.95233798</v>
      </c>
      <c r="W1040" s="60">
        <v>22814611418.700199</v>
      </c>
      <c r="X1040" s="59">
        <v>1.3787572657100001E-2</v>
      </c>
      <c r="Y1040" s="54">
        <v>1</v>
      </c>
      <c r="Z1040" s="54">
        <v>0</v>
      </c>
      <c r="AA1040" s="54">
        <v>0</v>
      </c>
      <c r="AB1040" s="54">
        <v>0</v>
      </c>
      <c r="AC1040" s="56">
        <v>1</v>
      </c>
      <c r="AD1040" s="56">
        <v>0</v>
      </c>
      <c r="AE1040" s="1" t="s">
        <v>1431</v>
      </c>
      <c r="AF1040" s="1" t="s">
        <v>1418</v>
      </c>
      <c r="AG1040" s="1" t="s">
        <v>1465</v>
      </c>
    </row>
    <row r="1041" spans="1:33">
      <c r="A1041" s="53">
        <v>45169</v>
      </c>
      <c r="B1041" s="53">
        <v>45169</v>
      </c>
      <c r="N1041" s="1" t="s">
        <v>948</v>
      </c>
      <c r="U1041" s="59">
        <v>1151483257.58283</v>
      </c>
      <c r="V1041" s="60">
        <v>1151483257.58283</v>
      </c>
      <c r="W1041" s="60">
        <v>22814611418.700199</v>
      </c>
      <c r="X1041" s="59">
        <v>1.7379370621399999E-2</v>
      </c>
      <c r="Y1041" s="54">
        <v>1</v>
      </c>
      <c r="Z1041" s="54">
        <v>0</v>
      </c>
      <c r="AA1041" s="54">
        <v>0</v>
      </c>
      <c r="AB1041" s="54">
        <v>0</v>
      </c>
      <c r="AC1041" s="56">
        <v>1</v>
      </c>
      <c r="AD1041" s="56">
        <v>0</v>
      </c>
      <c r="AE1041" s="1" t="s">
        <v>1461</v>
      </c>
      <c r="AF1041" s="1" t="s">
        <v>1418</v>
      </c>
      <c r="AG1041" s="1" t="s">
        <v>1434</v>
      </c>
    </row>
    <row r="1042" spans="1:33">
      <c r="A1042" s="53">
        <v>45169</v>
      </c>
      <c r="B1042" s="53">
        <v>45169</v>
      </c>
      <c r="N1042" s="1" t="s">
        <v>1310</v>
      </c>
      <c r="U1042" s="59">
        <v>965682434.434569</v>
      </c>
      <c r="V1042" s="60">
        <v>965682434.434569</v>
      </c>
      <c r="W1042" s="60">
        <v>3862729737.7382698</v>
      </c>
      <c r="X1042" s="59">
        <v>1.4575073341399999E-2</v>
      </c>
      <c r="Y1042" s="54">
        <v>0</v>
      </c>
      <c r="Z1042" s="54">
        <v>1</v>
      </c>
      <c r="AA1042" s="54">
        <v>0</v>
      </c>
      <c r="AB1042" s="54">
        <v>0</v>
      </c>
      <c r="AC1042" s="56">
        <v>0</v>
      </c>
      <c r="AD1042" s="56">
        <v>1</v>
      </c>
      <c r="AE1042" s="1" t="s">
        <v>1462</v>
      </c>
      <c r="AF1042" s="1" t="s">
        <v>1418</v>
      </c>
      <c r="AG1042" s="1" t="s">
        <v>1419</v>
      </c>
    </row>
    <row r="1043" spans="1:33">
      <c r="A1043" s="53">
        <v>45169</v>
      </c>
      <c r="B1043" s="53">
        <v>45169</v>
      </c>
      <c r="N1043" s="1" t="s">
        <v>1332</v>
      </c>
      <c r="U1043" s="59">
        <v>2095930641.76753</v>
      </c>
      <c r="V1043" s="60">
        <v>2095930641.76753</v>
      </c>
      <c r="W1043" s="60">
        <v>10479653208.837601</v>
      </c>
      <c r="X1043" s="59">
        <v>3.1633942725800002E-2</v>
      </c>
      <c r="Y1043" s="54">
        <v>1</v>
      </c>
      <c r="Z1043" s="54">
        <v>0</v>
      </c>
      <c r="AA1043" s="54">
        <v>0</v>
      </c>
      <c r="AB1043" s="54">
        <v>0</v>
      </c>
      <c r="AC1043" s="56">
        <v>0</v>
      </c>
      <c r="AD1043" s="56">
        <v>1</v>
      </c>
      <c r="AE1043" s="1" t="s">
        <v>1459</v>
      </c>
      <c r="AF1043" s="1" t="s">
        <v>1418</v>
      </c>
      <c r="AG1043" s="1" t="s">
        <v>1419</v>
      </c>
    </row>
    <row r="1044" spans="1:33">
      <c r="A1044" s="53">
        <v>45169</v>
      </c>
      <c r="B1044" s="53">
        <v>45169</v>
      </c>
      <c r="N1044" s="1" t="s">
        <v>948</v>
      </c>
      <c r="U1044" s="59">
        <v>2196075303.6898699</v>
      </c>
      <c r="V1044" s="60">
        <v>2196075303.6898699</v>
      </c>
      <c r="W1044" s="60">
        <v>7320251012.2995501</v>
      </c>
      <c r="X1044" s="59">
        <v>3.3145429049099999E-2</v>
      </c>
      <c r="Y1044" s="54">
        <v>1</v>
      </c>
      <c r="Z1044" s="54">
        <v>0</v>
      </c>
      <c r="AA1044" s="54">
        <v>0</v>
      </c>
      <c r="AB1044" s="54">
        <v>0</v>
      </c>
      <c r="AC1044" s="56">
        <v>1</v>
      </c>
      <c r="AD1044" s="56">
        <v>0</v>
      </c>
      <c r="AE1044" s="1" t="s">
        <v>1431</v>
      </c>
      <c r="AF1044" s="1" t="s">
        <v>1418</v>
      </c>
      <c r="AG1044" s="1" t="s">
        <v>1457</v>
      </c>
    </row>
    <row r="1045" spans="1:33">
      <c r="A1045" s="53">
        <v>45169</v>
      </c>
      <c r="B1045" s="53">
        <v>45169</v>
      </c>
      <c r="N1045" s="1" t="s">
        <v>1070</v>
      </c>
      <c r="U1045" s="59">
        <v>2487189673.9861999</v>
      </c>
      <c r="V1045" s="60">
        <v>2487189673.9861999</v>
      </c>
      <c r="W1045" s="60">
        <v>5527088164.4137802</v>
      </c>
      <c r="X1045" s="59">
        <v>3.7539226788900003E-2</v>
      </c>
      <c r="Y1045" s="54">
        <v>0</v>
      </c>
      <c r="Z1045" s="54">
        <v>1</v>
      </c>
      <c r="AA1045" s="54">
        <v>0</v>
      </c>
      <c r="AB1045" s="54">
        <v>0</v>
      </c>
      <c r="AC1045" s="56">
        <v>0.65</v>
      </c>
      <c r="AD1045" s="56">
        <v>0.35</v>
      </c>
      <c r="AE1045" s="1" t="s">
        <v>1458</v>
      </c>
      <c r="AF1045" s="1" t="s">
        <v>1418</v>
      </c>
      <c r="AG1045" s="1" t="s">
        <v>1419</v>
      </c>
    </row>
    <row r="1046" spans="1:33">
      <c r="A1046" s="53">
        <v>45169</v>
      </c>
      <c r="B1046" s="53">
        <v>45169</v>
      </c>
      <c r="N1046" s="1" t="s">
        <v>948</v>
      </c>
      <c r="U1046" s="59">
        <v>144985106.35433099</v>
      </c>
      <c r="V1046" s="60">
        <v>144985106.35433099</v>
      </c>
      <c r="W1046" s="60">
        <v>2412540343.20046</v>
      </c>
      <c r="X1046" s="59">
        <v>2.1882644679000001E-3</v>
      </c>
      <c r="Y1046" s="54">
        <v>0</v>
      </c>
      <c r="Z1046" s="54">
        <v>1</v>
      </c>
      <c r="AA1046" s="54">
        <v>0</v>
      </c>
      <c r="AB1046" s="54">
        <v>0</v>
      </c>
      <c r="AC1046" s="56">
        <v>1</v>
      </c>
      <c r="AD1046" s="56">
        <v>0</v>
      </c>
      <c r="AE1046" s="1" t="s">
        <v>1463</v>
      </c>
      <c r="AF1046" s="1" t="s">
        <v>1418</v>
      </c>
      <c r="AG1046" s="1" t="s">
        <v>1434</v>
      </c>
    </row>
    <row r="1047" spans="1:33">
      <c r="A1047" s="53">
        <v>45169</v>
      </c>
      <c r="B1047" s="53">
        <v>45169</v>
      </c>
      <c r="N1047" s="1" t="s">
        <v>948</v>
      </c>
      <c r="U1047" s="59">
        <v>266509037.57538</v>
      </c>
      <c r="V1047" s="60">
        <v>266509037.57538</v>
      </c>
      <c r="W1047" s="60">
        <v>4434688645.9274101</v>
      </c>
      <c r="X1047" s="59">
        <v>4.0224287304999997E-3</v>
      </c>
      <c r="Y1047" s="54">
        <v>0</v>
      </c>
      <c r="Z1047" s="54">
        <v>1</v>
      </c>
      <c r="AA1047" s="54">
        <v>0</v>
      </c>
      <c r="AB1047" s="54">
        <v>0</v>
      </c>
      <c r="AC1047" s="56">
        <v>0</v>
      </c>
      <c r="AD1047" s="56">
        <v>1</v>
      </c>
      <c r="AE1047" s="1" t="s">
        <v>1463</v>
      </c>
      <c r="AF1047" s="1" t="s">
        <v>1418</v>
      </c>
      <c r="AG1047" s="1" t="s">
        <v>1434</v>
      </c>
    </row>
    <row r="1048" spans="1:33">
      <c r="A1048" s="53">
        <v>45169</v>
      </c>
      <c r="B1048" s="53">
        <v>45169</v>
      </c>
      <c r="N1048" s="1" t="s">
        <v>948</v>
      </c>
      <c r="U1048" s="59">
        <v>265240608.40129101</v>
      </c>
      <c r="V1048" s="60">
        <v>265240608.40129101</v>
      </c>
      <c r="W1048" s="60">
        <v>4413582087.9372301</v>
      </c>
      <c r="X1048" s="59">
        <v>4.0032842917000003E-3</v>
      </c>
      <c r="Y1048" s="54">
        <v>0</v>
      </c>
      <c r="Z1048" s="54">
        <v>1</v>
      </c>
      <c r="AA1048" s="54">
        <v>0</v>
      </c>
      <c r="AB1048" s="54">
        <v>0</v>
      </c>
      <c r="AC1048" s="56">
        <v>0.35</v>
      </c>
      <c r="AD1048" s="56">
        <v>0.65</v>
      </c>
      <c r="AE1048" s="1" t="s">
        <v>1463</v>
      </c>
      <c r="AF1048" s="1" t="s">
        <v>1418</v>
      </c>
      <c r="AG1048" s="1" t="s">
        <v>1434</v>
      </c>
    </row>
    <row r="1049" spans="1:33">
      <c r="A1049" s="53">
        <v>45169</v>
      </c>
      <c r="B1049" s="53">
        <v>45169</v>
      </c>
      <c r="N1049" s="1" t="s">
        <v>948</v>
      </c>
      <c r="U1049" s="59">
        <v>700995629.42345297</v>
      </c>
      <c r="V1049" s="60">
        <v>700995629.42345297</v>
      </c>
      <c r="W1049" s="60">
        <v>12564469234.680099</v>
      </c>
      <c r="X1049" s="59">
        <v>1.05801476205E-2</v>
      </c>
      <c r="Y1049" s="54">
        <v>1</v>
      </c>
      <c r="Z1049" s="54">
        <v>0</v>
      </c>
      <c r="AA1049" s="54">
        <v>0</v>
      </c>
      <c r="AB1049" s="54">
        <v>0</v>
      </c>
      <c r="AC1049" s="56">
        <v>1</v>
      </c>
      <c r="AD1049" s="56">
        <v>0</v>
      </c>
      <c r="AE1049" s="1" t="s">
        <v>1463</v>
      </c>
      <c r="AF1049" s="1" t="s">
        <v>1418</v>
      </c>
      <c r="AG1049" s="1" t="s">
        <v>1434</v>
      </c>
    </row>
    <row r="1050" spans="1:33">
      <c r="A1050" s="53">
        <v>45169</v>
      </c>
      <c r="B1050" s="53">
        <v>45169</v>
      </c>
      <c r="N1050" s="1" t="s">
        <v>948</v>
      </c>
      <c r="U1050" s="59">
        <v>143655186.956159</v>
      </c>
      <c r="V1050" s="60">
        <v>143655186.956159</v>
      </c>
      <c r="W1050" s="60">
        <v>2390410592.8973098</v>
      </c>
      <c r="X1050" s="59">
        <v>2.1681919553E-3</v>
      </c>
      <c r="Y1050" s="54">
        <v>0</v>
      </c>
      <c r="Z1050" s="54">
        <v>1</v>
      </c>
      <c r="AA1050" s="54">
        <v>0</v>
      </c>
      <c r="AB1050" s="54">
        <v>0</v>
      </c>
      <c r="AC1050" s="56">
        <v>1</v>
      </c>
      <c r="AD1050" s="56">
        <v>0</v>
      </c>
      <c r="AE1050" s="1" t="s">
        <v>1463</v>
      </c>
      <c r="AF1050" s="1" t="s">
        <v>1418</v>
      </c>
      <c r="AG1050" s="1" t="s">
        <v>1434</v>
      </c>
    </row>
    <row r="1051" spans="1:33">
      <c r="A1051" s="53">
        <v>45169</v>
      </c>
      <c r="B1051" s="53">
        <v>45169</v>
      </c>
      <c r="N1051" s="1" t="s">
        <v>948</v>
      </c>
      <c r="U1051" s="59">
        <v>630603269.776932</v>
      </c>
      <c r="V1051" s="60">
        <v>630603269.776932</v>
      </c>
      <c r="W1051" s="60">
        <v>12423116896.698099</v>
      </c>
      <c r="X1051" s="59">
        <v>9.5177136691999998E-3</v>
      </c>
      <c r="Y1051" s="54">
        <v>1</v>
      </c>
      <c r="Z1051" s="54">
        <v>0</v>
      </c>
      <c r="AA1051" s="54">
        <v>0</v>
      </c>
      <c r="AB1051" s="54">
        <v>0</v>
      </c>
      <c r="AC1051" s="56">
        <v>0</v>
      </c>
      <c r="AD1051" s="56">
        <v>1</v>
      </c>
      <c r="AE1051" s="1" t="s">
        <v>1463</v>
      </c>
      <c r="AF1051" s="1" t="s">
        <v>1418</v>
      </c>
      <c r="AG1051" s="1" t="s">
        <v>1434</v>
      </c>
    </row>
    <row r="1052" spans="1:33">
      <c r="A1052" s="53">
        <v>45169</v>
      </c>
      <c r="B1052" s="53">
        <v>45169</v>
      </c>
      <c r="N1052" s="1" t="s">
        <v>948</v>
      </c>
      <c r="U1052" s="59">
        <v>1929929926.35572</v>
      </c>
      <c r="V1052" s="60">
        <v>1929929926.35572</v>
      </c>
      <c r="W1052" s="60">
        <v>12423116896.698099</v>
      </c>
      <c r="X1052" s="59">
        <v>2.91284890533E-2</v>
      </c>
      <c r="Y1052" s="54">
        <v>1</v>
      </c>
      <c r="Z1052" s="54">
        <v>0</v>
      </c>
      <c r="AA1052" s="54">
        <v>0</v>
      </c>
      <c r="AB1052" s="54">
        <v>0</v>
      </c>
      <c r="AC1052" s="56">
        <v>0</v>
      </c>
      <c r="AD1052" s="56">
        <v>1</v>
      </c>
      <c r="AE1052" s="1" t="s">
        <v>1431</v>
      </c>
      <c r="AF1052" s="1" t="s">
        <v>1418</v>
      </c>
      <c r="AG1052" s="1" t="s">
        <v>1465</v>
      </c>
    </row>
    <row r="1053" spans="1:33">
      <c r="A1053" s="53">
        <v>45169</v>
      </c>
      <c r="B1053" s="53">
        <v>45169</v>
      </c>
      <c r="N1053" s="1" t="s">
        <v>948</v>
      </c>
      <c r="U1053" s="59">
        <v>598190024.01249695</v>
      </c>
      <c r="V1053" s="60">
        <v>598190024.01249695</v>
      </c>
      <c r="W1053" s="60">
        <v>1709114354.32142</v>
      </c>
      <c r="X1053" s="59">
        <v>9.0284995989999995E-3</v>
      </c>
      <c r="Y1053" s="54">
        <v>0</v>
      </c>
      <c r="Z1053" s="54">
        <v>1</v>
      </c>
      <c r="AA1053" s="54">
        <v>0</v>
      </c>
      <c r="AB1053" s="54">
        <v>0</v>
      </c>
      <c r="AC1053" s="56">
        <v>1</v>
      </c>
      <c r="AD1053" s="56">
        <v>0</v>
      </c>
      <c r="AE1053" s="1" t="s">
        <v>1431</v>
      </c>
      <c r="AF1053" s="1" t="s">
        <v>1418</v>
      </c>
      <c r="AG1053" s="1" t="s">
        <v>1457</v>
      </c>
    </row>
    <row r="1054" spans="1:33">
      <c r="A1054" s="53">
        <v>45169</v>
      </c>
      <c r="B1054" s="53">
        <v>45169</v>
      </c>
      <c r="N1054" s="1" t="s">
        <v>948</v>
      </c>
      <c r="U1054" s="59">
        <v>201174237.212805</v>
      </c>
      <c r="V1054" s="60">
        <v>201174237.212805</v>
      </c>
      <c r="W1054" s="60">
        <v>3347522897.2991099</v>
      </c>
      <c r="X1054" s="59">
        <v>3.03632867E-3</v>
      </c>
      <c r="Y1054" s="54">
        <v>0</v>
      </c>
      <c r="Z1054" s="54">
        <v>1</v>
      </c>
      <c r="AA1054" s="54">
        <v>0</v>
      </c>
      <c r="AB1054" s="54">
        <v>0</v>
      </c>
      <c r="AC1054" s="56">
        <v>0.35</v>
      </c>
      <c r="AD1054" s="56">
        <v>0.65</v>
      </c>
      <c r="AE1054" s="1" t="s">
        <v>1463</v>
      </c>
      <c r="AF1054" s="1" t="s">
        <v>1418</v>
      </c>
      <c r="AG1054" s="1" t="s">
        <v>1434</v>
      </c>
    </row>
    <row r="1055" spans="1:33">
      <c r="A1055" s="53">
        <v>45169</v>
      </c>
      <c r="B1055" s="53">
        <v>45169</v>
      </c>
      <c r="N1055" s="1" t="s">
        <v>948</v>
      </c>
      <c r="U1055" s="59">
        <v>271435395.58961302</v>
      </c>
      <c r="V1055" s="60">
        <v>271435395.58961302</v>
      </c>
      <c r="W1055" s="60">
        <v>4516662841.4378204</v>
      </c>
      <c r="X1055" s="59">
        <v>4.0967823967000003E-3</v>
      </c>
      <c r="Y1055" s="54">
        <v>0</v>
      </c>
      <c r="Z1055" s="54">
        <v>1</v>
      </c>
      <c r="AA1055" s="54">
        <v>0</v>
      </c>
      <c r="AB1055" s="54">
        <v>0</v>
      </c>
      <c r="AC1055" s="56">
        <v>0</v>
      </c>
      <c r="AD1055" s="56">
        <v>1</v>
      </c>
      <c r="AE1055" s="1" t="s">
        <v>1463</v>
      </c>
      <c r="AF1055" s="1" t="s">
        <v>1418</v>
      </c>
      <c r="AG1055" s="1" t="s">
        <v>1434</v>
      </c>
    </row>
    <row r="1056" spans="1:33">
      <c r="A1056" s="53">
        <v>45169</v>
      </c>
      <c r="B1056" s="53">
        <v>45169</v>
      </c>
      <c r="N1056" s="1" t="s">
        <v>948</v>
      </c>
      <c r="U1056" s="59">
        <v>1182359238.92747</v>
      </c>
      <c r="V1056" s="60">
        <v>1182359238.92747</v>
      </c>
      <c r="W1056" s="60">
        <v>19674361289.890499</v>
      </c>
      <c r="X1056" s="59">
        <v>1.7845382714600001E-2</v>
      </c>
      <c r="Y1056" s="54">
        <v>1</v>
      </c>
      <c r="Z1056" s="54">
        <v>0</v>
      </c>
      <c r="AA1056" s="54">
        <v>0</v>
      </c>
      <c r="AB1056" s="54">
        <v>0</v>
      </c>
      <c r="AC1056" s="56">
        <v>0</v>
      </c>
      <c r="AD1056" s="56">
        <v>1</v>
      </c>
      <c r="AE1056" s="1" t="s">
        <v>1463</v>
      </c>
      <c r="AF1056" s="1" t="s">
        <v>1418</v>
      </c>
      <c r="AG1056" s="1" t="s">
        <v>1434</v>
      </c>
    </row>
    <row r="1057" spans="1:33">
      <c r="A1057" s="53">
        <v>45169</v>
      </c>
      <c r="B1057" s="53">
        <v>45169</v>
      </c>
      <c r="N1057" s="1" t="s">
        <v>948</v>
      </c>
      <c r="U1057" s="59">
        <v>330368069.30128503</v>
      </c>
      <c r="V1057" s="60">
        <v>330368069.30128503</v>
      </c>
      <c r="W1057" s="60">
        <v>5497297724.8209896</v>
      </c>
      <c r="X1057" s="59">
        <v>4.9862549716E-3</v>
      </c>
      <c r="Y1057" s="54">
        <v>0</v>
      </c>
      <c r="Z1057" s="54">
        <v>1</v>
      </c>
      <c r="AA1057" s="54">
        <v>0</v>
      </c>
      <c r="AB1057" s="54">
        <v>0</v>
      </c>
      <c r="AC1057" s="56">
        <v>0</v>
      </c>
      <c r="AD1057" s="56">
        <v>1</v>
      </c>
      <c r="AE1057" s="1" t="s">
        <v>1463</v>
      </c>
      <c r="AF1057" s="1" t="s">
        <v>1418</v>
      </c>
      <c r="AG1057" s="1" t="s">
        <v>1434</v>
      </c>
    </row>
    <row r="1058" spans="1:33">
      <c r="A1058" s="53">
        <v>45169</v>
      </c>
      <c r="B1058" s="53">
        <v>45169</v>
      </c>
      <c r="N1058" s="1" t="s">
        <v>1070</v>
      </c>
      <c r="U1058" s="59">
        <v>5569728072.63344</v>
      </c>
      <c r="V1058" s="60">
        <v>5569728072.63344</v>
      </c>
      <c r="W1058" s="60">
        <v>11139456145.266899</v>
      </c>
      <c r="X1058" s="59">
        <v>8.4064069362199997E-2</v>
      </c>
      <c r="Y1058" s="54">
        <v>0</v>
      </c>
      <c r="Z1058" s="54">
        <v>1</v>
      </c>
      <c r="AA1058" s="54">
        <v>0</v>
      </c>
      <c r="AB1058" s="54">
        <v>0</v>
      </c>
      <c r="AC1058" s="56">
        <v>0</v>
      </c>
      <c r="AD1058" s="56">
        <v>1</v>
      </c>
      <c r="AE1058" s="1" t="s">
        <v>1458</v>
      </c>
      <c r="AF1058" s="1" t="s">
        <v>1418</v>
      </c>
      <c r="AG1058" s="1" t="s">
        <v>1419</v>
      </c>
    </row>
    <row r="1059" spans="1:33">
      <c r="A1059" s="53">
        <v>45169</v>
      </c>
      <c r="B1059" s="53">
        <v>45169</v>
      </c>
      <c r="N1059" s="1" t="s">
        <v>948</v>
      </c>
      <c r="U1059" s="59">
        <v>756869028.95129502</v>
      </c>
      <c r="V1059" s="60">
        <v>756869028.95129502</v>
      </c>
      <c r="W1059" s="60">
        <v>12594238903.418301</v>
      </c>
      <c r="X1059" s="59">
        <v>1.14234464804E-2</v>
      </c>
      <c r="Y1059" s="54">
        <v>1</v>
      </c>
      <c r="Z1059" s="54">
        <v>0</v>
      </c>
      <c r="AA1059" s="54">
        <v>0</v>
      </c>
      <c r="AB1059" s="54">
        <v>0</v>
      </c>
      <c r="AC1059" s="56">
        <v>0</v>
      </c>
      <c r="AD1059" s="56">
        <v>1</v>
      </c>
      <c r="AE1059" s="1" t="s">
        <v>1463</v>
      </c>
      <c r="AF1059" s="1" t="s">
        <v>1418</v>
      </c>
      <c r="AG1059" s="1" t="s">
        <v>1434</v>
      </c>
    </row>
    <row r="1060" spans="1:33">
      <c r="A1060" s="53">
        <v>45169</v>
      </c>
      <c r="B1060" s="53">
        <v>45169</v>
      </c>
      <c r="N1060" s="1" t="s">
        <v>1070</v>
      </c>
      <c r="U1060" s="59">
        <v>4281313779.84372</v>
      </c>
      <c r="V1060" s="60">
        <v>4281313779.84372</v>
      </c>
      <c r="W1060" s="60">
        <v>17125255119.374901</v>
      </c>
      <c r="X1060" s="59">
        <v>6.4617994605300003E-2</v>
      </c>
      <c r="Y1060" s="54">
        <v>1</v>
      </c>
      <c r="Z1060" s="54">
        <v>0</v>
      </c>
      <c r="AA1060" s="54">
        <v>0</v>
      </c>
      <c r="AB1060" s="54">
        <v>0</v>
      </c>
      <c r="AC1060" s="56">
        <v>1</v>
      </c>
      <c r="AD1060" s="56">
        <v>0</v>
      </c>
      <c r="AE1060" s="1" t="s">
        <v>1458</v>
      </c>
      <c r="AF1060" s="1" t="s">
        <v>1418</v>
      </c>
      <c r="AG1060" s="1" t="s">
        <v>1419</v>
      </c>
    </row>
    <row r="1061" spans="1:33">
      <c r="A1061" s="53">
        <v>45169</v>
      </c>
      <c r="B1061" s="53">
        <v>45169</v>
      </c>
      <c r="N1061" s="1" t="s">
        <v>1131</v>
      </c>
      <c r="U1061" s="59">
        <v>4296551724.1379299</v>
      </c>
      <c r="V1061" s="60">
        <v>4296551724.1379299</v>
      </c>
      <c r="W1061" s="60">
        <v>12275862068.9655</v>
      </c>
      <c r="X1061" s="59">
        <v>6.4847981346000005E-2</v>
      </c>
      <c r="Y1061" s="54">
        <v>1</v>
      </c>
      <c r="Z1061" s="54">
        <v>0</v>
      </c>
      <c r="AA1061" s="54">
        <v>0</v>
      </c>
      <c r="AB1061" s="54">
        <v>0</v>
      </c>
      <c r="AC1061" s="56">
        <v>0.5</v>
      </c>
      <c r="AD1061" s="56">
        <v>0.5</v>
      </c>
      <c r="AE1061" s="1" t="s">
        <v>1446</v>
      </c>
      <c r="AF1061" s="1" t="s">
        <v>1418</v>
      </c>
      <c r="AG1061" s="1" t="s">
        <v>1419</v>
      </c>
    </row>
    <row r="1062" spans="1:33">
      <c r="A1062" s="53">
        <v>45169</v>
      </c>
      <c r="B1062" s="53">
        <v>45169</v>
      </c>
      <c r="N1062" s="1" t="s">
        <v>1072</v>
      </c>
      <c r="U1062" s="59">
        <v>1715211677.49967</v>
      </c>
      <c r="V1062" s="60">
        <v>1715211677.49967</v>
      </c>
      <c r="W1062" s="60">
        <v>8576058387.4983597</v>
      </c>
      <c r="X1062" s="59">
        <v>2.58877402178E-2</v>
      </c>
      <c r="Y1062" s="54">
        <v>1</v>
      </c>
      <c r="Z1062" s="54">
        <v>0</v>
      </c>
      <c r="AA1062" s="54">
        <v>0</v>
      </c>
      <c r="AB1062" s="54">
        <v>0</v>
      </c>
      <c r="AC1062" s="56">
        <v>0</v>
      </c>
      <c r="AD1062" s="56">
        <v>1</v>
      </c>
      <c r="AE1062" s="1" t="s">
        <v>1472</v>
      </c>
      <c r="AF1062" s="1" t="s">
        <v>1418</v>
      </c>
      <c r="AG1062" s="1" t="s">
        <v>1419</v>
      </c>
    </row>
    <row r="1063" spans="1:33">
      <c r="A1063" s="53">
        <v>45169</v>
      </c>
      <c r="B1063" s="53">
        <v>45169</v>
      </c>
      <c r="N1063" s="1" t="s">
        <v>948</v>
      </c>
      <c r="U1063" s="59">
        <v>1005805396.0294</v>
      </c>
      <c r="V1063" s="60">
        <v>1005805396.0294</v>
      </c>
      <c r="W1063" s="60">
        <v>16736519745.686001</v>
      </c>
      <c r="X1063" s="59">
        <v>1.5180650379E-2</v>
      </c>
      <c r="Y1063" s="54">
        <v>1</v>
      </c>
      <c r="Z1063" s="54">
        <v>0</v>
      </c>
      <c r="AA1063" s="54">
        <v>0</v>
      </c>
      <c r="AB1063" s="54">
        <v>0</v>
      </c>
      <c r="AC1063" s="56">
        <v>0</v>
      </c>
      <c r="AD1063" s="56">
        <v>1</v>
      </c>
      <c r="AE1063" s="1" t="s">
        <v>1463</v>
      </c>
      <c r="AF1063" s="1" t="s">
        <v>1418</v>
      </c>
      <c r="AG1063" s="1" t="s">
        <v>1434</v>
      </c>
    </row>
    <row r="1064" spans="1:33">
      <c r="A1064" s="53">
        <v>45169</v>
      </c>
      <c r="B1064" s="53">
        <v>45169</v>
      </c>
      <c r="N1064" s="1" t="s">
        <v>948</v>
      </c>
      <c r="U1064" s="59">
        <v>1939709583.2355599</v>
      </c>
      <c r="V1064" s="60">
        <v>1939709583.2355599</v>
      </c>
      <c r="W1064" s="60">
        <v>32276609241.584599</v>
      </c>
      <c r="X1064" s="59">
        <v>2.92760937017E-2</v>
      </c>
      <c r="Y1064" s="54">
        <v>1</v>
      </c>
      <c r="Z1064" s="54">
        <v>0</v>
      </c>
      <c r="AA1064" s="54">
        <v>0</v>
      </c>
      <c r="AB1064" s="54">
        <v>0</v>
      </c>
      <c r="AC1064" s="56">
        <v>0</v>
      </c>
      <c r="AD1064" s="56">
        <v>1</v>
      </c>
      <c r="AE1064" s="1" t="s">
        <v>1463</v>
      </c>
      <c r="AF1064" s="1" t="s">
        <v>1418</v>
      </c>
      <c r="AG1064" s="1" t="s">
        <v>1434</v>
      </c>
    </row>
    <row r="1065" spans="1:33">
      <c r="A1065" s="53">
        <v>45169</v>
      </c>
      <c r="B1065" s="53">
        <v>45169</v>
      </c>
      <c r="N1065" s="1" t="s">
        <v>948</v>
      </c>
      <c r="U1065" s="59">
        <v>456330385.83120102</v>
      </c>
      <c r="V1065" s="60">
        <v>456330385.83120102</v>
      </c>
      <c r="W1065" s="60">
        <v>7593300397.0453501</v>
      </c>
      <c r="X1065" s="59">
        <v>6.8874079140999996E-3</v>
      </c>
      <c r="Y1065" s="54">
        <v>1</v>
      </c>
      <c r="Z1065" s="54">
        <v>0</v>
      </c>
      <c r="AA1065" s="54">
        <v>0</v>
      </c>
      <c r="AB1065" s="54">
        <v>0</v>
      </c>
      <c r="AC1065" s="56">
        <v>1</v>
      </c>
      <c r="AD1065" s="56">
        <v>0</v>
      </c>
      <c r="AE1065" s="1" t="s">
        <v>1461</v>
      </c>
      <c r="AF1065" s="1" t="s">
        <v>1418</v>
      </c>
      <c r="AG1065" s="1" t="s">
        <v>1434</v>
      </c>
    </row>
    <row r="1066" spans="1:33">
      <c r="A1066" s="53">
        <v>45169</v>
      </c>
      <c r="B1066" s="53">
        <v>45169</v>
      </c>
      <c r="N1066" s="1" t="s">
        <v>948</v>
      </c>
      <c r="U1066" s="59">
        <v>237758078.78637099</v>
      </c>
      <c r="V1066" s="60">
        <v>237758078.78637099</v>
      </c>
      <c r="W1066" s="60">
        <v>3956275036.91394</v>
      </c>
      <c r="X1066" s="59">
        <v>3.5884896651999999E-3</v>
      </c>
      <c r="Y1066" s="54">
        <v>0</v>
      </c>
      <c r="Z1066" s="54">
        <v>1</v>
      </c>
      <c r="AA1066" s="54">
        <v>0</v>
      </c>
      <c r="AB1066" s="54">
        <v>0</v>
      </c>
      <c r="AC1066" s="56">
        <v>1</v>
      </c>
      <c r="AD1066" s="56">
        <v>0</v>
      </c>
      <c r="AE1066" s="1" t="s">
        <v>1461</v>
      </c>
      <c r="AF1066" s="1" t="s">
        <v>1418</v>
      </c>
      <c r="AG1066" s="1" t="s">
        <v>1434</v>
      </c>
    </row>
    <row r="1067" spans="1:33">
      <c r="A1067" s="53">
        <v>45169</v>
      </c>
      <c r="B1067" s="53">
        <v>45169</v>
      </c>
      <c r="N1067" s="1" t="s">
        <v>948</v>
      </c>
      <c r="U1067" s="59">
        <v>179328286.66472501</v>
      </c>
      <c r="V1067" s="60">
        <v>179328286.66472501</v>
      </c>
      <c r="W1067" s="60">
        <v>2984008062.1683898</v>
      </c>
      <c r="X1067" s="59">
        <v>2.7066070968000001E-3</v>
      </c>
      <c r="Y1067" s="54">
        <v>0</v>
      </c>
      <c r="Z1067" s="54">
        <v>1</v>
      </c>
      <c r="AA1067" s="54">
        <v>0</v>
      </c>
      <c r="AB1067" s="54">
        <v>0</v>
      </c>
      <c r="AC1067" s="56">
        <v>1</v>
      </c>
      <c r="AD1067" s="56">
        <v>0</v>
      </c>
      <c r="AE1067" s="1" t="s">
        <v>1463</v>
      </c>
      <c r="AF1067" s="1" t="s">
        <v>1418</v>
      </c>
      <c r="AG1067" s="1" t="s">
        <v>1434</v>
      </c>
    </row>
    <row r="1068" spans="1:33">
      <c r="A1068" s="53">
        <v>45169</v>
      </c>
      <c r="B1068" s="53">
        <v>45169</v>
      </c>
      <c r="N1068" s="1" t="s">
        <v>918</v>
      </c>
      <c r="U1068" s="59">
        <v>7070845080.87922</v>
      </c>
      <c r="V1068" s="60">
        <v>7070845080.87922</v>
      </c>
      <c r="W1068" s="60">
        <v>8318641271.6226196</v>
      </c>
      <c r="X1068" s="59">
        <v>0.1067204724498</v>
      </c>
      <c r="Y1068" s="54">
        <v>0</v>
      </c>
      <c r="Z1068" s="54">
        <v>1</v>
      </c>
      <c r="AA1068" s="54">
        <v>0</v>
      </c>
      <c r="AB1068" s="54">
        <v>0</v>
      </c>
      <c r="AC1068" s="56">
        <v>0</v>
      </c>
      <c r="AD1068" s="56">
        <v>1</v>
      </c>
      <c r="AE1068" s="1" t="s">
        <v>1466</v>
      </c>
      <c r="AF1068" s="1" t="s">
        <v>1467</v>
      </c>
      <c r="AG1068" s="1" t="s">
        <v>1419</v>
      </c>
    </row>
    <row r="1069" spans="1:33">
      <c r="A1069" s="53">
        <v>45169</v>
      </c>
      <c r="B1069" s="53">
        <v>45169</v>
      </c>
      <c r="N1069" s="1" t="s">
        <v>948</v>
      </c>
      <c r="U1069" s="59">
        <v>274112878.91054499</v>
      </c>
      <c r="V1069" s="60">
        <v>274112878.91054499</v>
      </c>
      <c r="W1069" s="60">
        <v>5449020432.1927099</v>
      </c>
      <c r="X1069" s="59">
        <v>4.1371937310999999E-3</v>
      </c>
      <c r="Y1069" s="54">
        <v>1</v>
      </c>
      <c r="Z1069" s="54">
        <v>0</v>
      </c>
      <c r="AA1069" s="54">
        <v>0</v>
      </c>
      <c r="AB1069" s="54">
        <v>0</v>
      </c>
      <c r="AC1069" s="56">
        <v>1</v>
      </c>
      <c r="AD1069" s="56">
        <v>0</v>
      </c>
      <c r="AE1069" s="1" t="s">
        <v>1461</v>
      </c>
      <c r="AF1069" s="1" t="s">
        <v>1418</v>
      </c>
      <c r="AG1069" s="1" t="s">
        <v>1434</v>
      </c>
    </row>
    <row r="1070" spans="1:33">
      <c r="A1070" s="53">
        <v>45169</v>
      </c>
      <c r="B1070" s="53">
        <v>45169</v>
      </c>
      <c r="N1070" s="1" t="s">
        <v>948</v>
      </c>
      <c r="U1070" s="59">
        <v>240887153.54092199</v>
      </c>
      <c r="V1070" s="60">
        <v>240887153.54092199</v>
      </c>
      <c r="W1070" s="60">
        <v>4008342585.58887</v>
      </c>
      <c r="X1070" s="59">
        <v>3.6357168823000002E-3</v>
      </c>
      <c r="Y1070" s="54">
        <v>0</v>
      </c>
      <c r="Z1070" s="54">
        <v>1</v>
      </c>
      <c r="AA1070" s="54">
        <v>0</v>
      </c>
      <c r="AB1070" s="54">
        <v>0</v>
      </c>
      <c r="AC1070" s="56">
        <v>0.35</v>
      </c>
      <c r="AD1070" s="56">
        <v>0.65</v>
      </c>
      <c r="AE1070" s="1" t="s">
        <v>1461</v>
      </c>
      <c r="AF1070" s="1" t="s">
        <v>1418</v>
      </c>
      <c r="AG1070" s="1" t="s">
        <v>1434</v>
      </c>
    </row>
    <row r="1071" spans="1:33">
      <c r="A1071" s="53">
        <v>45169</v>
      </c>
      <c r="B1071" s="53">
        <v>45169</v>
      </c>
      <c r="N1071" s="1" t="s">
        <v>1070</v>
      </c>
      <c r="U1071" s="59">
        <v>2169948898.2699399</v>
      </c>
      <c r="V1071" s="60">
        <v>2169948898.2699399</v>
      </c>
      <c r="W1071" s="60">
        <v>5424872245.67486</v>
      </c>
      <c r="X1071" s="59">
        <v>3.27511024448E-2</v>
      </c>
      <c r="Y1071" s="54">
        <v>0</v>
      </c>
      <c r="Z1071" s="54">
        <v>1</v>
      </c>
      <c r="AA1071" s="54">
        <v>0</v>
      </c>
      <c r="AB1071" s="54">
        <v>0</v>
      </c>
      <c r="AC1071" s="56">
        <v>0</v>
      </c>
      <c r="AD1071" s="56">
        <v>1</v>
      </c>
      <c r="AE1071" s="1" t="s">
        <v>1458</v>
      </c>
      <c r="AF1071" s="1" t="s">
        <v>1418</v>
      </c>
      <c r="AG1071" s="1" t="s">
        <v>1419</v>
      </c>
    </row>
    <row r="1072" spans="1:33">
      <c r="A1072" s="53">
        <v>45169</v>
      </c>
      <c r="B1072" s="53">
        <v>45169</v>
      </c>
      <c r="N1072" s="1" t="s">
        <v>1070</v>
      </c>
      <c r="U1072" s="59">
        <v>8962141350.66922</v>
      </c>
      <c r="V1072" s="60">
        <v>8962141350.66922</v>
      </c>
      <c r="W1072" s="60">
        <v>25606118144.769199</v>
      </c>
      <c r="X1072" s="59">
        <v>0.13526586259000001</v>
      </c>
      <c r="Y1072" s="54">
        <v>1</v>
      </c>
      <c r="Z1072" s="54">
        <v>0</v>
      </c>
      <c r="AA1072" s="54">
        <v>0</v>
      </c>
      <c r="AB1072" s="54">
        <v>0</v>
      </c>
      <c r="AC1072" s="56">
        <v>0</v>
      </c>
      <c r="AD1072" s="56">
        <v>1</v>
      </c>
      <c r="AE1072" s="1" t="s">
        <v>1458</v>
      </c>
      <c r="AF1072" s="1" t="s">
        <v>1418</v>
      </c>
      <c r="AG1072" s="1" t="s">
        <v>1419</v>
      </c>
    </row>
    <row r="1073" spans="1:33">
      <c r="A1073" s="53">
        <v>45169</v>
      </c>
      <c r="B1073" s="53">
        <v>45169</v>
      </c>
      <c r="N1073" s="1" t="s">
        <v>1278</v>
      </c>
      <c r="U1073" s="59">
        <v>1779760810.13995</v>
      </c>
      <c r="V1073" s="60">
        <v>1779760810.13995</v>
      </c>
      <c r="W1073" s="60">
        <v>3235928745.7090001</v>
      </c>
      <c r="X1073" s="59">
        <v>2.68619821723E-2</v>
      </c>
      <c r="Y1073" s="54">
        <v>0</v>
      </c>
      <c r="Z1073" s="54">
        <v>1</v>
      </c>
      <c r="AA1073" s="54">
        <v>0</v>
      </c>
      <c r="AB1073" s="54">
        <v>0</v>
      </c>
      <c r="AC1073" s="56">
        <v>0</v>
      </c>
      <c r="AD1073" s="56">
        <v>1</v>
      </c>
      <c r="AE1073" s="1" t="s">
        <v>1432</v>
      </c>
      <c r="AF1073" s="1" t="s">
        <v>1418</v>
      </c>
      <c r="AG1073" s="1" t="s">
        <v>1419</v>
      </c>
    </row>
    <row r="1074" spans="1:33">
      <c r="A1074" s="53">
        <v>45169</v>
      </c>
      <c r="B1074" s="53">
        <v>45169</v>
      </c>
      <c r="N1074" s="1" t="s">
        <v>948</v>
      </c>
      <c r="U1074" s="59">
        <v>1946769595.52549</v>
      </c>
      <c r="V1074" s="60">
        <v>1946769595.52549</v>
      </c>
      <c r="W1074" s="60">
        <v>3539581082.7736201</v>
      </c>
      <c r="X1074" s="59">
        <v>2.9382650674600001E-2</v>
      </c>
      <c r="Y1074" s="54">
        <v>0</v>
      </c>
      <c r="Z1074" s="54">
        <v>1</v>
      </c>
      <c r="AA1074" s="54">
        <v>0</v>
      </c>
      <c r="AB1074" s="54">
        <v>0</v>
      </c>
      <c r="AC1074" s="56">
        <v>1</v>
      </c>
      <c r="AD1074" s="56">
        <v>0</v>
      </c>
      <c r="AE1074" s="1" t="s">
        <v>1431</v>
      </c>
      <c r="AF1074" s="1" t="s">
        <v>1418</v>
      </c>
      <c r="AG1074" s="1" t="s">
        <v>1457</v>
      </c>
    </row>
    <row r="1075" spans="1:33">
      <c r="A1075" s="53">
        <v>45169</v>
      </c>
      <c r="B1075" s="53">
        <v>45169</v>
      </c>
      <c r="N1075" s="1" t="s">
        <v>948</v>
      </c>
      <c r="U1075" s="59">
        <v>145385284.305722</v>
      </c>
      <c r="V1075" s="60">
        <v>145385284.305722</v>
      </c>
      <c r="W1075" s="60">
        <v>2419199271.6688199</v>
      </c>
      <c r="X1075" s="59">
        <v>2.1943043654E-3</v>
      </c>
      <c r="Y1075" s="54">
        <v>0</v>
      </c>
      <c r="Z1075" s="54">
        <v>1</v>
      </c>
      <c r="AA1075" s="54">
        <v>0</v>
      </c>
      <c r="AB1075" s="54">
        <v>0</v>
      </c>
      <c r="AC1075" s="56">
        <v>0</v>
      </c>
      <c r="AD1075" s="56">
        <v>1</v>
      </c>
      <c r="AE1075" s="1" t="s">
        <v>1463</v>
      </c>
      <c r="AF1075" s="1" t="s">
        <v>1418</v>
      </c>
      <c r="AG1075" s="1" t="s">
        <v>1434</v>
      </c>
    </row>
    <row r="1076" spans="1:33">
      <c r="A1076" s="53">
        <v>45169</v>
      </c>
      <c r="B1076" s="53">
        <v>45169</v>
      </c>
      <c r="N1076" s="1" t="s">
        <v>948</v>
      </c>
      <c r="U1076" s="59">
        <v>148882225.91248199</v>
      </c>
      <c r="V1076" s="60">
        <v>148882225.91248199</v>
      </c>
      <c r="W1076" s="60">
        <v>2477388094.75735</v>
      </c>
      <c r="X1076" s="59">
        <v>2.2470838078E-3</v>
      </c>
      <c r="Y1076" s="54">
        <v>0</v>
      </c>
      <c r="Z1076" s="54">
        <v>1</v>
      </c>
      <c r="AA1076" s="54">
        <v>0</v>
      </c>
      <c r="AB1076" s="54">
        <v>0</v>
      </c>
      <c r="AC1076" s="56">
        <v>0</v>
      </c>
      <c r="AD1076" s="56">
        <v>1</v>
      </c>
      <c r="AE1076" s="1" t="s">
        <v>1463</v>
      </c>
      <c r="AF1076" s="1" t="s">
        <v>1418</v>
      </c>
      <c r="AG1076" s="1" t="s">
        <v>1434</v>
      </c>
    </row>
    <row r="1077" spans="1:33">
      <c r="A1077" s="53">
        <v>45169</v>
      </c>
      <c r="B1077" s="53">
        <v>45169</v>
      </c>
      <c r="N1077" s="1" t="s">
        <v>948</v>
      </c>
      <c r="U1077" s="59">
        <v>129696583.965075</v>
      </c>
      <c r="V1077" s="60">
        <v>129696583.965075</v>
      </c>
      <c r="W1077" s="60">
        <v>2158140577.7386098</v>
      </c>
      <c r="X1077" s="59">
        <v>1.9575143505000002E-3</v>
      </c>
      <c r="Y1077" s="54">
        <v>0</v>
      </c>
      <c r="Z1077" s="54">
        <v>1</v>
      </c>
      <c r="AA1077" s="54">
        <v>0</v>
      </c>
      <c r="AB1077" s="54">
        <v>0</v>
      </c>
      <c r="AC1077" s="56">
        <v>0</v>
      </c>
      <c r="AD1077" s="56">
        <v>1</v>
      </c>
      <c r="AE1077" s="1" t="s">
        <v>1463</v>
      </c>
      <c r="AF1077" s="1" t="s">
        <v>1418</v>
      </c>
      <c r="AG1077" s="1" t="s">
        <v>1434</v>
      </c>
    </row>
    <row r="1078" spans="1:33">
      <c r="A1078" s="53">
        <v>45169</v>
      </c>
      <c r="B1078" s="53">
        <v>45169</v>
      </c>
      <c r="N1078" s="1" t="s">
        <v>948</v>
      </c>
      <c r="U1078" s="59">
        <v>193314360.62336999</v>
      </c>
      <c r="V1078" s="60">
        <v>193314360.62336999</v>
      </c>
      <c r="W1078" s="60">
        <v>3216735191.9864998</v>
      </c>
      <c r="X1078" s="59">
        <v>2.9176993218E-3</v>
      </c>
      <c r="Y1078" s="54">
        <v>0</v>
      </c>
      <c r="Z1078" s="54">
        <v>1</v>
      </c>
      <c r="AA1078" s="54">
        <v>0</v>
      </c>
      <c r="AB1078" s="54">
        <v>0</v>
      </c>
      <c r="AC1078" s="56">
        <v>0</v>
      </c>
      <c r="AD1078" s="56">
        <v>1</v>
      </c>
      <c r="AE1078" s="1" t="s">
        <v>1463</v>
      </c>
      <c r="AF1078" s="1" t="s">
        <v>1418</v>
      </c>
      <c r="AG1078" s="1" t="s">
        <v>1434</v>
      </c>
    </row>
    <row r="1079" spans="1:33">
      <c r="A1079" s="53">
        <v>45169</v>
      </c>
      <c r="B1079" s="53">
        <v>45169</v>
      </c>
      <c r="N1079" s="1" t="s">
        <v>948</v>
      </c>
      <c r="U1079" s="59">
        <v>242356934.721165</v>
      </c>
      <c r="V1079" s="60">
        <v>242356934.721165</v>
      </c>
      <c r="W1079" s="60">
        <v>4032799624.5370498</v>
      </c>
      <c r="X1079" s="59">
        <v>3.6579003329000001E-3</v>
      </c>
      <c r="Y1079" s="54">
        <v>0</v>
      </c>
      <c r="Z1079" s="54">
        <v>1</v>
      </c>
      <c r="AA1079" s="54">
        <v>0</v>
      </c>
      <c r="AB1079" s="54">
        <v>0</v>
      </c>
      <c r="AC1079" s="56">
        <v>1</v>
      </c>
      <c r="AD1079" s="56">
        <v>0</v>
      </c>
      <c r="AE1079" s="1" t="s">
        <v>1463</v>
      </c>
      <c r="AF1079" s="1" t="s">
        <v>1418</v>
      </c>
      <c r="AG1079" s="1" t="s">
        <v>1434</v>
      </c>
    </row>
    <row r="1080" spans="1:33">
      <c r="A1080" s="53">
        <v>45169</v>
      </c>
      <c r="B1080" s="53">
        <v>45169</v>
      </c>
      <c r="N1080" s="1" t="s">
        <v>948</v>
      </c>
      <c r="U1080" s="59">
        <v>215060832.32396799</v>
      </c>
      <c r="V1080" s="60">
        <v>215060832.32396799</v>
      </c>
      <c r="W1080" s="60">
        <v>3578594707.2096801</v>
      </c>
      <c r="X1080" s="59">
        <v>3.2459194578000001E-3</v>
      </c>
      <c r="Y1080" s="54">
        <v>0</v>
      </c>
      <c r="Z1080" s="54">
        <v>1</v>
      </c>
      <c r="AA1080" s="54">
        <v>0</v>
      </c>
      <c r="AB1080" s="54">
        <v>0</v>
      </c>
      <c r="AC1080" s="56">
        <v>1</v>
      </c>
      <c r="AD1080" s="56">
        <v>0</v>
      </c>
      <c r="AE1080" s="1" t="s">
        <v>1463</v>
      </c>
      <c r="AF1080" s="1" t="s">
        <v>1418</v>
      </c>
      <c r="AG1080" s="1" t="s">
        <v>1434</v>
      </c>
    </row>
    <row r="1081" spans="1:33">
      <c r="A1081" s="53">
        <v>45169</v>
      </c>
      <c r="B1081" s="53">
        <v>45169</v>
      </c>
      <c r="N1081" s="1" t="s">
        <v>948</v>
      </c>
      <c r="U1081" s="59">
        <v>151340379.783829</v>
      </c>
      <c r="V1081" s="60">
        <v>151340379.783829</v>
      </c>
      <c r="W1081" s="60">
        <v>2518291574.66325</v>
      </c>
      <c r="X1081" s="59">
        <v>2.2841847964000001E-3</v>
      </c>
      <c r="Y1081" s="54">
        <v>0</v>
      </c>
      <c r="Z1081" s="54">
        <v>1</v>
      </c>
      <c r="AA1081" s="54">
        <v>0</v>
      </c>
      <c r="AB1081" s="54">
        <v>0</v>
      </c>
      <c r="AC1081" s="56">
        <v>0</v>
      </c>
      <c r="AD1081" s="56">
        <v>1</v>
      </c>
      <c r="AE1081" s="1" t="s">
        <v>1463</v>
      </c>
      <c r="AF1081" s="1" t="s">
        <v>1418</v>
      </c>
      <c r="AG1081" s="1" t="s">
        <v>1434</v>
      </c>
    </row>
    <row r="1082" spans="1:33">
      <c r="A1082" s="53">
        <v>45169</v>
      </c>
      <c r="B1082" s="53">
        <v>45169</v>
      </c>
      <c r="N1082" s="1" t="s">
        <v>1216</v>
      </c>
      <c r="U1082" s="59">
        <v>2345083530.7248998</v>
      </c>
      <c r="V1082" s="60">
        <v>2345083530.7248998</v>
      </c>
      <c r="W1082" s="60">
        <v>3607820816.4998498</v>
      </c>
      <c r="X1082" s="59">
        <v>3.5394414595500003E-2</v>
      </c>
      <c r="Y1082" s="54">
        <v>0</v>
      </c>
      <c r="Z1082" s="54">
        <v>1</v>
      </c>
      <c r="AA1082" s="54">
        <v>0</v>
      </c>
      <c r="AB1082" s="54">
        <v>0</v>
      </c>
      <c r="AC1082" s="56">
        <v>0</v>
      </c>
      <c r="AD1082" s="56">
        <v>1</v>
      </c>
      <c r="AE1082" s="1" t="s">
        <v>1480</v>
      </c>
      <c r="AF1082" s="1" t="s">
        <v>1486</v>
      </c>
      <c r="AG1082" s="1" t="s">
        <v>1419</v>
      </c>
    </row>
    <row r="1083" spans="1:33">
      <c r="A1083" s="53">
        <v>45169</v>
      </c>
      <c r="B1083" s="53">
        <v>45169</v>
      </c>
      <c r="N1083" s="1" t="s">
        <v>1102</v>
      </c>
      <c r="U1083" s="59">
        <v>4308498896.3873701</v>
      </c>
      <c r="V1083" s="60">
        <v>4308498896.3873701</v>
      </c>
      <c r="W1083" s="60">
        <v>8616997792.7747307</v>
      </c>
      <c r="X1083" s="59">
        <v>6.5028300367600003E-2</v>
      </c>
      <c r="Y1083" s="54">
        <v>0</v>
      </c>
      <c r="Z1083" s="54">
        <v>1</v>
      </c>
      <c r="AA1083" s="54">
        <v>0</v>
      </c>
      <c r="AB1083" s="54">
        <v>0</v>
      </c>
      <c r="AC1083" s="56">
        <v>0</v>
      </c>
      <c r="AD1083" s="56">
        <v>1</v>
      </c>
      <c r="AE1083" s="1" t="s">
        <v>1464</v>
      </c>
      <c r="AF1083" s="1" t="s">
        <v>1418</v>
      </c>
      <c r="AG1083" s="1" t="s">
        <v>1419</v>
      </c>
    </row>
    <row r="1084" spans="1:33">
      <c r="A1084" s="53">
        <v>45169</v>
      </c>
      <c r="B1084" s="53">
        <v>45169</v>
      </c>
      <c r="N1084" s="1" t="s">
        <v>948</v>
      </c>
      <c r="U1084" s="59">
        <v>290754243.51336098</v>
      </c>
      <c r="V1084" s="60">
        <v>290754243.51336098</v>
      </c>
      <c r="W1084" s="60">
        <v>4838126895.0371704</v>
      </c>
      <c r="X1084" s="59">
        <v>4.3883623356999997E-3</v>
      </c>
      <c r="Y1084" s="54">
        <v>0</v>
      </c>
      <c r="Z1084" s="54">
        <v>1</v>
      </c>
      <c r="AA1084" s="54">
        <v>0</v>
      </c>
      <c r="AB1084" s="54">
        <v>0</v>
      </c>
      <c r="AC1084" s="56">
        <v>0.35</v>
      </c>
      <c r="AD1084" s="56">
        <v>0.65</v>
      </c>
      <c r="AE1084" s="1" t="s">
        <v>1461</v>
      </c>
      <c r="AF1084" s="1" t="s">
        <v>1418</v>
      </c>
      <c r="AG1084" s="1" t="s">
        <v>1434</v>
      </c>
    </row>
    <row r="1085" spans="1:33">
      <c r="A1085" s="53">
        <v>45169</v>
      </c>
      <c r="B1085" s="53">
        <v>45169</v>
      </c>
      <c r="N1085" s="1" t="s">
        <v>948</v>
      </c>
      <c r="U1085" s="59">
        <v>152440265.92951801</v>
      </c>
      <c r="V1085" s="60">
        <v>152440265.92951801</v>
      </c>
      <c r="W1085" s="60">
        <v>2536593590.40904</v>
      </c>
      <c r="X1085" s="59">
        <v>2.3007854103000002E-3</v>
      </c>
      <c r="Y1085" s="54">
        <v>0</v>
      </c>
      <c r="Z1085" s="54">
        <v>1</v>
      </c>
      <c r="AA1085" s="54">
        <v>0</v>
      </c>
      <c r="AB1085" s="54">
        <v>0</v>
      </c>
      <c r="AC1085" s="56">
        <v>0</v>
      </c>
      <c r="AD1085" s="56">
        <v>1</v>
      </c>
      <c r="AE1085" s="1" t="s">
        <v>1463</v>
      </c>
      <c r="AF1085" s="1" t="s">
        <v>1418</v>
      </c>
      <c r="AG1085" s="1" t="s">
        <v>1434</v>
      </c>
    </row>
    <row r="1086" spans="1:33">
      <c r="A1086" s="53">
        <v>45169</v>
      </c>
      <c r="B1086" s="53">
        <v>45169</v>
      </c>
      <c r="N1086" s="1" t="s">
        <v>948</v>
      </c>
      <c r="U1086" s="59">
        <v>348184670.73559099</v>
      </c>
      <c r="V1086" s="60">
        <v>348184670.73559099</v>
      </c>
      <c r="W1086" s="60">
        <v>5793764519.37533</v>
      </c>
      <c r="X1086" s="59">
        <v>5.2551614602999999E-3</v>
      </c>
      <c r="Y1086" s="54">
        <v>0</v>
      </c>
      <c r="Z1086" s="54">
        <v>1</v>
      </c>
      <c r="AA1086" s="54">
        <v>0</v>
      </c>
      <c r="AB1086" s="54">
        <v>0</v>
      </c>
      <c r="AC1086" s="56">
        <v>0</v>
      </c>
      <c r="AD1086" s="56">
        <v>1</v>
      </c>
      <c r="AE1086" s="1" t="s">
        <v>1461</v>
      </c>
      <c r="AF1086" s="1" t="s">
        <v>1418</v>
      </c>
      <c r="AG1086" s="1" t="s">
        <v>1434</v>
      </c>
    </row>
    <row r="1087" spans="1:33">
      <c r="A1087" s="53">
        <v>45169</v>
      </c>
      <c r="B1087" s="53">
        <v>45169</v>
      </c>
      <c r="N1087" s="1" t="s">
        <v>1303</v>
      </c>
      <c r="U1087" s="59">
        <v>1448344834.72909</v>
      </c>
      <c r="V1087" s="60">
        <v>1448344834.72909</v>
      </c>
      <c r="W1087" s="60">
        <v>1810431043.41136</v>
      </c>
      <c r="X1087" s="59">
        <v>2.1859911122999998E-2</v>
      </c>
      <c r="Y1087" s="54">
        <v>0</v>
      </c>
      <c r="Z1087" s="54">
        <v>1</v>
      </c>
      <c r="AA1087" s="54">
        <v>0</v>
      </c>
      <c r="AB1087" s="54">
        <v>0</v>
      </c>
      <c r="AC1087" s="56">
        <v>1</v>
      </c>
      <c r="AD1087" s="56">
        <v>0</v>
      </c>
      <c r="AE1087" s="1" t="s">
        <v>1501</v>
      </c>
      <c r="AF1087" s="1" t="s">
        <v>1418</v>
      </c>
      <c r="AG1087" s="1" t="s">
        <v>1419</v>
      </c>
    </row>
    <row r="1088" spans="1:33">
      <c r="A1088" s="53">
        <v>45169</v>
      </c>
      <c r="B1088" s="53">
        <v>45169</v>
      </c>
      <c r="N1088" s="1" t="s">
        <v>1303</v>
      </c>
      <c r="U1088" s="59">
        <v>4044400443.1256199</v>
      </c>
      <c r="V1088" s="60">
        <v>4044400443.1256199</v>
      </c>
      <c r="W1088" s="60">
        <v>5777714918.7508802</v>
      </c>
      <c r="X1088" s="59">
        <v>6.1042254656899997E-2</v>
      </c>
      <c r="Y1088" s="54">
        <v>0</v>
      </c>
      <c r="Z1088" s="54">
        <v>1</v>
      </c>
      <c r="AA1088" s="54">
        <v>0</v>
      </c>
      <c r="AB1088" s="54">
        <v>0</v>
      </c>
      <c r="AC1088" s="56">
        <v>0</v>
      </c>
      <c r="AD1088" s="56">
        <v>1</v>
      </c>
      <c r="AE1088" s="1" t="s">
        <v>1454</v>
      </c>
      <c r="AF1088" s="1" t="s">
        <v>1418</v>
      </c>
      <c r="AG1088" s="1" t="s">
        <v>1419</v>
      </c>
    </row>
    <row r="1089" spans="1:33">
      <c r="A1089" s="53">
        <v>45169</v>
      </c>
      <c r="B1089" s="53">
        <v>45169</v>
      </c>
      <c r="N1089" s="1" t="s">
        <v>948</v>
      </c>
      <c r="U1089" s="59">
        <v>40093398204.0233</v>
      </c>
      <c r="V1089" s="60">
        <v>40093398204.0233</v>
      </c>
      <c r="W1089" s="60">
        <v>49717323553.3395</v>
      </c>
      <c r="X1089" s="59">
        <v>0.60513083648559995</v>
      </c>
      <c r="Y1089" s="54">
        <v>1</v>
      </c>
      <c r="Z1089" s="54">
        <v>0</v>
      </c>
      <c r="AA1089" s="54">
        <v>0</v>
      </c>
      <c r="AB1089" s="54">
        <v>0</v>
      </c>
      <c r="AC1089" s="56">
        <v>0.65</v>
      </c>
      <c r="AD1089" s="56">
        <v>0.35</v>
      </c>
      <c r="AE1089" s="1" t="s">
        <v>1431</v>
      </c>
      <c r="AF1089" s="1" t="s">
        <v>1418</v>
      </c>
      <c r="AG1089" s="1" t="s">
        <v>1457</v>
      </c>
    </row>
    <row r="1090" spans="1:33">
      <c r="A1090" s="53">
        <v>45169</v>
      </c>
      <c r="B1090" s="53">
        <v>45169</v>
      </c>
      <c r="N1090" s="1" t="s">
        <v>948</v>
      </c>
      <c r="U1090" s="59">
        <v>21670024530.595798</v>
      </c>
      <c r="V1090" s="60">
        <v>21670024530.595798</v>
      </c>
      <c r="W1090" s="60">
        <v>25494146506.583401</v>
      </c>
      <c r="X1090" s="59">
        <v>0.32706631660739999</v>
      </c>
      <c r="Y1090" s="54">
        <v>1</v>
      </c>
      <c r="Z1090" s="54">
        <v>0</v>
      </c>
      <c r="AA1090" s="54">
        <v>0</v>
      </c>
      <c r="AB1090" s="54">
        <v>0</v>
      </c>
      <c r="AC1090" s="56">
        <v>0</v>
      </c>
      <c r="AD1090" s="56">
        <v>1</v>
      </c>
      <c r="AE1090" s="1" t="s">
        <v>1431</v>
      </c>
      <c r="AF1090" s="1" t="s">
        <v>1418</v>
      </c>
      <c r="AG1090" s="1" t="s">
        <v>1457</v>
      </c>
    </row>
    <row r="1091" spans="1:33">
      <c r="A1091" s="53">
        <v>45169</v>
      </c>
      <c r="B1091" s="53">
        <v>45169</v>
      </c>
      <c r="N1091" s="1" t="s">
        <v>948</v>
      </c>
      <c r="U1091" s="59">
        <v>2217600908.5440001</v>
      </c>
      <c r="V1091" s="60">
        <v>2217600908.5440001</v>
      </c>
      <c r="W1091" s="60">
        <v>2772001135.6799998</v>
      </c>
      <c r="X1091" s="59">
        <v>3.3470315635199997E-2</v>
      </c>
      <c r="Y1091" s="54">
        <v>0</v>
      </c>
      <c r="Z1091" s="54">
        <v>1</v>
      </c>
      <c r="AA1091" s="54">
        <v>0</v>
      </c>
      <c r="AB1091" s="54">
        <v>0</v>
      </c>
      <c r="AC1091" s="56">
        <v>0.35</v>
      </c>
      <c r="AD1091" s="56">
        <v>0.65</v>
      </c>
      <c r="AE1091" s="1" t="s">
        <v>1417</v>
      </c>
      <c r="AF1091" s="1" t="s">
        <v>1418</v>
      </c>
      <c r="AG1091" s="1" t="s">
        <v>1419</v>
      </c>
    </row>
    <row r="1092" spans="1:33">
      <c r="A1092" s="53">
        <v>45169</v>
      </c>
      <c r="B1092" s="53">
        <v>45169</v>
      </c>
      <c r="N1092" s="1" t="s">
        <v>948</v>
      </c>
      <c r="U1092" s="59">
        <v>41157982972.407997</v>
      </c>
      <c r="V1092" s="60">
        <v>41157982972.407997</v>
      </c>
      <c r="W1092" s="60">
        <v>68596638287.346603</v>
      </c>
      <c r="X1092" s="59">
        <v>0.62119864565759997</v>
      </c>
      <c r="Y1092" s="54">
        <v>1</v>
      </c>
      <c r="Z1092" s="54">
        <v>0</v>
      </c>
      <c r="AA1092" s="54">
        <v>0</v>
      </c>
      <c r="AB1092" s="54">
        <v>0</v>
      </c>
      <c r="AC1092" s="56">
        <v>0</v>
      </c>
      <c r="AD1092" s="56">
        <v>1</v>
      </c>
      <c r="AE1092" s="1" t="s">
        <v>1431</v>
      </c>
      <c r="AF1092" s="1" t="s">
        <v>1418</v>
      </c>
      <c r="AG1092" s="1" t="s">
        <v>1457</v>
      </c>
    </row>
    <row r="1093" spans="1:33">
      <c r="A1093" s="53">
        <v>45169</v>
      </c>
      <c r="B1093" s="53">
        <v>45169</v>
      </c>
      <c r="N1093" s="1" t="s">
        <v>948</v>
      </c>
      <c r="U1093" s="59">
        <v>8259853776.2865496</v>
      </c>
      <c r="V1093" s="60">
        <v>8259853776.2865496</v>
      </c>
      <c r="W1093" s="60">
        <v>9177615306.9850502</v>
      </c>
      <c r="X1093" s="59">
        <v>0.12466621560629999</v>
      </c>
      <c r="Y1093" s="54">
        <v>0</v>
      </c>
      <c r="Z1093" s="54">
        <v>1</v>
      </c>
      <c r="AA1093" s="54">
        <v>0</v>
      </c>
      <c r="AB1093" s="54">
        <v>0</v>
      </c>
      <c r="AC1093" s="56">
        <v>0.35</v>
      </c>
      <c r="AD1093" s="56">
        <v>0.65</v>
      </c>
      <c r="AE1093" s="1" t="s">
        <v>1431</v>
      </c>
      <c r="AF1093" s="1" t="s">
        <v>1418</v>
      </c>
      <c r="AG1093" s="1" t="s">
        <v>1457</v>
      </c>
    </row>
    <row r="1094" spans="1:33">
      <c r="A1094" s="53">
        <v>45169</v>
      </c>
      <c r="B1094" s="53">
        <v>45169</v>
      </c>
      <c r="N1094" s="1" t="s">
        <v>948</v>
      </c>
      <c r="U1094" s="59">
        <v>3180978176.3099999</v>
      </c>
      <c r="V1094" s="60">
        <v>3180978176.3099999</v>
      </c>
      <c r="W1094" s="60">
        <v>4574018920.5</v>
      </c>
      <c r="X1094" s="59">
        <v>4.80105970284E-2</v>
      </c>
      <c r="Y1094" s="54">
        <v>0</v>
      </c>
      <c r="Z1094" s="54">
        <v>1</v>
      </c>
      <c r="AA1094" s="54">
        <v>0</v>
      </c>
      <c r="AB1094" s="54">
        <v>0</v>
      </c>
      <c r="AC1094" s="56">
        <v>1</v>
      </c>
      <c r="AD1094" s="56">
        <v>0</v>
      </c>
      <c r="AE1094" s="1" t="s">
        <v>1417</v>
      </c>
      <c r="AF1094" s="1" t="s">
        <v>1418</v>
      </c>
      <c r="AG1094" s="1" t="s">
        <v>1434</v>
      </c>
    </row>
    <row r="1095" spans="1:33">
      <c r="A1095" s="53">
        <v>45169</v>
      </c>
      <c r="B1095" s="53">
        <v>45169</v>
      </c>
      <c r="N1095" s="1" t="s">
        <v>948</v>
      </c>
      <c r="U1095" s="59">
        <v>241303128.25554699</v>
      </c>
      <c r="V1095" s="60">
        <v>241303128.25554699</v>
      </c>
      <c r="W1095" s="60">
        <v>4015264370.9088898</v>
      </c>
      <c r="X1095" s="59">
        <v>3.6419952009000001E-3</v>
      </c>
      <c r="Y1095" s="54">
        <v>0</v>
      </c>
      <c r="Z1095" s="54">
        <v>1</v>
      </c>
      <c r="AA1095" s="54">
        <v>0</v>
      </c>
      <c r="AB1095" s="54">
        <v>0</v>
      </c>
      <c r="AC1095" s="56">
        <v>0.65</v>
      </c>
      <c r="AD1095" s="56">
        <v>0.35</v>
      </c>
      <c r="AE1095" s="1" t="s">
        <v>1463</v>
      </c>
      <c r="AF1095" s="1" t="s">
        <v>1418</v>
      </c>
      <c r="AG1095" s="1" t="s">
        <v>1434</v>
      </c>
    </row>
    <row r="1096" spans="1:33">
      <c r="A1096" s="53">
        <v>45169</v>
      </c>
      <c r="B1096" s="53">
        <v>45169</v>
      </c>
      <c r="N1096" s="1" t="s">
        <v>948</v>
      </c>
      <c r="U1096" s="59">
        <v>451221189.435296</v>
      </c>
      <c r="V1096" s="60">
        <v>451221189.435296</v>
      </c>
      <c r="W1096" s="60">
        <v>7508283785.7781696</v>
      </c>
      <c r="X1096" s="59">
        <v>6.8102946628000004E-3</v>
      </c>
      <c r="Y1096" s="54">
        <v>1</v>
      </c>
      <c r="Z1096" s="54">
        <v>0</v>
      </c>
      <c r="AA1096" s="54">
        <v>0</v>
      </c>
      <c r="AB1096" s="54">
        <v>0</v>
      </c>
      <c r="AC1096" s="56">
        <v>0</v>
      </c>
      <c r="AD1096" s="56">
        <v>1</v>
      </c>
      <c r="AE1096" s="1" t="s">
        <v>1463</v>
      </c>
      <c r="AF1096" s="1" t="s">
        <v>1418</v>
      </c>
      <c r="AG1096" s="1" t="s">
        <v>1434</v>
      </c>
    </row>
    <row r="1097" spans="1:33">
      <c r="A1097" s="53">
        <v>45169</v>
      </c>
      <c r="B1097" s="53">
        <v>45169</v>
      </c>
      <c r="N1097" s="1" t="s">
        <v>948</v>
      </c>
      <c r="U1097" s="59">
        <v>278061175.41746199</v>
      </c>
      <c r="V1097" s="60">
        <v>278061175.41746199</v>
      </c>
      <c r="W1097" s="60">
        <v>4626915277.3037796</v>
      </c>
      <c r="X1097" s="59">
        <v>4.1967854862000002E-3</v>
      </c>
      <c r="Y1097" s="54">
        <v>0</v>
      </c>
      <c r="Z1097" s="54">
        <v>1</v>
      </c>
      <c r="AA1097" s="54">
        <v>0</v>
      </c>
      <c r="AB1097" s="54">
        <v>0</v>
      </c>
      <c r="AC1097" s="56">
        <v>0</v>
      </c>
      <c r="AD1097" s="56">
        <v>1</v>
      </c>
      <c r="AE1097" s="1" t="s">
        <v>1463</v>
      </c>
      <c r="AF1097" s="1" t="s">
        <v>1418</v>
      </c>
      <c r="AG1097" s="1" t="s">
        <v>1434</v>
      </c>
    </row>
    <row r="1098" spans="1:33">
      <c r="A1098" s="53">
        <v>45169</v>
      </c>
      <c r="B1098" s="53">
        <v>45169</v>
      </c>
      <c r="N1098" s="1" t="s">
        <v>948</v>
      </c>
      <c r="U1098" s="59">
        <v>2362314230.9911699</v>
      </c>
      <c r="V1098" s="60">
        <v>2362314230.9911699</v>
      </c>
      <c r="W1098" s="60">
        <v>9449256923.9646797</v>
      </c>
      <c r="X1098" s="59">
        <v>3.5654478060600001E-2</v>
      </c>
      <c r="Y1098" s="54">
        <v>1</v>
      </c>
      <c r="Z1098" s="54">
        <v>0</v>
      </c>
      <c r="AA1098" s="54">
        <v>0</v>
      </c>
      <c r="AB1098" s="54">
        <v>0</v>
      </c>
      <c r="AC1098" s="56">
        <v>1</v>
      </c>
      <c r="AD1098" s="56">
        <v>0</v>
      </c>
      <c r="AE1098" s="1" t="s">
        <v>1431</v>
      </c>
      <c r="AF1098" s="1" t="s">
        <v>1418</v>
      </c>
      <c r="AG1098" s="1" t="s">
        <v>1457</v>
      </c>
    </row>
    <row r="1099" spans="1:33">
      <c r="A1099" s="53">
        <v>45169</v>
      </c>
      <c r="B1099" s="53">
        <v>45169</v>
      </c>
      <c r="N1099" s="1" t="s">
        <v>948</v>
      </c>
      <c r="U1099" s="59">
        <v>885156801.173208</v>
      </c>
      <c r="V1099" s="60">
        <v>885156801.173208</v>
      </c>
      <c r="W1099" s="60">
        <v>2950522670.5773602</v>
      </c>
      <c r="X1099" s="59">
        <v>1.3359697593800001E-2</v>
      </c>
      <c r="Y1099" s="54">
        <v>0</v>
      </c>
      <c r="Z1099" s="54">
        <v>1</v>
      </c>
      <c r="AA1099" s="54">
        <v>0</v>
      </c>
      <c r="AB1099" s="54">
        <v>0</v>
      </c>
      <c r="AC1099" s="56">
        <v>1</v>
      </c>
      <c r="AD1099" s="56">
        <v>0</v>
      </c>
      <c r="AE1099" s="1" t="s">
        <v>1431</v>
      </c>
      <c r="AF1099" s="1" t="s">
        <v>1418</v>
      </c>
      <c r="AG1099" s="1" t="s">
        <v>1456</v>
      </c>
    </row>
    <row r="1100" spans="1:33">
      <c r="A1100" s="53">
        <v>45169</v>
      </c>
      <c r="B1100" s="53">
        <v>45169</v>
      </c>
      <c r="N1100" s="1" t="s">
        <v>948</v>
      </c>
      <c r="U1100" s="59">
        <v>294959235.63470501</v>
      </c>
      <c r="V1100" s="60">
        <v>294959235.63470501</v>
      </c>
      <c r="W1100" s="60">
        <v>4908097620.93221</v>
      </c>
      <c r="X1100" s="59">
        <v>4.4518284052999998E-3</v>
      </c>
      <c r="Y1100" s="54">
        <v>0</v>
      </c>
      <c r="Z1100" s="54">
        <v>1</v>
      </c>
      <c r="AA1100" s="54">
        <v>0</v>
      </c>
      <c r="AB1100" s="54">
        <v>0</v>
      </c>
      <c r="AC1100" s="56">
        <v>1</v>
      </c>
      <c r="AD1100" s="56">
        <v>0</v>
      </c>
      <c r="AE1100" s="1" t="s">
        <v>1461</v>
      </c>
      <c r="AF1100" s="1" t="s">
        <v>1418</v>
      </c>
      <c r="AG1100" s="1" t="s">
        <v>1434</v>
      </c>
    </row>
    <row r="1101" spans="1:33">
      <c r="A1101" s="53">
        <v>45169</v>
      </c>
      <c r="B1101" s="53">
        <v>45169</v>
      </c>
      <c r="N1101" s="1" t="s">
        <v>1102</v>
      </c>
      <c r="U1101" s="59">
        <v>2798698929.94137</v>
      </c>
      <c r="V1101" s="60">
        <v>2798698929.94137</v>
      </c>
      <c r="W1101" s="60">
        <v>3731598573.2551498</v>
      </c>
      <c r="X1101" s="59">
        <v>4.2240845136899997E-2</v>
      </c>
      <c r="Y1101" s="54">
        <v>0</v>
      </c>
      <c r="Z1101" s="54">
        <v>1</v>
      </c>
      <c r="AA1101" s="54">
        <v>0</v>
      </c>
      <c r="AB1101" s="54">
        <v>0</v>
      </c>
      <c r="AC1101" s="56">
        <v>0.5</v>
      </c>
      <c r="AD1101" s="56">
        <v>0.5</v>
      </c>
      <c r="AE1101" s="1" t="s">
        <v>1464</v>
      </c>
      <c r="AF1101" s="1" t="s">
        <v>1418</v>
      </c>
      <c r="AG1101" s="1" t="s">
        <v>1419</v>
      </c>
    </row>
    <row r="1102" spans="1:33">
      <c r="A1102" s="53">
        <v>45169</v>
      </c>
      <c r="B1102" s="53">
        <v>45169</v>
      </c>
      <c r="N1102" s="1" t="s">
        <v>1102</v>
      </c>
      <c r="U1102" s="59">
        <v>1343319785.32249</v>
      </c>
      <c r="V1102" s="60">
        <v>1343319785.32249</v>
      </c>
      <c r="W1102" s="60">
        <v>2985155078.4944201</v>
      </c>
      <c r="X1102" s="59">
        <v>2.02747649681E-2</v>
      </c>
      <c r="Y1102" s="54">
        <v>0</v>
      </c>
      <c r="Z1102" s="54">
        <v>1</v>
      </c>
      <c r="AA1102" s="54">
        <v>0</v>
      </c>
      <c r="AB1102" s="54">
        <v>0</v>
      </c>
      <c r="AC1102" s="56">
        <v>0</v>
      </c>
      <c r="AD1102" s="56">
        <v>1</v>
      </c>
      <c r="AE1102" s="1" t="s">
        <v>1464</v>
      </c>
      <c r="AF1102" s="1" t="s">
        <v>1418</v>
      </c>
      <c r="AG1102" s="1" t="s">
        <v>1419</v>
      </c>
    </row>
    <row r="1103" spans="1:33">
      <c r="A1103" s="53">
        <v>45169</v>
      </c>
      <c r="B1103" s="53">
        <v>45169</v>
      </c>
      <c r="N1103" s="1" t="s">
        <v>948</v>
      </c>
      <c r="U1103" s="59">
        <v>311539158.506396</v>
      </c>
      <c r="V1103" s="60">
        <v>311539158.506396</v>
      </c>
      <c r="W1103" s="60">
        <v>5183986185.0813398</v>
      </c>
      <c r="X1103" s="59">
        <v>4.7020696681000004E-3</v>
      </c>
      <c r="Y1103" s="54">
        <v>0</v>
      </c>
      <c r="Z1103" s="54">
        <v>1</v>
      </c>
      <c r="AA1103" s="54">
        <v>0</v>
      </c>
      <c r="AB1103" s="54">
        <v>0</v>
      </c>
      <c r="AC1103" s="56">
        <v>1</v>
      </c>
      <c r="AD1103" s="56">
        <v>0</v>
      </c>
      <c r="AE1103" s="1" t="s">
        <v>1461</v>
      </c>
      <c r="AF1103" s="1" t="s">
        <v>1418</v>
      </c>
      <c r="AG1103" s="1" t="s">
        <v>1434</v>
      </c>
    </row>
    <row r="1104" spans="1:33">
      <c r="A1104" s="53">
        <v>45169</v>
      </c>
      <c r="B1104" s="53">
        <v>45169</v>
      </c>
      <c r="N1104" s="1" t="s">
        <v>1070</v>
      </c>
      <c r="U1104" s="59">
        <v>1833512006.9124401</v>
      </c>
      <c r="V1104" s="60">
        <v>1833512006.9124401</v>
      </c>
      <c r="W1104" s="60">
        <v>6111706689.7081299</v>
      </c>
      <c r="X1104" s="59">
        <v>2.76732505637E-2</v>
      </c>
      <c r="Y1104" s="54">
        <v>0</v>
      </c>
      <c r="Z1104" s="54">
        <v>1</v>
      </c>
      <c r="AA1104" s="54">
        <v>0</v>
      </c>
      <c r="AB1104" s="54">
        <v>0</v>
      </c>
      <c r="AC1104" s="56">
        <v>1</v>
      </c>
      <c r="AD1104" s="56">
        <v>0</v>
      </c>
      <c r="AE1104" s="1" t="s">
        <v>1458</v>
      </c>
      <c r="AF1104" s="1" t="s">
        <v>1418</v>
      </c>
      <c r="AG1104" s="1" t="s">
        <v>1419</v>
      </c>
    </row>
    <row r="1105" spans="1:33">
      <c r="A1105" s="53">
        <v>45169</v>
      </c>
      <c r="B1105" s="53">
        <v>45169</v>
      </c>
      <c r="N1105" s="1" t="s">
        <v>918</v>
      </c>
      <c r="U1105" s="59">
        <v>1693042172.7579601</v>
      </c>
      <c r="V1105" s="60">
        <v>1693042172.7579601</v>
      </c>
      <c r="W1105" s="60">
        <v>3762315939.4621201</v>
      </c>
      <c r="X1105" s="59">
        <v>2.5553135231700001E-2</v>
      </c>
      <c r="Y1105" s="54">
        <v>0</v>
      </c>
      <c r="Z1105" s="54">
        <v>1</v>
      </c>
      <c r="AA1105" s="54">
        <v>0</v>
      </c>
      <c r="AB1105" s="54">
        <v>0</v>
      </c>
      <c r="AC1105" s="56">
        <v>0</v>
      </c>
      <c r="AD1105" s="56">
        <v>1</v>
      </c>
      <c r="AE1105" s="1" t="s">
        <v>1466</v>
      </c>
      <c r="AF1105" s="1" t="s">
        <v>1467</v>
      </c>
      <c r="AG1105" s="1" t="s">
        <v>1419</v>
      </c>
    </row>
    <row r="1106" spans="1:33">
      <c r="A1106" s="53">
        <v>45169</v>
      </c>
      <c r="B1106" s="53">
        <v>45169</v>
      </c>
      <c r="N1106" s="1" t="s">
        <v>1070</v>
      </c>
      <c r="U1106" s="59">
        <v>3323739438.47438</v>
      </c>
      <c r="V1106" s="60">
        <v>3323739438.47438</v>
      </c>
      <c r="W1106" s="60">
        <v>6647478876.9487696</v>
      </c>
      <c r="X1106" s="59">
        <v>5.01652969506E-2</v>
      </c>
      <c r="Y1106" s="54">
        <v>0</v>
      </c>
      <c r="Z1106" s="54">
        <v>1</v>
      </c>
      <c r="AA1106" s="54">
        <v>0</v>
      </c>
      <c r="AB1106" s="54">
        <v>0</v>
      </c>
      <c r="AC1106" s="56">
        <v>0</v>
      </c>
      <c r="AD1106" s="56">
        <v>1</v>
      </c>
      <c r="AE1106" s="1" t="s">
        <v>1458</v>
      </c>
      <c r="AF1106" s="1" t="s">
        <v>1418</v>
      </c>
      <c r="AG1106" s="1" t="s">
        <v>1419</v>
      </c>
    </row>
    <row r="1107" spans="1:33">
      <c r="A1107" s="53">
        <v>45169</v>
      </c>
      <c r="B1107" s="53">
        <v>45169</v>
      </c>
      <c r="N1107" s="1" t="s">
        <v>1303</v>
      </c>
      <c r="U1107" s="59">
        <v>8549048624.5113297</v>
      </c>
      <c r="V1107" s="60">
        <v>8549048624.5113297</v>
      </c>
      <c r="W1107" s="60">
        <v>8998998552.1171894</v>
      </c>
      <c r="X1107" s="59">
        <v>0.1290310419431</v>
      </c>
      <c r="Y1107" s="54">
        <v>1</v>
      </c>
      <c r="Z1107" s="54">
        <v>0</v>
      </c>
      <c r="AA1107" s="54">
        <v>0</v>
      </c>
      <c r="AB1107" s="54">
        <v>0</v>
      </c>
      <c r="AC1107" s="56">
        <v>1</v>
      </c>
      <c r="AD1107" s="56">
        <v>0</v>
      </c>
      <c r="AE1107" s="1" t="s">
        <v>1454</v>
      </c>
      <c r="AF1107" s="1" t="s">
        <v>1418</v>
      </c>
      <c r="AG1107" s="1" t="s">
        <v>1419</v>
      </c>
    </row>
    <row r="1108" spans="1:33">
      <c r="A1108" s="53">
        <v>45169</v>
      </c>
      <c r="B1108" s="53">
        <v>45169</v>
      </c>
      <c r="N1108" s="1" t="s">
        <v>948</v>
      </c>
      <c r="U1108" s="59">
        <v>489956217.14364201</v>
      </c>
      <c r="V1108" s="60">
        <v>489956217.14364201</v>
      </c>
      <c r="W1108" s="60">
        <v>8152831487.2019997</v>
      </c>
      <c r="X1108" s="59">
        <v>7.3949235735000004E-3</v>
      </c>
      <c r="Y1108" s="54">
        <v>1</v>
      </c>
      <c r="Z1108" s="54">
        <v>0</v>
      </c>
      <c r="AA1108" s="54">
        <v>0</v>
      </c>
      <c r="AB1108" s="54">
        <v>0</v>
      </c>
      <c r="AC1108" s="56">
        <v>0</v>
      </c>
      <c r="AD1108" s="56">
        <v>1</v>
      </c>
      <c r="AE1108" s="1" t="s">
        <v>1461</v>
      </c>
      <c r="AF1108" s="1" t="s">
        <v>1418</v>
      </c>
      <c r="AG1108" s="1" t="s">
        <v>1434</v>
      </c>
    </row>
    <row r="1109" spans="1:33">
      <c r="A1109" s="53">
        <v>45169</v>
      </c>
      <c r="B1109" s="53">
        <v>45169</v>
      </c>
      <c r="N1109" s="1" t="s">
        <v>948</v>
      </c>
      <c r="U1109" s="59">
        <v>320483457.57658899</v>
      </c>
      <c r="V1109" s="60">
        <v>320483457.57658899</v>
      </c>
      <c r="W1109" s="60">
        <v>5332818592.0166798</v>
      </c>
      <c r="X1109" s="59">
        <v>4.8370662366000001E-3</v>
      </c>
      <c r="Y1109" s="54">
        <v>0</v>
      </c>
      <c r="Z1109" s="54">
        <v>1</v>
      </c>
      <c r="AA1109" s="54">
        <v>0</v>
      </c>
      <c r="AB1109" s="54">
        <v>0</v>
      </c>
      <c r="AC1109" s="56">
        <v>0</v>
      </c>
      <c r="AD1109" s="56">
        <v>1</v>
      </c>
      <c r="AE1109" s="1" t="s">
        <v>1463</v>
      </c>
      <c r="AF1109" s="1" t="s">
        <v>1418</v>
      </c>
      <c r="AG1109" s="1" t="s">
        <v>1434</v>
      </c>
    </row>
    <row r="1110" spans="1:33">
      <c r="A1110" s="53">
        <v>45169</v>
      </c>
      <c r="B1110" s="53">
        <v>45169</v>
      </c>
      <c r="N1110" s="1" t="s">
        <v>948</v>
      </c>
      <c r="U1110" s="59">
        <v>357216460.73734999</v>
      </c>
      <c r="V1110" s="60">
        <v>357216460.73734999</v>
      </c>
      <c r="W1110" s="60">
        <v>5944052768.2752199</v>
      </c>
      <c r="X1110" s="59">
        <v>5.3914785320000004E-3</v>
      </c>
      <c r="Y1110" s="54">
        <v>1</v>
      </c>
      <c r="Z1110" s="54">
        <v>0</v>
      </c>
      <c r="AA1110" s="54">
        <v>0</v>
      </c>
      <c r="AB1110" s="54">
        <v>0</v>
      </c>
      <c r="AC1110" s="56">
        <v>1</v>
      </c>
      <c r="AD1110" s="56">
        <v>0</v>
      </c>
      <c r="AE1110" s="1" t="s">
        <v>1463</v>
      </c>
      <c r="AF1110" s="1" t="s">
        <v>1418</v>
      </c>
      <c r="AG1110" s="1" t="s">
        <v>1434</v>
      </c>
    </row>
    <row r="1111" spans="1:33">
      <c r="A1111" s="53">
        <v>45169</v>
      </c>
      <c r="B1111" s="53">
        <v>45169</v>
      </c>
      <c r="N1111" s="1" t="s">
        <v>948</v>
      </c>
      <c r="U1111" s="59">
        <v>193119126.742488</v>
      </c>
      <c r="V1111" s="60">
        <v>193119126.742488</v>
      </c>
      <c r="W1111" s="60">
        <v>3213486516.1339898</v>
      </c>
      <c r="X1111" s="59">
        <v>2.9147526510999999E-3</v>
      </c>
      <c r="Y1111" s="54">
        <v>0</v>
      </c>
      <c r="Z1111" s="54">
        <v>1</v>
      </c>
      <c r="AA1111" s="54">
        <v>0</v>
      </c>
      <c r="AB1111" s="54">
        <v>0</v>
      </c>
      <c r="AC1111" s="56">
        <v>1</v>
      </c>
      <c r="AD1111" s="56">
        <v>0</v>
      </c>
      <c r="AE1111" s="1" t="s">
        <v>1461</v>
      </c>
      <c r="AF1111" s="1" t="s">
        <v>1418</v>
      </c>
      <c r="AG1111" s="1" t="s">
        <v>1434</v>
      </c>
    </row>
    <row r="1112" spans="1:33">
      <c r="A1112" s="53">
        <v>45169</v>
      </c>
      <c r="B1112" s="53">
        <v>45169</v>
      </c>
      <c r="N1112" s="1" t="s">
        <v>948</v>
      </c>
      <c r="U1112" s="59">
        <v>349298536.91969502</v>
      </c>
      <c r="V1112" s="60">
        <v>349298536.91969502</v>
      </c>
      <c r="W1112" s="60">
        <v>5812299161.8199797</v>
      </c>
      <c r="X1112" s="59">
        <v>5.2719730752999999E-3</v>
      </c>
      <c r="Y1112" s="54">
        <v>0</v>
      </c>
      <c r="Z1112" s="54">
        <v>1</v>
      </c>
      <c r="AA1112" s="54">
        <v>0</v>
      </c>
      <c r="AB1112" s="54">
        <v>0</v>
      </c>
      <c r="AC1112" s="56">
        <v>0.65</v>
      </c>
      <c r="AD1112" s="56">
        <v>0.35</v>
      </c>
      <c r="AE1112" s="1" t="s">
        <v>1463</v>
      </c>
      <c r="AF1112" s="1" t="s">
        <v>1418</v>
      </c>
      <c r="AG1112" s="1" t="s">
        <v>1434</v>
      </c>
    </row>
    <row r="1113" spans="1:33">
      <c r="A1113" s="53">
        <v>45169</v>
      </c>
      <c r="B1113" s="53">
        <v>45169</v>
      </c>
      <c r="N1113" s="1" t="s">
        <v>948</v>
      </c>
      <c r="U1113" s="59">
        <v>332976784.50142199</v>
      </c>
      <c r="V1113" s="60">
        <v>332976784.50142199</v>
      </c>
      <c r="W1113" s="60">
        <v>5540706532.9565697</v>
      </c>
      <c r="X1113" s="59">
        <v>5.0256283867999999E-3</v>
      </c>
      <c r="Y1113" s="54">
        <v>0</v>
      </c>
      <c r="Z1113" s="54">
        <v>1</v>
      </c>
      <c r="AA1113" s="54">
        <v>0</v>
      </c>
      <c r="AB1113" s="54">
        <v>0</v>
      </c>
      <c r="AC1113" s="56">
        <v>0.5</v>
      </c>
      <c r="AD1113" s="56">
        <v>0.5</v>
      </c>
      <c r="AE1113" s="1" t="s">
        <v>1463</v>
      </c>
      <c r="AF1113" s="1" t="s">
        <v>1418</v>
      </c>
      <c r="AG1113" s="1" t="s">
        <v>1434</v>
      </c>
    </row>
    <row r="1114" spans="1:33">
      <c r="A1114" s="53">
        <v>45169</v>
      </c>
      <c r="B1114" s="53">
        <v>45169</v>
      </c>
      <c r="N1114" s="1" t="s">
        <v>948</v>
      </c>
      <c r="U1114" s="59">
        <v>217089746.98932499</v>
      </c>
      <c r="V1114" s="60">
        <v>217089746.98932499</v>
      </c>
      <c r="W1114" s="60">
        <v>3612355681.74124</v>
      </c>
      <c r="X1114" s="59">
        <v>3.2765419264000001E-3</v>
      </c>
      <c r="Y1114" s="54">
        <v>0</v>
      </c>
      <c r="Z1114" s="54">
        <v>1</v>
      </c>
      <c r="AA1114" s="54">
        <v>0</v>
      </c>
      <c r="AB1114" s="54">
        <v>0</v>
      </c>
      <c r="AC1114" s="56">
        <v>0.5</v>
      </c>
      <c r="AD1114" s="56">
        <v>0.5</v>
      </c>
      <c r="AE1114" s="1" t="s">
        <v>1463</v>
      </c>
      <c r="AF1114" s="1" t="s">
        <v>1418</v>
      </c>
      <c r="AG1114" s="1" t="s">
        <v>1434</v>
      </c>
    </row>
    <row r="1115" spans="1:33">
      <c r="A1115" s="53">
        <v>45169</v>
      </c>
      <c r="B1115" s="53">
        <v>45169</v>
      </c>
      <c r="N1115" s="1" t="s">
        <v>1102</v>
      </c>
      <c r="U1115" s="59">
        <v>849478972.76338196</v>
      </c>
      <c r="V1115" s="60">
        <v>849478972.76338196</v>
      </c>
      <c r="W1115" s="60">
        <v>1698957945.5267601</v>
      </c>
      <c r="X1115" s="59">
        <v>1.28212110819E-2</v>
      </c>
      <c r="Y1115" s="54">
        <v>0</v>
      </c>
      <c r="Z1115" s="54">
        <v>1</v>
      </c>
      <c r="AA1115" s="54">
        <v>0</v>
      </c>
      <c r="AB1115" s="54">
        <v>0</v>
      </c>
      <c r="AC1115" s="56">
        <v>0</v>
      </c>
      <c r="AD1115" s="56">
        <v>1</v>
      </c>
      <c r="AE1115" s="1" t="s">
        <v>1464</v>
      </c>
      <c r="AF1115" s="1" t="s">
        <v>1418</v>
      </c>
      <c r="AG1115" s="1" t="s">
        <v>1419</v>
      </c>
    </row>
    <row r="1116" spans="1:33">
      <c r="A1116" s="53">
        <v>45169</v>
      </c>
      <c r="B1116" s="53">
        <v>45169</v>
      </c>
      <c r="N1116" s="1" t="s">
        <v>948</v>
      </c>
      <c r="U1116" s="59">
        <v>731315962.65796494</v>
      </c>
      <c r="V1116" s="60">
        <v>731315962.65796494</v>
      </c>
      <c r="W1116" s="60">
        <v>12169037964.6786</v>
      </c>
      <c r="X1116" s="59">
        <v>1.1037773300400001E-2</v>
      </c>
      <c r="Y1116" s="54">
        <v>1</v>
      </c>
      <c r="Z1116" s="54">
        <v>0</v>
      </c>
      <c r="AA1116" s="54">
        <v>0</v>
      </c>
      <c r="AB1116" s="54">
        <v>0</v>
      </c>
      <c r="AC1116" s="56">
        <v>1</v>
      </c>
      <c r="AD1116" s="56">
        <v>0</v>
      </c>
      <c r="AE1116" s="1" t="s">
        <v>1461</v>
      </c>
      <c r="AF1116" s="1" t="s">
        <v>1418</v>
      </c>
      <c r="AG1116" s="1" t="s">
        <v>1434</v>
      </c>
    </row>
    <row r="1117" spans="1:33">
      <c r="A1117" s="53">
        <v>45169</v>
      </c>
      <c r="B1117" s="53">
        <v>45169</v>
      </c>
      <c r="N1117" s="1" t="s">
        <v>1310</v>
      </c>
      <c r="U1117" s="59">
        <v>2398152775.1588502</v>
      </c>
      <c r="V1117" s="60">
        <v>2398152775.1588502</v>
      </c>
      <c r="W1117" s="60">
        <v>4796305550.3177004</v>
      </c>
      <c r="X1117" s="59">
        <v>3.6195390260200001E-2</v>
      </c>
      <c r="Y1117" s="54">
        <v>1</v>
      </c>
      <c r="Z1117" s="54">
        <v>0</v>
      </c>
      <c r="AA1117" s="54">
        <v>0</v>
      </c>
      <c r="AB1117" s="54">
        <v>0</v>
      </c>
      <c r="AC1117" s="56">
        <v>1</v>
      </c>
      <c r="AD1117" s="56">
        <v>0</v>
      </c>
      <c r="AE1117" s="1" t="s">
        <v>1462</v>
      </c>
      <c r="AF1117" s="1" t="s">
        <v>1418</v>
      </c>
      <c r="AG1117" s="1" t="s">
        <v>1419</v>
      </c>
    </row>
    <row r="1118" spans="1:33">
      <c r="A1118" s="53">
        <v>45169</v>
      </c>
      <c r="B1118" s="53">
        <v>45169</v>
      </c>
      <c r="N1118" s="1" t="s">
        <v>1149</v>
      </c>
      <c r="U1118" s="59">
        <v>4241185999.30726</v>
      </c>
      <c r="V1118" s="60">
        <v>4241185999.30726</v>
      </c>
      <c r="W1118" s="60">
        <v>5654914665.7430201</v>
      </c>
      <c r="X1118" s="59">
        <v>6.4012344835200005E-2</v>
      </c>
      <c r="Y1118" s="54">
        <v>0</v>
      </c>
      <c r="Z1118" s="54">
        <v>1</v>
      </c>
      <c r="AA1118" s="54">
        <v>0</v>
      </c>
      <c r="AB1118" s="54">
        <v>0</v>
      </c>
      <c r="AC1118" s="56">
        <v>1</v>
      </c>
      <c r="AD1118" s="56">
        <v>0</v>
      </c>
      <c r="AE1118" s="1" t="s">
        <v>1473</v>
      </c>
      <c r="AF1118" s="1" t="s">
        <v>1468</v>
      </c>
      <c r="AG1118" s="1" t="s">
        <v>1419</v>
      </c>
    </row>
    <row r="1119" spans="1:33">
      <c r="A1119" s="53">
        <v>45169</v>
      </c>
      <c r="B1119" s="53">
        <v>45169</v>
      </c>
      <c r="N1119" s="1" t="s">
        <v>948</v>
      </c>
      <c r="U1119" s="59">
        <v>2071972872.01454</v>
      </c>
      <c r="V1119" s="60">
        <v>2071972872.01454</v>
      </c>
      <c r="W1119" s="60">
        <v>14175422689.288401</v>
      </c>
      <c r="X1119" s="59">
        <v>3.12723474034E-2</v>
      </c>
      <c r="Y1119" s="54">
        <v>1</v>
      </c>
      <c r="Z1119" s="54">
        <v>0</v>
      </c>
      <c r="AA1119" s="54">
        <v>0</v>
      </c>
      <c r="AB1119" s="54">
        <v>0</v>
      </c>
      <c r="AC1119" s="56">
        <v>1</v>
      </c>
      <c r="AD1119" s="56">
        <v>0</v>
      </c>
      <c r="AE1119" s="1" t="s">
        <v>1431</v>
      </c>
      <c r="AF1119" s="1" t="s">
        <v>1418</v>
      </c>
      <c r="AG1119" s="1" t="s">
        <v>1465</v>
      </c>
    </row>
    <row r="1120" spans="1:33">
      <c r="A1120" s="53">
        <v>45169</v>
      </c>
      <c r="B1120" s="53">
        <v>45169</v>
      </c>
      <c r="N1120" s="1" t="s">
        <v>948</v>
      </c>
      <c r="U1120" s="59">
        <v>696244795.21879494</v>
      </c>
      <c r="V1120" s="60">
        <v>696244795.21879494</v>
      </c>
      <c r="W1120" s="60">
        <v>14175422689.288401</v>
      </c>
      <c r="X1120" s="59">
        <v>1.05084431403E-2</v>
      </c>
      <c r="Y1120" s="54">
        <v>1</v>
      </c>
      <c r="Z1120" s="54">
        <v>0</v>
      </c>
      <c r="AA1120" s="54">
        <v>0</v>
      </c>
      <c r="AB1120" s="54">
        <v>0</v>
      </c>
      <c r="AC1120" s="56">
        <v>1</v>
      </c>
      <c r="AD1120" s="56">
        <v>0</v>
      </c>
      <c r="AE1120" s="1" t="s">
        <v>1461</v>
      </c>
      <c r="AF1120" s="1" t="s">
        <v>1418</v>
      </c>
      <c r="AG1120" s="1" t="s">
        <v>1434</v>
      </c>
    </row>
    <row r="1121" spans="1:33">
      <c r="A1121" s="53">
        <v>45169</v>
      </c>
      <c r="B1121" s="53">
        <v>45169</v>
      </c>
      <c r="N1121" s="1" t="s">
        <v>948</v>
      </c>
      <c r="U1121" s="59">
        <v>686943941.63192999</v>
      </c>
      <c r="V1121" s="60">
        <v>686943941.63192999</v>
      </c>
      <c r="W1121" s="60">
        <v>11430691154.2619</v>
      </c>
      <c r="X1121" s="59">
        <v>1.0368065084000001E-2</v>
      </c>
      <c r="Y1121" s="54">
        <v>1</v>
      </c>
      <c r="Z1121" s="54">
        <v>0</v>
      </c>
      <c r="AA1121" s="54">
        <v>0</v>
      </c>
      <c r="AB1121" s="54">
        <v>0</v>
      </c>
      <c r="AC1121" s="56">
        <v>0</v>
      </c>
      <c r="AD1121" s="56">
        <v>1</v>
      </c>
      <c r="AE1121" s="1" t="s">
        <v>1461</v>
      </c>
      <c r="AF1121" s="1" t="s">
        <v>1418</v>
      </c>
      <c r="AG1121" s="1" t="s">
        <v>1434</v>
      </c>
    </row>
    <row r="1122" spans="1:33">
      <c r="A1122" s="53">
        <v>45169</v>
      </c>
      <c r="B1122" s="53">
        <v>45169</v>
      </c>
      <c r="N1122" s="1" t="s">
        <v>948</v>
      </c>
      <c r="U1122" s="59">
        <v>221169991.29480001</v>
      </c>
      <c r="V1122" s="60">
        <v>221169991.29480001</v>
      </c>
      <c r="W1122" s="60">
        <v>3680250614.1559901</v>
      </c>
      <c r="X1122" s="59">
        <v>3.3381251734999999E-3</v>
      </c>
      <c r="Y1122" s="54">
        <v>0</v>
      </c>
      <c r="Z1122" s="54">
        <v>1</v>
      </c>
      <c r="AA1122" s="54">
        <v>0</v>
      </c>
      <c r="AB1122" s="54">
        <v>0</v>
      </c>
      <c r="AC1122" s="56">
        <v>1</v>
      </c>
      <c r="AD1122" s="56">
        <v>0</v>
      </c>
      <c r="AE1122" s="1" t="s">
        <v>1463</v>
      </c>
      <c r="AF1122" s="1" t="s">
        <v>1418</v>
      </c>
      <c r="AG1122" s="1" t="s">
        <v>1434</v>
      </c>
    </row>
    <row r="1123" spans="1:33">
      <c r="A1123" s="53">
        <v>45169</v>
      </c>
      <c r="B1123" s="53">
        <v>45169</v>
      </c>
      <c r="N1123" s="1" t="s">
        <v>948</v>
      </c>
      <c r="U1123" s="59">
        <v>264642652.83066601</v>
      </c>
      <c r="V1123" s="60">
        <v>264642652.83066601</v>
      </c>
      <c r="W1123" s="60">
        <v>4403632156.0176697</v>
      </c>
      <c r="X1123" s="59">
        <v>3.9942593307000004E-3</v>
      </c>
      <c r="Y1123" s="54">
        <v>0</v>
      </c>
      <c r="Z1123" s="54">
        <v>1</v>
      </c>
      <c r="AA1123" s="54">
        <v>0</v>
      </c>
      <c r="AB1123" s="54">
        <v>0</v>
      </c>
      <c r="AC1123" s="56">
        <v>0</v>
      </c>
      <c r="AD1123" s="56">
        <v>1</v>
      </c>
      <c r="AE1123" s="1" t="s">
        <v>1463</v>
      </c>
      <c r="AF1123" s="1" t="s">
        <v>1418</v>
      </c>
      <c r="AG1123" s="1" t="s">
        <v>1434</v>
      </c>
    </row>
    <row r="1124" spans="1:33">
      <c r="A1124" s="53">
        <v>45169</v>
      </c>
      <c r="B1124" s="53">
        <v>45169</v>
      </c>
      <c r="N1124" s="1" t="s">
        <v>948</v>
      </c>
      <c r="U1124" s="59">
        <v>338076087.47700799</v>
      </c>
      <c r="V1124" s="60">
        <v>338076087.47700799</v>
      </c>
      <c r="W1124" s="60">
        <v>5625558518.5166397</v>
      </c>
      <c r="X1124" s="59">
        <v>5.1025923162999996E-3</v>
      </c>
      <c r="Y1124" s="54">
        <v>0</v>
      </c>
      <c r="Z1124" s="54">
        <v>1</v>
      </c>
      <c r="AA1124" s="54">
        <v>0</v>
      </c>
      <c r="AB1124" s="54">
        <v>0</v>
      </c>
      <c r="AC1124" s="56">
        <v>1</v>
      </c>
      <c r="AD1124" s="56">
        <v>0</v>
      </c>
      <c r="AE1124" s="1" t="s">
        <v>1461</v>
      </c>
      <c r="AF1124" s="1" t="s">
        <v>1418</v>
      </c>
      <c r="AG1124" s="1" t="s">
        <v>1434</v>
      </c>
    </row>
    <row r="1125" spans="1:33">
      <c r="A1125" s="53">
        <v>45169</v>
      </c>
      <c r="B1125" s="53">
        <v>45169</v>
      </c>
      <c r="N1125" s="1" t="s">
        <v>1303</v>
      </c>
      <c r="U1125" s="59">
        <v>2174724936.26615</v>
      </c>
      <c r="V1125" s="60">
        <v>2174724936.26615</v>
      </c>
      <c r="W1125" s="60">
        <v>2289184143.4380498</v>
      </c>
      <c r="X1125" s="59">
        <v>3.2823187326600001E-2</v>
      </c>
      <c r="Y1125" s="54">
        <v>0</v>
      </c>
      <c r="Z1125" s="54">
        <v>1</v>
      </c>
      <c r="AA1125" s="54">
        <v>0</v>
      </c>
      <c r="AB1125" s="54">
        <v>0</v>
      </c>
      <c r="AC1125" s="56">
        <v>0.35</v>
      </c>
      <c r="AD1125" s="56">
        <v>0.65</v>
      </c>
      <c r="AE1125" s="1" t="s">
        <v>1501</v>
      </c>
      <c r="AF1125" s="1" t="s">
        <v>1418</v>
      </c>
      <c r="AG1125" s="1" t="s">
        <v>1419</v>
      </c>
    </row>
    <row r="1126" spans="1:33">
      <c r="A1126" s="53">
        <v>45169</v>
      </c>
      <c r="B1126" s="53">
        <v>45169</v>
      </c>
      <c r="N1126" s="1" t="s">
        <v>948</v>
      </c>
      <c r="U1126" s="59">
        <v>424884761.969087</v>
      </c>
      <c r="V1126" s="60">
        <v>424884761.969087</v>
      </c>
      <c r="W1126" s="60">
        <v>7070047781.0211</v>
      </c>
      <c r="X1126" s="59">
        <v>6.4127981896999996E-3</v>
      </c>
      <c r="Y1126" s="54">
        <v>1</v>
      </c>
      <c r="Z1126" s="54">
        <v>0</v>
      </c>
      <c r="AA1126" s="54">
        <v>0</v>
      </c>
      <c r="AB1126" s="54">
        <v>0</v>
      </c>
      <c r="AC1126" s="56">
        <v>0</v>
      </c>
      <c r="AD1126" s="56">
        <v>1</v>
      </c>
      <c r="AE1126" s="1" t="s">
        <v>1463</v>
      </c>
      <c r="AF1126" s="1" t="s">
        <v>1418</v>
      </c>
      <c r="AG1126" s="1" t="s">
        <v>1434</v>
      </c>
    </row>
    <row r="1127" spans="1:33">
      <c r="A1127" s="53">
        <v>45169</v>
      </c>
      <c r="B1127" s="53">
        <v>45169</v>
      </c>
      <c r="N1127" s="1" t="s">
        <v>948</v>
      </c>
      <c r="U1127" s="59">
        <v>658529866.39384496</v>
      </c>
      <c r="V1127" s="60">
        <v>658529866.39384496</v>
      </c>
      <c r="W1127" s="60">
        <v>10957883260.056</v>
      </c>
      <c r="X1127" s="59">
        <v>9.9392106119999997E-3</v>
      </c>
      <c r="Y1127" s="54">
        <v>1</v>
      </c>
      <c r="Z1127" s="54">
        <v>0</v>
      </c>
      <c r="AA1127" s="54">
        <v>0</v>
      </c>
      <c r="AB1127" s="54">
        <v>0</v>
      </c>
      <c r="AC1127" s="56">
        <v>0.35</v>
      </c>
      <c r="AD1127" s="56">
        <v>0.65</v>
      </c>
      <c r="AE1127" s="1" t="s">
        <v>1461</v>
      </c>
      <c r="AF1127" s="1" t="s">
        <v>1418</v>
      </c>
      <c r="AG1127" s="1" t="s">
        <v>1434</v>
      </c>
    </row>
    <row r="1128" spans="1:33">
      <c r="A1128" s="53">
        <v>45169</v>
      </c>
      <c r="B1128" s="53">
        <v>45169</v>
      </c>
      <c r="N1128" s="1" t="s">
        <v>948</v>
      </c>
      <c r="U1128" s="59">
        <v>223641021.609878</v>
      </c>
      <c r="V1128" s="60">
        <v>223641021.609878</v>
      </c>
      <c r="W1128" s="60">
        <v>4465642028.4422903</v>
      </c>
      <c r="X1128" s="59">
        <v>3.3754205067000002E-3</v>
      </c>
      <c r="Y1128" s="54">
        <v>0</v>
      </c>
      <c r="Z1128" s="54">
        <v>1</v>
      </c>
      <c r="AA1128" s="54">
        <v>0</v>
      </c>
      <c r="AB1128" s="54">
        <v>0</v>
      </c>
      <c r="AC1128" s="56">
        <v>1</v>
      </c>
      <c r="AD1128" s="56">
        <v>0</v>
      </c>
      <c r="AE1128" s="1" t="s">
        <v>1461</v>
      </c>
      <c r="AF1128" s="1" t="s">
        <v>1418</v>
      </c>
      <c r="AG1128" s="1" t="s">
        <v>1434</v>
      </c>
    </row>
    <row r="1129" spans="1:33">
      <c r="A1129" s="53">
        <v>45169</v>
      </c>
      <c r="B1129" s="53">
        <v>45169</v>
      </c>
      <c r="N1129" s="1" t="s">
        <v>1303</v>
      </c>
      <c r="U1129" s="59">
        <v>2012960849.9549401</v>
      </c>
      <c r="V1129" s="60">
        <v>2012960849.9549401</v>
      </c>
      <c r="W1129" s="60">
        <v>2875658357.0784898</v>
      </c>
      <c r="X1129" s="59">
        <v>3.0381677221500002E-2</v>
      </c>
      <c r="Y1129" s="54">
        <v>0</v>
      </c>
      <c r="Z1129" s="54">
        <v>1</v>
      </c>
      <c r="AA1129" s="54">
        <v>0</v>
      </c>
      <c r="AB1129" s="54">
        <v>0</v>
      </c>
      <c r="AC1129" s="56">
        <v>1</v>
      </c>
      <c r="AD1129" s="56">
        <v>0</v>
      </c>
      <c r="AE1129" s="1" t="s">
        <v>1454</v>
      </c>
      <c r="AF1129" s="1" t="s">
        <v>1418</v>
      </c>
      <c r="AG1129" s="1" t="s">
        <v>1419</v>
      </c>
    </row>
    <row r="1130" spans="1:33">
      <c r="A1130" s="53">
        <v>45169</v>
      </c>
      <c r="B1130" s="53">
        <v>45169</v>
      </c>
      <c r="N1130" s="1" t="s">
        <v>948</v>
      </c>
      <c r="U1130" s="59">
        <v>248702423.648417</v>
      </c>
      <c r="V1130" s="60">
        <v>248702423.648417</v>
      </c>
      <c r="W1130" s="60">
        <v>4138388042.6805801</v>
      </c>
      <c r="X1130" s="59">
        <v>3.7536729836000001E-3</v>
      </c>
      <c r="Y1130" s="54">
        <v>0</v>
      </c>
      <c r="Z1130" s="54">
        <v>1</v>
      </c>
      <c r="AA1130" s="54">
        <v>0</v>
      </c>
      <c r="AB1130" s="54">
        <v>0</v>
      </c>
      <c r="AC1130" s="56">
        <v>1</v>
      </c>
      <c r="AD1130" s="56">
        <v>0</v>
      </c>
      <c r="AE1130" s="1" t="s">
        <v>1463</v>
      </c>
      <c r="AF1130" s="1" t="s">
        <v>1418</v>
      </c>
      <c r="AG1130" s="1" t="s">
        <v>1434</v>
      </c>
    </row>
    <row r="1131" spans="1:33">
      <c r="A1131" s="53">
        <v>45169</v>
      </c>
      <c r="B1131" s="53">
        <v>45169</v>
      </c>
      <c r="N1131" s="1" t="s">
        <v>948</v>
      </c>
      <c r="U1131" s="59">
        <v>1659318023.7765999</v>
      </c>
      <c r="V1131" s="60">
        <v>1659318023.7765999</v>
      </c>
      <c r="W1131" s="60">
        <v>27610916563.921398</v>
      </c>
      <c r="X1131" s="59">
        <v>2.50441356608E-2</v>
      </c>
      <c r="Y1131" s="54">
        <v>1</v>
      </c>
      <c r="Z1131" s="54">
        <v>0</v>
      </c>
      <c r="AA1131" s="54">
        <v>0</v>
      </c>
      <c r="AB1131" s="54">
        <v>0</v>
      </c>
      <c r="AC1131" s="56">
        <v>0</v>
      </c>
      <c r="AD1131" s="56">
        <v>1</v>
      </c>
      <c r="AE1131" s="1" t="s">
        <v>1461</v>
      </c>
      <c r="AF1131" s="1" t="s">
        <v>1418</v>
      </c>
      <c r="AG1131" s="1" t="s">
        <v>1434</v>
      </c>
    </row>
    <row r="1132" spans="1:33">
      <c r="A1132" s="53">
        <v>45169</v>
      </c>
      <c r="B1132" s="53">
        <v>45169</v>
      </c>
      <c r="N1132" s="1" t="s">
        <v>1131</v>
      </c>
      <c r="U1132" s="59">
        <v>2823362026.1233802</v>
      </c>
      <c r="V1132" s="60">
        <v>2823362026.1233802</v>
      </c>
      <c r="W1132" s="60">
        <v>11293448104.4935</v>
      </c>
      <c r="X1132" s="59">
        <v>4.2613085971799997E-2</v>
      </c>
      <c r="Y1132" s="54">
        <v>1</v>
      </c>
      <c r="Z1132" s="54">
        <v>0</v>
      </c>
      <c r="AA1132" s="54">
        <v>0</v>
      </c>
      <c r="AB1132" s="54">
        <v>0</v>
      </c>
      <c r="AC1132" s="56">
        <v>0</v>
      </c>
      <c r="AD1132" s="56">
        <v>1</v>
      </c>
      <c r="AE1132" s="1" t="s">
        <v>1446</v>
      </c>
      <c r="AF1132" s="1" t="s">
        <v>1418</v>
      </c>
      <c r="AG1132" s="1" t="s">
        <v>1419</v>
      </c>
    </row>
    <row r="1133" spans="1:33">
      <c r="A1133" s="53">
        <v>45169</v>
      </c>
      <c r="B1133" s="53">
        <v>45169</v>
      </c>
      <c r="N1133" s="1" t="s">
        <v>948</v>
      </c>
      <c r="U1133" s="59">
        <v>267887174.03992599</v>
      </c>
      <c r="V1133" s="60">
        <v>267887174.03992599</v>
      </c>
      <c r="W1133" s="60">
        <v>4457620724.2819099</v>
      </c>
      <c r="X1133" s="59">
        <v>4.0432289845999999E-3</v>
      </c>
      <c r="Y1133" s="54">
        <v>0</v>
      </c>
      <c r="Z1133" s="54">
        <v>1</v>
      </c>
      <c r="AA1133" s="54">
        <v>0</v>
      </c>
      <c r="AB1133" s="54">
        <v>0</v>
      </c>
      <c r="AC1133" s="56">
        <v>1</v>
      </c>
      <c r="AD1133" s="56">
        <v>0</v>
      </c>
      <c r="AE1133" s="1" t="s">
        <v>1461</v>
      </c>
      <c r="AF1133" s="1" t="s">
        <v>1418</v>
      </c>
      <c r="AG1133" s="1" t="s">
        <v>1434</v>
      </c>
    </row>
    <row r="1134" spans="1:33">
      <c r="A1134" s="53">
        <v>45169</v>
      </c>
      <c r="B1134" s="53">
        <v>45169</v>
      </c>
      <c r="N1134" s="1" t="s">
        <v>948</v>
      </c>
      <c r="U1134" s="59">
        <v>173992070.16489699</v>
      </c>
      <c r="V1134" s="60">
        <v>173992070.16489699</v>
      </c>
      <c r="W1134" s="60">
        <v>2895213854.89013</v>
      </c>
      <c r="X1134" s="59">
        <v>2.6260674245E-3</v>
      </c>
      <c r="Y1134" s="54">
        <v>0</v>
      </c>
      <c r="Z1134" s="54">
        <v>1</v>
      </c>
      <c r="AA1134" s="54">
        <v>0</v>
      </c>
      <c r="AB1134" s="54">
        <v>0</v>
      </c>
      <c r="AC1134" s="56">
        <v>0</v>
      </c>
      <c r="AD1134" s="56">
        <v>1</v>
      </c>
      <c r="AE1134" s="1" t="s">
        <v>1461</v>
      </c>
      <c r="AF1134" s="1" t="s">
        <v>1418</v>
      </c>
      <c r="AG1134" s="1" t="s">
        <v>1434</v>
      </c>
    </row>
    <row r="1135" spans="1:33">
      <c r="A1135" s="53">
        <v>45169</v>
      </c>
      <c r="B1135" s="53">
        <v>45169</v>
      </c>
      <c r="N1135" s="1" t="s">
        <v>948</v>
      </c>
      <c r="U1135" s="59">
        <v>5616102802.4499998</v>
      </c>
      <c r="V1135" s="60">
        <v>5616102802.4499998</v>
      </c>
      <c r="W1135" s="60">
        <v>9251494267.6000004</v>
      </c>
      <c r="X1135" s="59">
        <v>8.4764004521200004E-2</v>
      </c>
      <c r="Y1135" s="54">
        <v>0</v>
      </c>
      <c r="Z1135" s="54">
        <v>1</v>
      </c>
      <c r="AA1135" s="54">
        <v>0</v>
      </c>
      <c r="AB1135" s="54">
        <v>0</v>
      </c>
      <c r="AC1135" s="56">
        <v>1</v>
      </c>
      <c r="AD1135" s="56">
        <v>0</v>
      </c>
      <c r="AE1135" s="1" t="s">
        <v>1417</v>
      </c>
      <c r="AF1135" s="1" t="s">
        <v>1418</v>
      </c>
      <c r="AG1135" s="1" t="s">
        <v>1434</v>
      </c>
    </row>
    <row r="1136" spans="1:33">
      <c r="A1136" s="53">
        <v>45169</v>
      </c>
      <c r="B1136" s="53">
        <v>45169</v>
      </c>
      <c r="N1136" s="1" t="s">
        <v>948</v>
      </c>
      <c r="U1136" s="59">
        <v>2971153732.2663898</v>
      </c>
      <c r="V1136" s="60">
        <v>2971153732.2663898</v>
      </c>
      <c r="W1136" s="60">
        <v>31407533865.146099</v>
      </c>
      <c r="X1136" s="59">
        <v>4.4843710532699997E-2</v>
      </c>
      <c r="Y1136" s="54">
        <v>1</v>
      </c>
      <c r="Z1136" s="54">
        <v>0</v>
      </c>
      <c r="AA1136" s="54">
        <v>0</v>
      </c>
      <c r="AB1136" s="54">
        <v>0</v>
      </c>
      <c r="AC1136" s="56">
        <v>1</v>
      </c>
      <c r="AD1136" s="56">
        <v>0</v>
      </c>
      <c r="AE1136" s="1" t="s">
        <v>1431</v>
      </c>
      <c r="AF1136" s="1" t="s">
        <v>1418</v>
      </c>
      <c r="AG1136" s="1" t="s">
        <v>1465</v>
      </c>
    </row>
    <row r="1137" spans="1:33">
      <c r="A1137" s="53">
        <v>45169</v>
      </c>
      <c r="B1137" s="53">
        <v>45169</v>
      </c>
      <c r="N1137" s="1" t="s">
        <v>948</v>
      </c>
      <c r="U1137" s="59">
        <v>455713454.024252</v>
      </c>
      <c r="V1137" s="60">
        <v>455713454.024252</v>
      </c>
      <c r="W1137" s="60">
        <v>31407533865.146099</v>
      </c>
      <c r="X1137" s="59">
        <v>6.8780965442000004E-3</v>
      </c>
      <c r="Y1137" s="54">
        <v>1</v>
      </c>
      <c r="Z1137" s="54">
        <v>0</v>
      </c>
      <c r="AA1137" s="54">
        <v>0</v>
      </c>
      <c r="AB1137" s="54">
        <v>0</v>
      </c>
      <c r="AC1137" s="56">
        <v>1</v>
      </c>
      <c r="AD1137" s="56">
        <v>0</v>
      </c>
      <c r="AE1137" s="1" t="s">
        <v>1461</v>
      </c>
      <c r="AF1137" s="1" t="s">
        <v>1418</v>
      </c>
      <c r="AG1137" s="1" t="s">
        <v>1434</v>
      </c>
    </row>
    <row r="1138" spans="1:33">
      <c r="A1138" s="53">
        <v>45169</v>
      </c>
      <c r="B1138" s="53">
        <v>45169</v>
      </c>
      <c r="N1138" s="1" t="s">
        <v>948</v>
      </c>
      <c r="U1138" s="59">
        <v>681659578.53795397</v>
      </c>
      <c r="V1138" s="60">
        <v>681659578.53795397</v>
      </c>
      <c r="W1138" s="60">
        <v>4540738276.6532297</v>
      </c>
      <c r="X1138" s="59">
        <v>1.02883080367E-2</v>
      </c>
      <c r="Y1138" s="54">
        <v>0</v>
      </c>
      <c r="Z1138" s="54">
        <v>1</v>
      </c>
      <c r="AA1138" s="54">
        <v>0</v>
      </c>
      <c r="AB1138" s="54">
        <v>0</v>
      </c>
      <c r="AC1138" s="56">
        <v>0</v>
      </c>
      <c r="AD1138" s="56">
        <v>1</v>
      </c>
      <c r="AE1138" s="1" t="s">
        <v>1431</v>
      </c>
      <c r="AF1138" s="1" t="s">
        <v>1418</v>
      </c>
      <c r="AG1138" s="1" t="s">
        <v>1465</v>
      </c>
    </row>
    <row r="1139" spans="1:33">
      <c r="A1139" s="53">
        <v>45169</v>
      </c>
      <c r="B1139" s="53">
        <v>45169</v>
      </c>
      <c r="N1139" s="1" t="s">
        <v>948</v>
      </c>
      <c r="U1139" s="59">
        <v>231916924.022807</v>
      </c>
      <c r="V1139" s="60">
        <v>231916924.022807</v>
      </c>
      <c r="W1139" s="60">
        <v>4540738276.6532297</v>
      </c>
      <c r="X1139" s="59">
        <v>3.5003289448E-3</v>
      </c>
      <c r="Y1139" s="54">
        <v>0</v>
      </c>
      <c r="Z1139" s="54">
        <v>1</v>
      </c>
      <c r="AA1139" s="54">
        <v>0</v>
      </c>
      <c r="AB1139" s="54">
        <v>0</v>
      </c>
      <c r="AC1139" s="56">
        <v>0</v>
      </c>
      <c r="AD1139" s="56">
        <v>1</v>
      </c>
      <c r="AE1139" s="1" t="s">
        <v>1461</v>
      </c>
      <c r="AF1139" s="1" t="s">
        <v>1418</v>
      </c>
      <c r="AG1139" s="1" t="s">
        <v>1434</v>
      </c>
    </row>
    <row r="1140" spans="1:33">
      <c r="A1140" s="53">
        <v>45169</v>
      </c>
      <c r="B1140" s="53">
        <v>45169</v>
      </c>
      <c r="N1140" s="1" t="s">
        <v>1278</v>
      </c>
      <c r="U1140" s="59">
        <v>4296303309.6044397</v>
      </c>
      <c r="V1140" s="60">
        <v>4296303309.6044397</v>
      </c>
      <c r="W1140" s="60">
        <v>4296303309.6044397</v>
      </c>
      <c r="X1140" s="59">
        <v>6.4844232018099995E-2</v>
      </c>
      <c r="Y1140" s="54">
        <v>0</v>
      </c>
      <c r="Z1140" s="54">
        <v>1</v>
      </c>
      <c r="AA1140" s="54">
        <v>0</v>
      </c>
      <c r="AB1140" s="54">
        <v>0</v>
      </c>
      <c r="AC1140" s="56">
        <v>0.35</v>
      </c>
      <c r="AD1140" s="56">
        <v>0.65</v>
      </c>
      <c r="AE1140" s="1" t="s">
        <v>1432</v>
      </c>
      <c r="AF1140" s="1" t="s">
        <v>1418</v>
      </c>
      <c r="AG1140" s="1" t="s">
        <v>1419</v>
      </c>
    </row>
    <row r="1141" spans="1:33">
      <c r="A1141" s="53">
        <v>45169</v>
      </c>
      <c r="B1141" s="53">
        <v>45169</v>
      </c>
      <c r="N1141" s="1" t="s">
        <v>1256</v>
      </c>
      <c r="U1141" s="59">
        <v>1276146037.08691</v>
      </c>
      <c r="V1141" s="60">
        <v>1276146037.08691</v>
      </c>
      <c r="W1141" s="60">
        <v>3646131534.5340099</v>
      </c>
      <c r="X1141" s="59">
        <v>1.9260909613400001E-2</v>
      </c>
      <c r="Y1141" s="54">
        <v>0</v>
      </c>
      <c r="Z1141" s="54">
        <v>1</v>
      </c>
      <c r="AA1141" s="54">
        <v>0</v>
      </c>
      <c r="AB1141" s="54">
        <v>0</v>
      </c>
      <c r="AC1141" s="56">
        <v>0</v>
      </c>
      <c r="AD1141" s="56">
        <v>1</v>
      </c>
      <c r="AE1141" s="1" t="s">
        <v>1460</v>
      </c>
      <c r="AF1141" s="1" t="s">
        <v>1418</v>
      </c>
      <c r="AG1141" s="1" t="s">
        <v>1419</v>
      </c>
    </row>
    <row r="1142" spans="1:33">
      <c r="A1142" s="53">
        <v>45169</v>
      </c>
      <c r="B1142" s="53">
        <v>45169</v>
      </c>
      <c r="N1142" s="1" t="s">
        <v>1310</v>
      </c>
      <c r="U1142" s="59">
        <v>3031773399.01478</v>
      </c>
      <c r="V1142" s="60">
        <v>3031773399.01478</v>
      </c>
      <c r="W1142" s="60">
        <v>6737274220.0328398</v>
      </c>
      <c r="X1142" s="59">
        <v>4.5758644943100002E-2</v>
      </c>
      <c r="Y1142" s="54">
        <v>0</v>
      </c>
      <c r="Z1142" s="54">
        <v>1</v>
      </c>
      <c r="AA1142" s="54">
        <v>0</v>
      </c>
      <c r="AB1142" s="54">
        <v>0</v>
      </c>
      <c r="AC1142" s="56">
        <v>0</v>
      </c>
      <c r="AD1142" s="56">
        <v>1</v>
      </c>
      <c r="AE1142" s="1" t="s">
        <v>1462</v>
      </c>
      <c r="AF1142" s="1" t="s">
        <v>1418</v>
      </c>
      <c r="AG1142" s="1" t="s">
        <v>1419</v>
      </c>
    </row>
    <row r="1143" spans="1:33">
      <c r="A1143" s="53">
        <v>45169</v>
      </c>
      <c r="B1143" s="53">
        <v>45169</v>
      </c>
      <c r="N1143" s="1" t="s">
        <v>1216</v>
      </c>
      <c r="U1143" s="59">
        <v>3224929858.3779202</v>
      </c>
      <c r="V1143" s="60">
        <v>3224929858.3779202</v>
      </c>
      <c r="W1143" s="60">
        <v>9214085309.6511993</v>
      </c>
      <c r="X1143" s="59">
        <v>4.8673961056599997E-2</v>
      </c>
      <c r="Y1143" s="54">
        <v>1</v>
      </c>
      <c r="Z1143" s="54">
        <v>0</v>
      </c>
      <c r="AA1143" s="54">
        <v>0</v>
      </c>
      <c r="AB1143" s="54">
        <v>0</v>
      </c>
      <c r="AC1143" s="56">
        <v>0.5</v>
      </c>
      <c r="AD1143" s="56">
        <v>0.5</v>
      </c>
      <c r="AE1143" s="1" t="s">
        <v>1480</v>
      </c>
      <c r="AF1143" s="1" t="s">
        <v>1486</v>
      </c>
      <c r="AG1143" s="1" t="s">
        <v>1419</v>
      </c>
    </row>
    <row r="1144" spans="1:33">
      <c r="A1144" s="53">
        <v>45169</v>
      </c>
      <c r="B1144" s="53">
        <v>45169</v>
      </c>
      <c r="N1144" s="1" t="s">
        <v>918</v>
      </c>
      <c r="U1144" s="59">
        <v>4295337258.5059404</v>
      </c>
      <c r="V1144" s="60">
        <v>4295337258.5059404</v>
      </c>
      <c r="W1144" s="60">
        <v>12272392167.1598</v>
      </c>
      <c r="X1144" s="59">
        <v>6.4829651380499995E-2</v>
      </c>
      <c r="Y1144" s="54">
        <v>1</v>
      </c>
      <c r="Z1144" s="54">
        <v>0</v>
      </c>
      <c r="AA1144" s="54">
        <v>0</v>
      </c>
      <c r="AB1144" s="54">
        <v>0</v>
      </c>
      <c r="AC1144" s="56">
        <v>0</v>
      </c>
      <c r="AD1144" s="56">
        <v>1</v>
      </c>
      <c r="AE1144" s="1" t="s">
        <v>1466</v>
      </c>
      <c r="AF1144" s="1" t="s">
        <v>1467</v>
      </c>
      <c r="AG1144" s="1" t="s">
        <v>1419</v>
      </c>
    </row>
    <row r="1145" spans="1:33">
      <c r="A1145" s="53">
        <v>45169</v>
      </c>
      <c r="B1145" s="53">
        <v>45169</v>
      </c>
      <c r="N1145" s="1" t="s">
        <v>1332</v>
      </c>
      <c r="U1145" s="59">
        <v>1510863006.7067299</v>
      </c>
      <c r="V1145" s="60">
        <v>1510863006.7067299</v>
      </c>
      <c r="W1145" s="60">
        <v>3357473348.2371802</v>
      </c>
      <c r="X1145" s="59">
        <v>2.2803499728600001E-2</v>
      </c>
      <c r="Y1145" s="54">
        <v>0</v>
      </c>
      <c r="Z1145" s="54">
        <v>1</v>
      </c>
      <c r="AA1145" s="54">
        <v>0</v>
      </c>
      <c r="AB1145" s="54">
        <v>0</v>
      </c>
      <c r="AC1145" s="56">
        <v>0</v>
      </c>
      <c r="AD1145" s="56">
        <v>1</v>
      </c>
      <c r="AE1145" s="1" t="s">
        <v>1459</v>
      </c>
      <c r="AF1145" s="1" t="s">
        <v>1418</v>
      </c>
      <c r="AG1145" s="1" t="s">
        <v>1419</v>
      </c>
    </row>
    <row r="1146" spans="1:33">
      <c r="A1146" s="53">
        <v>45169</v>
      </c>
      <c r="B1146" s="53">
        <v>45169</v>
      </c>
      <c r="N1146" s="1" t="s">
        <v>948</v>
      </c>
      <c r="U1146" s="59">
        <v>1886971325.7496099</v>
      </c>
      <c r="V1146" s="60">
        <v>1886971325.7496099</v>
      </c>
      <c r="W1146" s="60">
        <v>12181596211.784599</v>
      </c>
      <c r="X1146" s="59">
        <v>2.8480113632800001E-2</v>
      </c>
      <c r="Y1146" s="54">
        <v>1</v>
      </c>
      <c r="Z1146" s="54">
        <v>0</v>
      </c>
      <c r="AA1146" s="54">
        <v>0</v>
      </c>
      <c r="AB1146" s="54">
        <v>0</v>
      </c>
      <c r="AC1146" s="56">
        <v>1</v>
      </c>
      <c r="AD1146" s="56">
        <v>0</v>
      </c>
      <c r="AE1146" s="1" t="s">
        <v>1431</v>
      </c>
      <c r="AF1146" s="1" t="s">
        <v>1418</v>
      </c>
      <c r="AG1146" s="1" t="s">
        <v>1465</v>
      </c>
    </row>
    <row r="1147" spans="1:33">
      <c r="A1147" s="53">
        <v>45169</v>
      </c>
      <c r="B1147" s="53">
        <v>45169</v>
      </c>
      <c r="N1147" s="1" t="s">
        <v>948</v>
      </c>
      <c r="U1147" s="59">
        <v>408467972.12563002</v>
      </c>
      <c r="V1147" s="60">
        <v>408467972.12563002</v>
      </c>
      <c r="W1147" s="60">
        <v>12181596211.784599</v>
      </c>
      <c r="X1147" s="59">
        <v>6.1650190984999997E-3</v>
      </c>
      <c r="Y1147" s="54">
        <v>1</v>
      </c>
      <c r="Z1147" s="54">
        <v>0</v>
      </c>
      <c r="AA1147" s="54">
        <v>0</v>
      </c>
      <c r="AB1147" s="54">
        <v>0</v>
      </c>
      <c r="AC1147" s="56">
        <v>1</v>
      </c>
      <c r="AD1147" s="56">
        <v>0</v>
      </c>
      <c r="AE1147" s="1" t="s">
        <v>1461</v>
      </c>
      <c r="AF1147" s="1" t="s">
        <v>1418</v>
      </c>
      <c r="AG1147" s="1" t="s">
        <v>1434</v>
      </c>
    </row>
    <row r="1148" spans="1:33">
      <c r="A1148" s="53">
        <v>45169</v>
      </c>
      <c r="B1148" s="53">
        <v>45169</v>
      </c>
      <c r="N1148" s="1" t="s">
        <v>948</v>
      </c>
      <c r="U1148" s="59">
        <v>1555125801.372</v>
      </c>
      <c r="V1148" s="60">
        <v>1555125801.372</v>
      </c>
      <c r="W1148" s="60">
        <v>2389850162.6999998</v>
      </c>
      <c r="X1148" s="59">
        <v>2.3471559388299999E-2</v>
      </c>
      <c r="Y1148" s="54">
        <v>0</v>
      </c>
      <c r="Z1148" s="54">
        <v>1</v>
      </c>
      <c r="AA1148" s="54">
        <v>0</v>
      </c>
      <c r="AB1148" s="54">
        <v>0</v>
      </c>
      <c r="AC1148" s="56">
        <v>1</v>
      </c>
      <c r="AD1148" s="56">
        <v>0</v>
      </c>
      <c r="AE1148" s="1" t="s">
        <v>1424</v>
      </c>
      <c r="AF1148" s="1" t="s">
        <v>1418</v>
      </c>
      <c r="AG1148" s="1" t="s">
        <v>1434</v>
      </c>
    </row>
    <row r="1149" spans="1:33">
      <c r="A1149" s="53">
        <v>45169</v>
      </c>
      <c r="B1149" s="53">
        <v>45169</v>
      </c>
      <c r="N1149" s="1" t="s">
        <v>948</v>
      </c>
      <c r="U1149" s="59">
        <v>1393862339.4012799</v>
      </c>
      <c r="V1149" s="60">
        <v>1393862339.4012799</v>
      </c>
      <c r="W1149" s="60">
        <v>2323103899.00214</v>
      </c>
      <c r="X1149" s="59">
        <v>2.10376052211E-2</v>
      </c>
      <c r="Y1149" s="54">
        <v>0</v>
      </c>
      <c r="Z1149" s="54">
        <v>1</v>
      </c>
      <c r="AA1149" s="54">
        <v>0</v>
      </c>
      <c r="AB1149" s="54">
        <v>0</v>
      </c>
      <c r="AC1149" s="56">
        <v>1</v>
      </c>
      <c r="AD1149" s="56">
        <v>0</v>
      </c>
      <c r="AE1149" s="1" t="s">
        <v>1431</v>
      </c>
      <c r="AF1149" s="1" t="s">
        <v>1418</v>
      </c>
      <c r="AG1149" s="1" t="s">
        <v>1457</v>
      </c>
    </row>
    <row r="1150" spans="1:33">
      <c r="A1150" s="53">
        <v>45169</v>
      </c>
      <c r="B1150" s="53">
        <v>45169</v>
      </c>
      <c r="N1150" s="1" t="s">
        <v>948</v>
      </c>
      <c r="U1150" s="59">
        <v>7777717072.5839996</v>
      </c>
      <c r="V1150" s="60">
        <v>7777717072.5839996</v>
      </c>
      <c r="W1150" s="60">
        <v>12962861787.639999</v>
      </c>
      <c r="X1150" s="59">
        <v>0.1173893121788</v>
      </c>
      <c r="Y1150" s="54">
        <v>1</v>
      </c>
      <c r="Z1150" s="54">
        <v>0</v>
      </c>
      <c r="AA1150" s="54">
        <v>0</v>
      </c>
      <c r="AB1150" s="54">
        <v>0</v>
      </c>
      <c r="AC1150" s="56">
        <v>0.5</v>
      </c>
      <c r="AD1150" s="56">
        <v>0.5</v>
      </c>
      <c r="AE1150" s="1" t="s">
        <v>1424</v>
      </c>
      <c r="AF1150" s="1" t="s">
        <v>1418</v>
      </c>
      <c r="AG1150" s="1" t="s">
        <v>1419</v>
      </c>
    </row>
    <row r="1151" spans="1:33">
      <c r="A1151" s="53">
        <v>45169</v>
      </c>
      <c r="B1151" s="53">
        <v>45169</v>
      </c>
      <c r="N1151" s="1" t="s">
        <v>918</v>
      </c>
      <c r="U1151" s="59">
        <v>13208556007.504</v>
      </c>
      <c r="V1151" s="60">
        <v>13208556007.504</v>
      </c>
      <c r="W1151" s="60">
        <v>44028520025.013397</v>
      </c>
      <c r="X1151" s="59">
        <v>0.1993571237068</v>
      </c>
      <c r="Y1151" s="54">
        <v>1</v>
      </c>
      <c r="Z1151" s="54">
        <v>0</v>
      </c>
      <c r="AA1151" s="54">
        <v>0</v>
      </c>
      <c r="AB1151" s="54">
        <v>0</v>
      </c>
      <c r="AC1151" s="56">
        <v>0.35</v>
      </c>
      <c r="AD1151" s="56">
        <v>0.65</v>
      </c>
      <c r="AE1151" s="1" t="s">
        <v>1466</v>
      </c>
      <c r="AF1151" s="1" t="s">
        <v>1467</v>
      </c>
      <c r="AG1151" s="1" t="s">
        <v>1419</v>
      </c>
    </row>
    <row r="1152" spans="1:33">
      <c r="A1152" s="53">
        <v>45169</v>
      </c>
      <c r="B1152" s="53">
        <v>45169</v>
      </c>
      <c r="N1152" s="1" t="s">
        <v>948</v>
      </c>
      <c r="U1152" s="59">
        <v>932564532.90515494</v>
      </c>
      <c r="V1152" s="60">
        <v>932564532.90515494</v>
      </c>
      <c r="W1152" s="60">
        <v>3747466071.1180501</v>
      </c>
      <c r="X1152" s="59">
        <v>1.4075223881E-2</v>
      </c>
      <c r="Y1152" s="54">
        <v>0</v>
      </c>
      <c r="Z1152" s="54">
        <v>1</v>
      </c>
      <c r="AA1152" s="54">
        <v>0</v>
      </c>
      <c r="AB1152" s="54">
        <v>0</v>
      </c>
      <c r="AC1152" s="56">
        <v>1</v>
      </c>
      <c r="AD1152" s="56">
        <v>0</v>
      </c>
      <c r="AE1152" s="1" t="s">
        <v>1431</v>
      </c>
      <c r="AF1152" s="1" t="s">
        <v>1418</v>
      </c>
      <c r="AG1152" s="1" t="s">
        <v>1465</v>
      </c>
    </row>
    <row r="1153" spans="1:33">
      <c r="A1153" s="53">
        <v>45169</v>
      </c>
      <c r="B1153" s="53">
        <v>45169</v>
      </c>
      <c r="N1153" s="1" t="s">
        <v>948</v>
      </c>
      <c r="U1153" s="59">
        <v>406213584.00144303</v>
      </c>
      <c r="V1153" s="60">
        <v>406213584.00144303</v>
      </c>
      <c r="W1153" s="60">
        <v>8111233083.1925001</v>
      </c>
      <c r="X1153" s="59">
        <v>6.1309935523000004E-3</v>
      </c>
      <c r="Y1153" s="54">
        <v>1</v>
      </c>
      <c r="Z1153" s="54">
        <v>0</v>
      </c>
      <c r="AA1153" s="54">
        <v>0</v>
      </c>
      <c r="AB1153" s="54">
        <v>0</v>
      </c>
      <c r="AC1153" s="56">
        <v>1</v>
      </c>
      <c r="AD1153" s="56">
        <v>0</v>
      </c>
      <c r="AE1153" s="1" t="s">
        <v>1461</v>
      </c>
      <c r="AF1153" s="1" t="s">
        <v>1418</v>
      </c>
      <c r="AG1153" s="1" t="s">
        <v>1434</v>
      </c>
    </row>
    <row r="1154" spans="1:33">
      <c r="A1154" s="53">
        <v>45169</v>
      </c>
      <c r="B1154" s="53">
        <v>45169</v>
      </c>
      <c r="N1154" s="1" t="s">
        <v>1131</v>
      </c>
      <c r="U1154" s="59">
        <v>1773948541.33513</v>
      </c>
      <c r="V1154" s="60">
        <v>1773948541.33513</v>
      </c>
      <c r="W1154" s="60">
        <v>2534212201.90733</v>
      </c>
      <c r="X1154" s="59">
        <v>2.6774257428599998E-2</v>
      </c>
      <c r="Y1154" s="54">
        <v>0</v>
      </c>
      <c r="Z1154" s="54">
        <v>1</v>
      </c>
      <c r="AA1154" s="54">
        <v>0</v>
      </c>
      <c r="AB1154" s="54">
        <v>0</v>
      </c>
      <c r="AC1154" s="56">
        <v>0</v>
      </c>
      <c r="AD1154" s="56">
        <v>1</v>
      </c>
      <c r="AE1154" s="1" t="s">
        <v>1446</v>
      </c>
      <c r="AF1154" s="1" t="s">
        <v>1418</v>
      </c>
      <c r="AG1154" s="1" t="s">
        <v>1419</v>
      </c>
    </row>
    <row r="1155" spans="1:33">
      <c r="A1155" s="53">
        <v>45169</v>
      </c>
      <c r="B1155" s="53">
        <v>45169</v>
      </c>
      <c r="N1155" s="1" t="s">
        <v>1072</v>
      </c>
      <c r="U1155" s="59">
        <v>3162732893.76231</v>
      </c>
      <c r="V1155" s="60">
        <v>3162732893.76231</v>
      </c>
      <c r="W1155" s="60">
        <v>7906832234.4057798</v>
      </c>
      <c r="X1155" s="59">
        <v>4.7735220443100003E-2</v>
      </c>
      <c r="Y1155" s="54">
        <v>0</v>
      </c>
      <c r="Z1155" s="54">
        <v>1</v>
      </c>
      <c r="AA1155" s="54">
        <v>0</v>
      </c>
      <c r="AB1155" s="54">
        <v>0</v>
      </c>
      <c r="AC1155" s="56">
        <v>0</v>
      </c>
      <c r="AD1155" s="56">
        <v>1</v>
      </c>
      <c r="AE1155" s="1" t="s">
        <v>1472</v>
      </c>
      <c r="AF1155" s="1" t="s">
        <v>1418</v>
      </c>
      <c r="AG1155" s="1" t="s">
        <v>1419</v>
      </c>
    </row>
    <row r="1156" spans="1:33">
      <c r="A1156" s="53">
        <v>45169</v>
      </c>
      <c r="B1156" s="53">
        <v>45169</v>
      </c>
      <c r="N1156" s="1" t="s">
        <v>1072</v>
      </c>
      <c r="U1156" s="59">
        <v>1380041070.2560699</v>
      </c>
      <c r="V1156" s="60">
        <v>1380041070.2560699</v>
      </c>
      <c r="W1156" s="60">
        <v>3450102675.6401801</v>
      </c>
      <c r="X1156" s="59">
        <v>2.0829000399999999E-2</v>
      </c>
      <c r="Y1156" s="54">
        <v>0</v>
      </c>
      <c r="Z1156" s="54">
        <v>1</v>
      </c>
      <c r="AA1156" s="54">
        <v>0</v>
      </c>
      <c r="AB1156" s="54">
        <v>0</v>
      </c>
      <c r="AC1156" s="56">
        <v>0</v>
      </c>
      <c r="AD1156" s="56">
        <v>1</v>
      </c>
      <c r="AE1156" s="1" t="s">
        <v>1472</v>
      </c>
      <c r="AF1156" s="1" t="s">
        <v>1418</v>
      </c>
      <c r="AG1156" s="1" t="s">
        <v>1419</v>
      </c>
    </row>
    <row r="1157" spans="1:33">
      <c r="A1157" s="53">
        <v>45169</v>
      </c>
      <c r="B1157" s="53">
        <v>45169</v>
      </c>
      <c r="N1157" s="1" t="s">
        <v>948</v>
      </c>
      <c r="U1157" s="59">
        <v>1426019937.3752</v>
      </c>
      <c r="V1157" s="60">
        <v>1426019937.3752</v>
      </c>
      <c r="W1157" s="60">
        <v>1782524921.7190001</v>
      </c>
      <c r="X1157" s="59">
        <v>2.1522960791600002E-2</v>
      </c>
      <c r="Y1157" s="54">
        <v>0</v>
      </c>
      <c r="Z1157" s="54">
        <v>1</v>
      </c>
      <c r="AA1157" s="54">
        <v>0</v>
      </c>
      <c r="AB1157" s="54">
        <v>0</v>
      </c>
      <c r="AC1157" s="56">
        <v>1</v>
      </c>
      <c r="AD1157" s="56">
        <v>0</v>
      </c>
      <c r="AE1157" s="1" t="s">
        <v>1431</v>
      </c>
      <c r="AF1157" s="1" t="s">
        <v>1418</v>
      </c>
      <c r="AG1157" s="1" t="s">
        <v>1457</v>
      </c>
    </row>
    <row r="1158" spans="1:33">
      <c r="A1158" s="53">
        <v>45169</v>
      </c>
      <c r="B1158" s="53">
        <v>45169</v>
      </c>
      <c r="N1158" s="1" t="s">
        <v>948</v>
      </c>
      <c r="U1158" s="59">
        <v>507019804.01313502</v>
      </c>
      <c r="V1158" s="60">
        <v>507019804.01313502</v>
      </c>
      <c r="W1158" s="60">
        <v>1014039608.02627</v>
      </c>
      <c r="X1158" s="59">
        <v>7.6524647911999999E-3</v>
      </c>
      <c r="Y1158" s="54">
        <v>0</v>
      </c>
      <c r="Z1158" s="54">
        <v>1</v>
      </c>
      <c r="AA1158" s="54">
        <v>0</v>
      </c>
      <c r="AB1158" s="54">
        <v>0</v>
      </c>
      <c r="AC1158" s="56">
        <v>1</v>
      </c>
      <c r="AD1158" s="56">
        <v>0</v>
      </c>
      <c r="AE1158" s="1" t="s">
        <v>1431</v>
      </c>
      <c r="AF1158" s="1" t="s">
        <v>1418</v>
      </c>
      <c r="AG1158" s="1" t="s">
        <v>1457</v>
      </c>
    </row>
    <row r="1159" spans="1:33">
      <c r="A1159" s="53">
        <v>45169</v>
      </c>
      <c r="B1159" s="53">
        <v>45169</v>
      </c>
      <c r="N1159" s="1" t="s">
        <v>948</v>
      </c>
      <c r="U1159" s="59">
        <v>1329874012.5025799</v>
      </c>
      <c r="V1159" s="60">
        <v>1329874012.5025799</v>
      </c>
      <c r="W1159" s="60">
        <v>22128995089.298</v>
      </c>
      <c r="X1159" s="59">
        <v>2.00718275241E-2</v>
      </c>
      <c r="Y1159" s="54">
        <v>1</v>
      </c>
      <c r="Z1159" s="54">
        <v>0</v>
      </c>
      <c r="AA1159" s="54">
        <v>0</v>
      </c>
      <c r="AB1159" s="54">
        <v>0</v>
      </c>
      <c r="AC1159" s="56">
        <v>0.5</v>
      </c>
      <c r="AD1159" s="56">
        <v>0.5</v>
      </c>
      <c r="AE1159" s="1" t="s">
        <v>1461</v>
      </c>
      <c r="AF1159" s="1" t="s">
        <v>1418</v>
      </c>
      <c r="AG1159" s="1" t="s">
        <v>1434</v>
      </c>
    </row>
    <row r="1160" spans="1:33">
      <c r="A1160" s="53">
        <v>45169</v>
      </c>
      <c r="B1160" s="53">
        <v>45169</v>
      </c>
      <c r="N1160" s="1" t="s">
        <v>948</v>
      </c>
      <c r="U1160" s="59">
        <v>1493573409.8399401</v>
      </c>
      <c r="V1160" s="60">
        <v>1493573409.8399401</v>
      </c>
      <c r="W1160" s="60">
        <v>29823527649.502102</v>
      </c>
      <c r="X1160" s="59">
        <v>2.2542547335299999E-2</v>
      </c>
      <c r="Y1160" s="54">
        <v>1</v>
      </c>
      <c r="Z1160" s="54">
        <v>0</v>
      </c>
      <c r="AA1160" s="54">
        <v>0</v>
      </c>
      <c r="AB1160" s="54">
        <v>0</v>
      </c>
      <c r="AC1160" s="56">
        <v>0</v>
      </c>
      <c r="AD1160" s="56">
        <v>1</v>
      </c>
      <c r="AE1160" s="1" t="s">
        <v>1461</v>
      </c>
      <c r="AF1160" s="1" t="s">
        <v>1418</v>
      </c>
      <c r="AG1160" s="1" t="s">
        <v>1434</v>
      </c>
    </row>
    <row r="1161" spans="1:33">
      <c r="A1161" s="53">
        <v>45169</v>
      </c>
      <c r="B1161" s="53">
        <v>45169</v>
      </c>
      <c r="N1161" s="1" t="s">
        <v>1303</v>
      </c>
      <c r="U1161" s="59">
        <v>2926331550.09342</v>
      </c>
      <c r="V1161" s="60">
        <v>2926331550.09342</v>
      </c>
      <c r="W1161" s="60">
        <v>3442743000.1099</v>
      </c>
      <c r="X1161" s="59">
        <v>4.4167208020900003E-2</v>
      </c>
      <c r="Y1161" s="54">
        <v>1</v>
      </c>
      <c r="Z1161" s="54">
        <v>0</v>
      </c>
      <c r="AA1161" s="54">
        <v>0</v>
      </c>
      <c r="AB1161" s="54">
        <v>0</v>
      </c>
      <c r="AC1161" s="56">
        <v>0</v>
      </c>
      <c r="AD1161" s="56">
        <v>1</v>
      </c>
      <c r="AE1161" s="1" t="s">
        <v>1454</v>
      </c>
      <c r="AF1161" s="1" t="s">
        <v>1418</v>
      </c>
      <c r="AG1161" s="1" t="s">
        <v>1419</v>
      </c>
    </row>
    <row r="1162" spans="1:33">
      <c r="A1162" s="53">
        <v>45169</v>
      </c>
      <c r="B1162" s="53">
        <v>45169</v>
      </c>
      <c r="N1162" s="1" t="s">
        <v>948</v>
      </c>
      <c r="U1162" s="59">
        <v>521416735.10627198</v>
      </c>
      <c r="V1162" s="60">
        <v>521416735.10627198</v>
      </c>
      <c r="W1162" s="60">
        <v>8676331939.8439007</v>
      </c>
      <c r="X1162" s="59">
        <v>7.8697580950000002E-3</v>
      </c>
      <c r="Y1162" s="54">
        <v>1</v>
      </c>
      <c r="Z1162" s="54">
        <v>0</v>
      </c>
      <c r="AA1162" s="54">
        <v>0</v>
      </c>
      <c r="AB1162" s="54">
        <v>0</v>
      </c>
      <c r="AC1162" s="56">
        <v>0</v>
      </c>
      <c r="AD1162" s="56">
        <v>1</v>
      </c>
      <c r="AE1162" s="1" t="s">
        <v>1463</v>
      </c>
      <c r="AF1162" s="1" t="s">
        <v>1418</v>
      </c>
      <c r="AG1162" s="1" t="s">
        <v>1434</v>
      </c>
    </row>
    <row r="1163" spans="1:33">
      <c r="A1163" s="53">
        <v>45169</v>
      </c>
      <c r="B1163" s="53">
        <v>45169</v>
      </c>
      <c r="N1163" s="1" t="s">
        <v>948</v>
      </c>
      <c r="U1163" s="59">
        <v>1830587378.38219</v>
      </c>
      <c r="V1163" s="60">
        <v>1830587378.38219</v>
      </c>
      <c r="W1163" s="60">
        <v>30460824653.998501</v>
      </c>
      <c r="X1163" s="59">
        <v>2.7629109059400001E-2</v>
      </c>
      <c r="Y1163" s="54">
        <v>1</v>
      </c>
      <c r="Z1163" s="54">
        <v>0</v>
      </c>
      <c r="AA1163" s="54">
        <v>0</v>
      </c>
      <c r="AB1163" s="54">
        <v>0</v>
      </c>
      <c r="AC1163" s="56">
        <v>0</v>
      </c>
      <c r="AD1163" s="56">
        <v>1</v>
      </c>
      <c r="AE1163" s="1" t="s">
        <v>1463</v>
      </c>
      <c r="AF1163" s="1" t="s">
        <v>1418</v>
      </c>
      <c r="AG1163" s="1" t="s">
        <v>1434</v>
      </c>
    </row>
    <row r="1164" spans="1:33">
      <c r="A1164" s="53">
        <v>45169</v>
      </c>
      <c r="B1164" s="53">
        <v>45169</v>
      </c>
      <c r="N1164" s="1" t="s">
        <v>1222</v>
      </c>
      <c r="U1164" s="59">
        <v>2222715576.92308</v>
      </c>
      <c r="V1164" s="60">
        <v>2222715576.92308</v>
      </c>
      <c r="W1164" s="60">
        <v>6350615934.0659304</v>
      </c>
      <c r="X1164" s="59">
        <v>3.3547511475300003E-2</v>
      </c>
      <c r="Y1164" s="54">
        <v>0</v>
      </c>
      <c r="Z1164" s="54">
        <v>1</v>
      </c>
      <c r="AA1164" s="54">
        <v>0</v>
      </c>
      <c r="AB1164" s="54">
        <v>0</v>
      </c>
      <c r="AC1164" s="56">
        <v>0</v>
      </c>
      <c r="AD1164" s="56">
        <v>1</v>
      </c>
      <c r="AE1164" s="1" t="s">
        <v>1499</v>
      </c>
      <c r="AF1164" s="1" t="s">
        <v>1418</v>
      </c>
      <c r="AG1164" s="1" t="s">
        <v>1419</v>
      </c>
    </row>
    <row r="1165" spans="1:33">
      <c r="A1165" s="53">
        <v>45169</v>
      </c>
      <c r="B1165" s="53">
        <v>45169</v>
      </c>
      <c r="N1165" s="1" t="s">
        <v>948</v>
      </c>
      <c r="U1165" s="59">
        <v>2176952276.7600002</v>
      </c>
      <c r="V1165" s="60">
        <v>2176952276.7600002</v>
      </c>
      <c r="W1165" s="60">
        <v>3628253794.5999999</v>
      </c>
      <c r="X1165" s="59">
        <v>3.2856804641999998E-2</v>
      </c>
      <c r="Y1165" s="54">
        <v>0</v>
      </c>
      <c r="Z1165" s="54">
        <v>1</v>
      </c>
      <c r="AA1165" s="54">
        <v>0</v>
      </c>
      <c r="AB1165" s="54">
        <v>0</v>
      </c>
      <c r="AC1165" s="56">
        <v>1</v>
      </c>
      <c r="AD1165" s="56">
        <v>0</v>
      </c>
      <c r="AE1165" s="1" t="s">
        <v>1417</v>
      </c>
      <c r="AF1165" s="1" t="s">
        <v>1418</v>
      </c>
      <c r="AG1165" s="1" t="s">
        <v>1434</v>
      </c>
    </row>
    <row r="1166" spans="1:33">
      <c r="A1166" s="53">
        <v>45169</v>
      </c>
      <c r="B1166" s="53">
        <v>45169</v>
      </c>
      <c r="N1166" s="1" t="s">
        <v>1303</v>
      </c>
      <c r="U1166" s="59">
        <v>2996931895.57722</v>
      </c>
      <c r="V1166" s="60">
        <v>2996931895.57722</v>
      </c>
      <c r="W1166" s="60">
        <v>3995909194.1029601</v>
      </c>
      <c r="X1166" s="59">
        <v>4.5232781108599997E-2</v>
      </c>
      <c r="Y1166" s="54">
        <v>0</v>
      </c>
      <c r="Z1166" s="54">
        <v>1</v>
      </c>
      <c r="AA1166" s="54">
        <v>0</v>
      </c>
      <c r="AB1166" s="54">
        <v>0</v>
      </c>
      <c r="AC1166" s="56">
        <v>0</v>
      </c>
      <c r="AD1166" s="56">
        <v>1</v>
      </c>
      <c r="AE1166" s="1" t="s">
        <v>1454</v>
      </c>
      <c r="AF1166" s="1" t="s">
        <v>1418</v>
      </c>
      <c r="AG1166" s="1" t="s">
        <v>1419</v>
      </c>
    </row>
    <row r="1167" spans="1:33">
      <c r="A1167" s="53">
        <v>45169</v>
      </c>
      <c r="B1167" s="53">
        <v>45169</v>
      </c>
      <c r="N1167" s="1" t="s">
        <v>948</v>
      </c>
      <c r="U1167" s="59">
        <v>914200644.29999995</v>
      </c>
      <c r="V1167" s="60">
        <v>914200644.29999995</v>
      </c>
      <c r="W1167" s="60">
        <v>3051648148.8000002</v>
      </c>
      <c r="X1167" s="59">
        <v>1.3798057171099999E-2</v>
      </c>
      <c r="Y1167" s="54">
        <v>0</v>
      </c>
      <c r="Z1167" s="54">
        <v>1</v>
      </c>
      <c r="AA1167" s="54">
        <v>0</v>
      </c>
      <c r="AB1167" s="54">
        <v>0</v>
      </c>
      <c r="AC1167" s="56">
        <v>1</v>
      </c>
      <c r="AD1167" s="56">
        <v>0</v>
      </c>
      <c r="AE1167" s="1" t="s">
        <v>1424</v>
      </c>
      <c r="AF1167" s="1" t="s">
        <v>1418</v>
      </c>
      <c r="AG1167" s="1" t="s">
        <v>1434</v>
      </c>
    </row>
    <row r="1168" spans="1:33">
      <c r="A1168" s="53">
        <v>45169</v>
      </c>
      <c r="B1168" s="53">
        <v>45169</v>
      </c>
      <c r="N1168" s="1" t="s">
        <v>948</v>
      </c>
      <c r="U1168" s="59">
        <v>38485948679.312698</v>
      </c>
      <c r="V1168" s="60">
        <v>38485948679.312698</v>
      </c>
      <c r="W1168" s="60">
        <v>51623754861.147102</v>
      </c>
      <c r="X1168" s="59">
        <v>0.58086955360439996</v>
      </c>
      <c r="Y1168" s="54">
        <v>1</v>
      </c>
      <c r="Z1168" s="54">
        <v>0</v>
      </c>
      <c r="AA1168" s="54">
        <v>0</v>
      </c>
      <c r="AB1168" s="54">
        <v>0</v>
      </c>
      <c r="AC1168" s="56">
        <v>0</v>
      </c>
      <c r="AD1168" s="56">
        <v>1</v>
      </c>
      <c r="AE1168" s="1" t="s">
        <v>1431</v>
      </c>
      <c r="AF1168" s="1" t="s">
        <v>1418</v>
      </c>
      <c r="AG1168" s="1" t="s">
        <v>1457</v>
      </c>
    </row>
    <row r="1169" spans="1:33">
      <c r="A1169" s="53">
        <v>45169</v>
      </c>
      <c r="B1169" s="53">
        <v>45169</v>
      </c>
      <c r="N1169" s="1" t="s">
        <v>948</v>
      </c>
      <c r="U1169" s="59">
        <v>619450848.38909101</v>
      </c>
      <c r="V1169" s="60">
        <v>619450848.38909101</v>
      </c>
      <c r="W1169" s="60">
        <v>10307611588.159401</v>
      </c>
      <c r="X1169" s="59">
        <v>9.3493898456999992E-3</v>
      </c>
      <c r="Y1169" s="54">
        <v>1</v>
      </c>
      <c r="Z1169" s="54">
        <v>0</v>
      </c>
      <c r="AA1169" s="54">
        <v>0</v>
      </c>
      <c r="AB1169" s="54">
        <v>0</v>
      </c>
      <c r="AC1169" s="56">
        <v>0</v>
      </c>
      <c r="AD1169" s="56">
        <v>1</v>
      </c>
      <c r="AE1169" s="1" t="s">
        <v>1461</v>
      </c>
      <c r="AF1169" s="1" t="s">
        <v>1418</v>
      </c>
      <c r="AG1169" s="1" t="s">
        <v>1434</v>
      </c>
    </row>
    <row r="1170" spans="1:33">
      <c r="A1170" s="53">
        <v>45169</v>
      </c>
      <c r="B1170" s="53">
        <v>45169</v>
      </c>
      <c r="N1170" s="1" t="s">
        <v>1310</v>
      </c>
      <c r="U1170" s="59">
        <v>999939630.79888594</v>
      </c>
      <c r="V1170" s="60">
        <v>999939630.79888594</v>
      </c>
      <c r="W1170" s="60">
        <v>1999879261.59777</v>
      </c>
      <c r="X1170" s="59">
        <v>1.5092118212100001E-2</v>
      </c>
      <c r="Y1170" s="54">
        <v>0</v>
      </c>
      <c r="Z1170" s="54">
        <v>1</v>
      </c>
      <c r="AA1170" s="54">
        <v>0</v>
      </c>
      <c r="AB1170" s="54">
        <v>0</v>
      </c>
      <c r="AC1170" s="56">
        <v>1</v>
      </c>
      <c r="AD1170" s="56">
        <v>0</v>
      </c>
      <c r="AE1170" s="1" t="s">
        <v>1462</v>
      </c>
      <c r="AF1170" s="1" t="s">
        <v>1418</v>
      </c>
      <c r="AG1170" s="1" t="s">
        <v>1419</v>
      </c>
    </row>
    <row r="1171" spans="1:33">
      <c r="A1171" s="53">
        <v>45169</v>
      </c>
      <c r="B1171" s="53">
        <v>45169</v>
      </c>
      <c r="N1171" s="1" t="s">
        <v>1102</v>
      </c>
      <c r="U1171" s="59">
        <v>920326313.05466199</v>
      </c>
      <c r="V1171" s="60">
        <v>920326313.05466199</v>
      </c>
      <c r="W1171" s="60">
        <v>2045169584.5659201</v>
      </c>
      <c r="X1171" s="59">
        <v>1.38905120695E-2</v>
      </c>
      <c r="Y1171" s="54">
        <v>0</v>
      </c>
      <c r="Z1171" s="54">
        <v>1</v>
      </c>
      <c r="AA1171" s="54">
        <v>0</v>
      </c>
      <c r="AB1171" s="54">
        <v>0</v>
      </c>
      <c r="AC1171" s="56">
        <v>0</v>
      </c>
      <c r="AD1171" s="56">
        <v>1</v>
      </c>
      <c r="AE1171" s="1" t="s">
        <v>1464</v>
      </c>
      <c r="AF1171" s="1" t="s">
        <v>1418</v>
      </c>
      <c r="AG1171" s="1" t="s">
        <v>1419</v>
      </c>
    </row>
    <row r="1172" spans="1:33">
      <c r="A1172" s="53">
        <v>45169</v>
      </c>
      <c r="B1172" s="53">
        <v>45169</v>
      </c>
      <c r="N1172" s="1" t="s">
        <v>948</v>
      </c>
      <c r="U1172" s="59">
        <v>477764691.30018502</v>
      </c>
      <c r="V1172" s="60">
        <v>477764691.30018502</v>
      </c>
      <c r="W1172" s="60">
        <v>7949965491.6380901</v>
      </c>
      <c r="X1172" s="59">
        <v>7.2109165159000002E-3</v>
      </c>
      <c r="Y1172" s="54">
        <v>1</v>
      </c>
      <c r="Z1172" s="54">
        <v>0</v>
      </c>
      <c r="AA1172" s="54">
        <v>0</v>
      </c>
      <c r="AB1172" s="54">
        <v>0</v>
      </c>
      <c r="AC1172" s="56">
        <v>0</v>
      </c>
      <c r="AD1172" s="56">
        <v>1</v>
      </c>
      <c r="AE1172" s="1" t="s">
        <v>1461</v>
      </c>
      <c r="AF1172" s="1" t="s">
        <v>1418</v>
      </c>
      <c r="AG1172" s="1" t="s">
        <v>1434</v>
      </c>
    </row>
    <row r="1173" spans="1:33">
      <c r="A1173" s="53">
        <v>45169</v>
      </c>
      <c r="B1173" s="53">
        <v>45169</v>
      </c>
      <c r="N1173" s="1" t="s">
        <v>948</v>
      </c>
      <c r="U1173" s="59">
        <v>190301697741.32599</v>
      </c>
      <c r="V1173" s="60">
        <v>190301697741.32599</v>
      </c>
      <c r="W1173" s="60">
        <v>237877122176.65701</v>
      </c>
      <c r="X1173" s="59">
        <v>2.8722291124546002</v>
      </c>
      <c r="Y1173" s="54">
        <v>1</v>
      </c>
      <c r="Z1173" s="54">
        <v>0</v>
      </c>
      <c r="AA1173" s="54">
        <v>0</v>
      </c>
      <c r="AB1173" s="54">
        <v>0</v>
      </c>
      <c r="AC1173" s="56">
        <v>1</v>
      </c>
      <c r="AD1173" s="56">
        <v>0</v>
      </c>
      <c r="AE1173" s="1" t="s">
        <v>1431</v>
      </c>
      <c r="AF1173" s="1" t="s">
        <v>1418</v>
      </c>
      <c r="AG1173" s="1" t="s">
        <v>1457</v>
      </c>
    </row>
    <row r="1174" spans="1:33">
      <c r="A1174" s="53">
        <v>45169</v>
      </c>
      <c r="B1174" s="53">
        <v>45169</v>
      </c>
      <c r="N1174" s="1" t="s">
        <v>948</v>
      </c>
      <c r="U1174" s="59">
        <v>4089491266.63627</v>
      </c>
      <c r="V1174" s="60">
        <v>4089491266.63627</v>
      </c>
      <c r="W1174" s="60">
        <v>7435438666.6114101</v>
      </c>
      <c r="X1174" s="59">
        <v>6.1722811780300001E-2</v>
      </c>
      <c r="Y1174" s="54">
        <v>1</v>
      </c>
      <c r="Z1174" s="54">
        <v>0</v>
      </c>
      <c r="AA1174" s="54">
        <v>0</v>
      </c>
      <c r="AB1174" s="54">
        <v>0</v>
      </c>
      <c r="AC1174" s="56">
        <v>0</v>
      </c>
      <c r="AD1174" s="56">
        <v>1</v>
      </c>
      <c r="AE1174" s="1" t="s">
        <v>1431</v>
      </c>
      <c r="AF1174" s="1" t="s">
        <v>1418</v>
      </c>
      <c r="AG1174" s="1" t="s">
        <v>1457</v>
      </c>
    </row>
    <row r="1175" spans="1:33">
      <c r="A1175" s="53">
        <v>45169</v>
      </c>
      <c r="B1175" s="53">
        <v>45169</v>
      </c>
      <c r="N1175" s="1" t="s">
        <v>1070</v>
      </c>
      <c r="U1175" s="59">
        <v>2625896341.1561699</v>
      </c>
      <c r="V1175" s="60">
        <v>2625896341.1561699</v>
      </c>
      <c r="W1175" s="60">
        <v>5835325202.5692701</v>
      </c>
      <c r="X1175" s="59">
        <v>3.9632730589799998E-2</v>
      </c>
      <c r="Y1175" s="54">
        <v>0</v>
      </c>
      <c r="Z1175" s="54">
        <v>1</v>
      </c>
      <c r="AA1175" s="54">
        <v>0</v>
      </c>
      <c r="AB1175" s="54">
        <v>0</v>
      </c>
      <c r="AC1175" s="56">
        <v>1</v>
      </c>
      <c r="AD1175" s="56">
        <v>0</v>
      </c>
      <c r="AE1175" s="1" t="s">
        <v>1458</v>
      </c>
      <c r="AF1175" s="1" t="s">
        <v>1418</v>
      </c>
      <c r="AG1175" s="1" t="s">
        <v>1419</v>
      </c>
    </row>
    <row r="1176" spans="1:33">
      <c r="A1176" s="53">
        <v>45169</v>
      </c>
      <c r="B1176" s="53">
        <v>45169</v>
      </c>
      <c r="N1176" s="1" t="s">
        <v>1102</v>
      </c>
      <c r="U1176" s="59">
        <v>4156477246.0752802</v>
      </c>
      <c r="V1176" s="60">
        <v>4156477246.0752802</v>
      </c>
      <c r="W1176" s="60">
        <v>8312954492.1505604</v>
      </c>
      <c r="X1176" s="59">
        <v>6.2733833135100003E-2</v>
      </c>
      <c r="Y1176" s="54">
        <v>1</v>
      </c>
      <c r="Z1176" s="54">
        <v>0</v>
      </c>
      <c r="AA1176" s="54">
        <v>0</v>
      </c>
      <c r="AB1176" s="54">
        <v>0</v>
      </c>
      <c r="AC1176" s="56">
        <v>0</v>
      </c>
      <c r="AD1176" s="56">
        <v>1</v>
      </c>
      <c r="AE1176" s="1" t="s">
        <v>1464</v>
      </c>
      <c r="AF1176" s="1" t="s">
        <v>1418</v>
      </c>
      <c r="AG1176" s="1" t="s">
        <v>1419</v>
      </c>
    </row>
    <row r="1177" spans="1:33">
      <c r="A1177" s="53">
        <v>45169</v>
      </c>
      <c r="B1177" s="53">
        <v>45169</v>
      </c>
      <c r="N1177" s="1" t="s">
        <v>1256</v>
      </c>
      <c r="U1177" s="59">
        <v>28023142725.330898</v>
      </c>
      <c r="V1177" s="60">
        <v>28023142725.330898</v>
      </c>
      <c r="W1177" s="60">
        <v>57190087194.552902</v>
      </c>
      <c r="X1177" s="59">
        <v>0.42295411608770001</v>
      </c>
      <c r="Y1177" s="54">
        <v>1</v>
      </c>
      <c r="Z1177" s="54">
        <v>0</v>
      </c>
      <c r="AA1177" s="54">
        <v>0</v>
      </c>
      <c r="AB1177" s="54">
        <v>0</v>
      </c>
      <c r="AC1177" s="56">
        <v>1</v>
      </c>
      <c r="AD1177" s="56">
        <v>0</v>
      </c>
      <c r="AE1177" s="1" t="s">
        <v>1460</v>
      </c>
      <c r="AF1177" s="1" t="s">
        <v>1418</v>
      </c>
      <c r="AG1177" s="1" t="s">
        <v>1419</v>
      </c>
    </row>
    <row r="1178" spans="1:33">
      <c r="A1178" s="53">
        <v>45169</v>
      </c>
      <c r="B1178" s="53">
        <v>45169</v>
      </c>
      <c r="N1178" s="1" t="s">
        <v>948</v>
      </c>
      <c r="U1178" s="59">
        <v>209758620.17723399</v>
      </c>
      <c r="V1178" s="60">
        <v>209758620.17723399</v>
      </c>
      <c r="W1178" s="60">
        <v>3490366329.5931501</v>
      </c>
      <c r="X1178" s="59">
        <v>3.1658930142E-3</v>
      </c>
      <c r="Y1178" s="54">
        <v>0</v>
      </c>
      <c r="Z1178" s="54">
        <v>1</v>
      </c>
      <c r="AA1178" s="54">
        <v>0</v>
      </c>
      <c r="AB1178" s="54">
        <v>0</v>
      </c>
      <c r="AC1178" s="56">
        <v>0</v>
      </c>
      <c r="AD1178" s="56">
        <v>1</v>
      </c>
      <c r="AE1178" s="1" t="s">
        <v>1461</v>
      </c>
      <c r="AF1178" s="1" t="s">
        <v>1418</v>
      </c>
      <c r="AG1178" s="1" t="s">
        <v>1434</v>
      </c>
    </row>
    <row r="1179" spans="1:33">
      <c r="A1179" s="53">
        <v>45169</v>
      </c>
      <c r="B1179" s="53">
        <v>45169</v>
      </c>
      <c r="N1179" s="1" t="s">
        <v>1102</v>
      </c>
      <c r="U1179" s="59">
        <v>2529443312.5591102</v>
      </c>
      <c r="V1179" s="60">
        <v>2529443312.5591102</v>
      </c>
      <c r="W1179" s="60">
        <v>2810654417.62814</v>
      </c>
      <c r="X1179" s="59">
        <v>3.8176962196699998E-2</v>
      </c>
      <c r="Y1179" s="54">
        <v>0</v>
      </c>
      <c r="Z1179" s="54">
        <v>1</v>
      </c>
      <c r="AA1179" s="54">
        <v>0</v>
      </c>
      <c r="AB1179" s="54">
        <v>0</v>
      </c>
      <c r="AC1179" s="56">
        <v>0.65</v>
      </c>
      <c r="AD1179" s="56">
        <v>0.35</v>
      </c>
      <c r="AE1179" s="1" t="s">
        <v>1482</v>
      </c>
      <c r="AF1179" s="1" t="s">
        <v>1418</v>
      </c>
      <c r="AG1179" s="1" t="s">
        <v>1419</v>
      </c>
    </row>
    <row r="1180" spans="1:33">
      <c r="A1180" s="53">
        <v>45169</v>
      </c>
      <c r="B1180" s="53">
        <v>45169</v>
      </c>
      <c r="N1180" s="1" t="s">
        <v>948</v>
      </c>
      <c r="U1180" s="59">
        <v>179340874.29706699</v>
      </c>
      <c r="V1180" s="60">
        <v>179340874.29706699</v>
      </c>
      <c r="W1180" s="60">
        <v>2984217519.34378</v>
      </c>
      <c r="X1180" s="59">
        <v>2.7067970823000001E-3</v>
      </c>
      <c r="Y1180" s="54">
        <v>0</v>
      </c>
      <c r="Z1180" s="54">
        <v>1</v>
      </c>
      <c r="AA1180" s="54">
        <v>0</v>
      </c>
      <c r="AB1180" s="54">
        <v>0</v>
      </c>
      <c r="AC1180" s="56">
        <v>1</v>
      </c>
      <c r="AD1180" s="56">
        <v>0</v>
      </c>
      <c r="AE1180" s="1" t="s">
        <v>1461</v>
      </c>
      <c r="AF1180" s="1" t="s">
        <v>1418</v>
      </c>
      <c r="AG1180" s="1" t="s">
        <v>1434</v>
      </c>
    </row>
    <row r="1181" spans="1:33">
      <c r="A1181" s="53">
        <v>45169</v>
      </c>
      <c r="B1181" s="53">
        <v>45169</v>
      </c>
      <c r="N1181" s="1" t="s">
        <v>948</v>
      </c>
      <c r="U1181" s="59">
        <v>201560007.71895301</v>
      </c>
      <c r="V1181" s="60">
        <v>201560007.71895301</v>
      </c>
      <c r="W1181" s="60">
        <v>3353942087.0538502</v>
      </c>
      <c r="X1181" s="59">
        <v>3.0421511155999999E-3</v>
      </c>
      <c r="Y1181" s="54">
        <v>0</v>
      </c>
      <c r="Z1181" s="54">
        <v>1</v>
      </c>
      <c r="AA1181" s="54">
        <v>0</v>
      </c>
      <c r="AB1181" s="54">
        <v>0</v>
      </c>
      <c r="AC1181" s="56">
        <v>0</v>
      </c>
      <c r="AD1181" s="56">
        <v>1</v>
      </c>
      <c r="AE1181" s="1" t="s">
        <v>1461</v>
      </c>
      <c r="AF1181" s="1" t="s">
        <v>1418</v>
      </c>
      <c r="AG1181" s="1" t="s">
        <v>1434</v>
      </c>
    </row>
    <row r="1182" spans="1:33">
      <c r="A1182" s="53">
        <v>45169</v>
      </c>
      <c r="B1182" s="53">
        <v>45169</v>
      </c>
      <c r="N1182" s="1" t="s">
        <v>1102</v>
      </c>
      <c r="U1182" s="59">
        <v>6661762679.2623396</v>
      </c>
      <c r="V1182" s="60">
        <v>6661762679.2623396</v>
      </c>
      <c r="W1182" s="60">
        <v>14907098053.868</v>
      </c>
      <c r="X1182" s="59">
        <v>0.100546179749</v>
      </c>
      <c r="Y1182" s="54">
        <v>1</v>
      </c>
      <c r="Z1182" s="54">
        <v>0</v>
      </c>
      <c r="AA1182" s="54">
        <v>0</v>
      </c>
      <c r="AB1182" s="54">
        <v>0</v>
      </c>
      <c r="AC1182" s="56">
        <v>1</v>
      </c>
      <c r="AD1182" s="56">
        <v>0</v>
      </c>
      <c r="AE1182" s="1" t="s">
        <v>1464</v>
      </c>
      <c r="AF1182" s="1" t="s">
        <v>1418</v>
      </c>
      <c r="AG1182" s="1" t="s">
        <v>1419</v>
      </c>
    </row>
    <row r="1183" spans="1:33">
      <c r="A1183" s="53">
        <v>45169</v>
      </c>
      <c r="B1183" s="53">
        <v>45169</v>
      </c>
      <c r="N1183" s="1" t="s">
        <v>948</v>
      </c>
      <c r="U1183" s="59">
        <v>809975008.19641399</v>
      </c>
      <c r="V1183" s="60">
        <v>809975008.19641399</v>
      </c>
      <c r="W1183" s="60">
        <v>13969665443.983</v>
      </c>
      <c r="X1183" s="59">
        <v>1.2224976584600001E-2</v>
      </c>
      <c r="Y1183" s="54">
        <v>1</v>
      </c>
      <c r="Z1183" s="54">
        <v>0</v>
      </c>
      <c r="AA1183" s="54">
        <v>0</v>
      </c>
      <c r="AB1183" s="54">
        <v>0</v>
      </c>
      <c r="AC1183" s="56">
        <v>1</v>
      </c>
      <c r="AD1183" s="56">
        <v>0</v>
      </c>
      <c r="AE1183" s="1" t="s">
        <v>1463</v>
      </c>
      <c r="AF1183" s="1" t="s">
        <v>1418</v>
      </c>
      <c r="AG1183" s="1" t="s">
        <v>1434</v>
      </c>
    </row>
    <row r="1184" spans="1:33">
      <c r="A1184" s="53">
        <v>45169</v>
      </c>
      <c r="B1184" s="53">
        <v>45169</v>
      </c>
      <c r="N1184" s="1" t="s">
        <v>948</v>
      </c>
      <c r="U1184" s="59">
        <v>2650769247.93573</v>
      </c>
      <c r="V1184" s="60">
        <v>2650769247.93573</v>
      </c>
      <c r="W1184" s="60">
        <v>19732460088.106899</v>
      </c>
      <c r="X1184" s="59">
        <v>4.0008138102199997E-2</v>
      </c>
      <c r="Y1184" s="54">
        <v>1</v>
      </c>
      <c r="Z1184" s="54">
        <v>0</v>
      </c>
      <c r="AA1184" s="54">
        <v>0</v>
      </c>
      <c r="AB1184" s="54">
        <v>0</v>
      </c>
      <c r="AC1184" s="56">
        <v>1</v>
      </c>
      <c r="AD1184" s="56">
        <v>0</v>
      </c>
      <c r="AE1184" s="1" t="s">
        <v>1431</v>
      </c>
      <c r="AF1184" s="1" t="s">
        <v>1418</v>
      </c>
      <c r="AG1184" s="1" t="s">
        <v>1465</v>
      </c>
    </row>
    <row r="1185" spans="1:33">
      <c r="A1185" s="53">
        <v>45169</v>
      </c>
      <c r="B1185" s="53">
        <v>45169</v>
      </c>
      <c r="N1185" s="1" t="s">
        <v>948</v>
      </c>
      <c r="U1185" s="59">
        <v>490229275.91432297</v>
      </c>
      <c r="V1185" s="60">
        <v>490229275.91432297</v>
      </c>
      <c r="W1185" s="60">
        <v>12236062744.3088</v>
      </c>
      <c r="X1185" s="59">
        <v>7.3990448576000001E-3</v>
      </c>
      <c r="Y1185" s="54">
        <v>1</v>
      </c>
      <c r="Z1185" s="54">
        <v>0</v>
      </c>
      <c r="AA1185" s="54">
        <v>0</v>
      </c>
      <c r="AB1185" s="54">
        <v>0</v>
      </c>
      <c r="AC1185" s="56">
        <v>1</v>
      </c>
      <c r="AD1185" s="56">
        <v>0</v>
      </c>
      <c r="AE1185" s="1" t="s">
        <v>1463</v>
      </c>
      <c r="AF1185" s="1" t="s">
        <v>1418</v>
      </c>
      <c r="AG1185" s="1" t="s">
        <v>1434</v>
      </c>
    </row>
    <row r="1186" spans="1:33">
      <c r="A1186" s="53">
        <v>45169</v>
      </c>
      <c r="B1186" s="53">
        <v>45169</v>
      </c>
      <c r="N1186" s="1" t="s">
        <v>1303</v>
      </c>
      <c r="U1186" s="59">
        <v>1373524571.05176</v>
      </c>
      <c r="V1186" s="60">
        <v>1373524571.05176</v>
      </c>
      <c r="W1186" s="60">
        <v>3924355917.29075</v>
      </c>
      <c r="X1186" s="59">
        <v>2.0730646686100002E-2</v>
      </c>
      <c r="Y1186" s="54">
        <v>0</v>
      </c>
      <c r="Z1186" s="54">
        <v>1</v>
      </c>
      <c r="AA1186" s="54">
        <v>0</v>
      </c>
      <c r="AB1186" s="54">
        <v>0</v>
      </c>
      <c r="AC1186" s="56">
        <v>0</v>
      </c>
      <c r="AD1186" s="56">
        <v>1</v>
      </c>
      <c r="AE1186" s="1" t="s">
        <v>1454</v>
      </c>
      <c r="AF1186" s="1" t="s">
        <v>1418</v>
      </c>
      <c r="AG1186" s="1" t="s">
        <v>1419</v>
      </c>
    </row>
    <row r="1187" spans="1:33">
      <c r="A1187" s="53">
        <v>45169</v>
      </c>
      <c r="B1187" s="53">
        <v>45169</v>
      </c>
      <c r="N1187" s="1" t="s">
        <v>1310</v>
      </c>
      <c r="U1187" s="59">
        <v>859570214.89255404</v>
      </c>
      <c r="V1187" s="60">
        <v>859570214.89255404</v>
      </c>
      <c r="W1187" s="60">
        <v>2455914899.6930099</v>
      </c>
      <c r="X1187" s="59">
        <v>1.29735184957E-2</v>
      </c>
      <c r="Y1187" s="54">
        <v>0</v>
      </c>
      <c r="Z1187" s="54">
        <v>1</v>
      </c>
      <c r="AA1187" s="54">
        <v>0</v>
      </c>
      <c r="AB1187" s="54">
        <v>0</v>
      </c>
      <c r="AC1187" s="56">
        <v>0.35</v>
      </c>
      <c r="AD1187" s="56">
        <v>0.65</v>
      </c>
      <c r="AE1187" s="1" t="s">
        <v>1462</v>
      </c>
      <c r="AF1187" s="1" t="s">
        <v>1418</v>
      </c>
      <c r="AG1187" s="1" t="s">
        <v>1419</v>
      </c>
    </row>
    <row r="1188" spans="1:33">
      <c r="A1188" s="53">
        <v>45169</v>
      </c>
      <c r="B1188" s="53">
        <v>45169</v>
      </c>
      <c r="N1188" s="1" t="s">
        <v>1310</v>
      </c>
      <c r="U1188" s="59">
        <v>863468265.86706603</v>
      </c>
      <c r="V1188" s="60">
        <v>863468265.86706603</v>
      </c>
      <c r="W1188" s="60">
        <v>2467052188.1916199</v>
      </c>
      <c r="X1188" s="59">
        <v>1.3032351893500001E-2</v>
      </c>
      <c r="Y1188" s="54">
        <v>0</v>
      </c>
      <c r="Z1188" s="54">
        <v>1</v>
      </c>
      <c r="AA1188" s="54">
        <v>0</v>
      </c>
      <c r="AB1188" s="54">
        <v>0</v>
      </c>
      <c r="AC1188" s="56">
        <v>0</v>
      </c>
      <c r="AD1188" s="56">
        <v>1</v>
      </c>
      <c r="AE1188" s="1" t="s">
        <v>1462</v>
      </c>
      <c r="AF1188" s="1" t="s">
        <v>1418</v>
      </c>
      <c r="AG1188" s="1" t="s">
        <v>1419</v>
      </c>
    </row>
    <row r="1189" spans="1:33">
      <c r="A1189" s="53">
        <v>45169</v>
      </c>
      <c r="B1189" s="53">
        <v>45169</v>
      </c>
      <c r="N1189" s="1" t="s">
        <v>948</v>
      </c>
      <c r="U1189" s="59">
        <v>284891968.45361</v>
      </c>
      <c r="V1189" s="60">
        <v>284891968.45361</v>
      </c>
      <c r="W1189" s="60">
        <v>4740579116.2327499</v>
      </c>
      <c r="X1189" s="59">
        <v>4.2998828460999996E-3</v>
      </c>
      <c r="Y1189" s="54">
        <v>0</v>
      </c>
      <c r="Z1189" s="54">
        <v>1</v>
      </c>
      <c r="AA1189" s="54">
        <v>0</v>
      </c>
      <c r="AB1189" s="54">
        <v>0</v>
      </c>
      <c r="AC1189" s="56">
        <v>0</v>
      </c>
      <c r="AD1189" s="56">
        <v>1</v>
      </c>
      <c r="AE1189" s="1" t="s">
        <v>1461</v>
      </c>
      <c r="AF1189" s="1" t="s">
        <v>1418</v>
      </c>
      <c r="AG1189" s="1" t="s">
        <v>1434</v>
      </c>
    </row>
    <row r="1190" spans="1:33">
      <c r="A1190" s="53">
        <v>45169</v>
      </c>
      <c r="B1190" s="53">
        <v>45169</v>
      </c>
      <c r="N1190" s="1" t="s">
        <v>948</v>
      </c>
      <c r="U1190" s="59">
        <v>241636412.67706299</v>
      </c>
      <c r="V1190" s="60">
        <v>241636412.67706299</v>
      </c>
      <c r="W1190" s="60">
        <v>4020810196.4966698</v>
      </c>
      <c r="X1190" s="59">
        <v>3.6470254725E-3</v>
      </c>
      <c r="Y1190" s="54">
        <v>0</v>
      </c>
      <c r="Z1190" s="54">
        <v>1</v>
      </c>
      <c r="AA1190" s="54">
        <v>0</v>
      </c>
      <c r="AB1190" s="54">
        <v>0</v>
      </c>
      <c r="AC1190" s="56">
        <v>0.65</v>
      </c>
      <c r="AD1190" s="56">
        <v>0.35</v>
      </c>
      <c r="AE1190" s="1" t="s">
        <v>1463</v>
      </c>
      <c r="AF1190" s="1" t="s">
        <v>1418</v>
      </c>
      <c r="AG1190" s="1" t="s">
        <v>1434</v>
      </c>
    </row>
    <row r="1191" spans="1:33">
      <c r="A1191" s="53">
        <v>45169</v>
      </c>
      <c r="B1191" s="53">
        <v>45169</v>
      </c>
      <c r="N1191" s="1" t="s">
        <v>948</v>
      </c>
      <c r="U1191" s="59">
        <v>218499950.47551</v>
      </c>
      <c r="V1191" s="60">
        <v>218499950.47551</v>
      </c>
      <c r="W1191" s="60">
        <v>3635821352.7200899</v>
      </c>
      <c r="X1191" s="59">
        <v>3.297826169E-3</v>
      </c>
      <c r="Y1191" s="54">
        <v>0</v>
      </c>
      <c r="Z1191" s="54">
        <v>1</v>
      </c>
      <c r="AA1191" s="54">
        <v>0</v>
      </c>
      <c r="AB1191" s="54">
        <v>0</v>
      </c>
      <c r="AC1191" s="56">
        <v>0</v>
      </c>
      <c r="AD1191" s="56">
        <v>1</v>
      </c>
      <c r="AE1191" s="1" t="s">
        <v>1463</v>
      </c>
      <c r="AF1191" s="1" t="s">
        <v>1418</v>
      </c>
      <c r="AG1191" s="1" t="s">
        <v>1434</v>
      </c>
    </row>
    <row r="1192" spans="1:33">
      <c r="A1192" s="53">
        <v>45169</v>
      </c>
      <c r="B1192" s="53">
        <v>45169</v>
      </c>
      <c r="N1192" s="1" t="s">
        <v>948</v>
      </c>
      <c r="U1192" s="59">
        <v>220899691.09679201</v>
      </c>
      <c r="V1192" s="60">
        <v>220899691.09679201</v>
      </c>
      <c r="W1192" s="60">
        <v>3675752840.9097099</v>
      </c>
      <c r="X1192" s="59">
        <v>3.3340455246999999E-3</v>
      </c>
      <c r="Y1192" s="54">
        <v>0</v>
      </c>
      <c r="Z1192" s="54">
        <v>1</v>
      </c>
      <c r="AA1192" s="54">
        <v>0</v>
      </c>
      <c r="AB1192" s="54">
        <v>0</v>
      </c>
      <c r="AC1192" s="56">
        <v>1</v>
      </c>
      <c r="AD1192" s="56">
        <v>0</v>
      </c>
      <c r="AE1192" s="1" t="s">
        <v>1461</v>
      </c>
      <c r="AF1192" s="1" t="s">
        <v>1418</v>
      </c>
      <c r="AG1192" s="1" t="s">
        <v>1434</v>
      </c>
    </row>
    <row r="1193" spans="1:33">
      <c r="A1193" s="53">
        <v>45169</v>
      </c>
      <c r="B1193" s="53">
        <v>45169</v>
      </c>
      <c r="N1193" s="1" t="s">
        <v>948</v>
      </c>
      <c r="U1193" s="59">
        <v>472623544.56234097</v>
      </c>
      <c r="V1193" s="60">
        <v>472623544.56234097</v>
      </c>
      <c r="W1193" s="60">
        <v>7864417229.2872601</v>
      </c>
      <c r="X1193" s="59">
        <v>7.1333210372999997E-3</v>
      </c>
      <c r="Y1193" s="54">
        <v>1</v>
      </c>
      <c r="Z1193" s="54">
        <v>0</v>
      </c>
      <c r="AA1193" s="54">
        <v>0</v>
      </c>
      <c r="AB1193" s="54">
        <v>0</v>
      </c>
      <c r="AC1193" s="56">
        <v>0.5</v>
      </c>
      <c r="AD1193" s="56">
        <v>0.5</v>
      </c>
      <c r="AE1193" s="1" t="s">
        <v>1461</v>
      </c>
      <c r="AF1193" s="1" t="s">
        <v>1418</v>
      </c>
      <c r="AG1193" s="1" t="s">
        <v>1434</v>
      </c>
    </row>
    <row r="1194" spans="1:33">
      <c r="A1194" s="53">
        <v>45169</v>
      </c>
      <c r="B1194" s="53">
        <v>45169</v>
      </c>
      <c r="N1194" s="1" t="s">
        <v>948</v>
      </c>
      <c r="U1194" s="59">
        <v>526086192.61496198</v>
      </c>
      <c r="V1194" s="60">
        <v>526086192.61496198</v>
      </c>
      <c r="W1194" s="60">
        <v>8754031331.8976192</v>
      </c>
      <c r="X1194" s="59">
        <v>7.9402343542999999E-3</v>
      </c>
      <c r="Y1194" s="54">
        <v>1</v>
      </c>
      <c r="Z1194" s="54">
        <v>0</v>
      </c>
      <c r="AA1194" s="54">
        <v>0</v>
      </c>
      <c r="AB1194" s="54">
        <v>0</v>
      </c>
      <c r="AC1194" s="56">
        <v>0</v>
      </c>
      <c r="AD1194" s="56">
        <v>1</v>
      </c>
      <c r="AE1194" s="1" t="s">
        <v>1461</v>
      </c>
      <c r="AF1194" s="1" t="s">
        <v>1418</v>
      </c>
      <c r="AG1194" s="1" t="s">
        <v>1434</v>
      </c>
    </row>
    <row r="1195" spans="1:33">
      <c r="A1195" s="53">
        <v>45169</v>
      </c>
      <c r="B1195" s="53">
        <v>45169</v>
      </c>
      <c r="N1195" s="1" t="s">
        <v>948</v>
      </c>
      <c r="U1195" s="59">
        <v>288070695.76148897</v>
      </c>
      <c r="V1195" s="60">
        <v>288070695.76148897</v>
      </c>
      <c r="W1195" s="60">
        <v>4793472879.3448696</v>
      </c>
      <c r="X1195" s="59">
        <v>4.3478594706999997E-3</v>
      </c>
      <c r="Y1195" s="54">
        <v>1</v>
      </c>
      <c r="Z1195" s="54">
        <v>0</v>
      </c>
      <c r="AA1195" s="54">
        <v>0</v>
      </c>
      <c r="AB1195" s="54">
        <v>0</v>
      </c>
      <c r="AC1195" s="56">
        <v>0</v>
      </c>
      <c r="AD1195" s="56">
        <v>1</v>
      </c>
      <c r="AE1195" s="1" t="s">
        <v>1461</v>
      </c>
      <c r="AF1195" s="1" t="s">
        <v>1418</v>
      </c>
      <c r="AG1195" s="1" t="s">
        <v>1434</v>
      </c>
    </row>
    <row r="1196" spans="1:33">
      <c r="A1196" s="53">
        <v>45169</v>
      </c>
      <c r="B1196" s="53">
        <v>45169</v>
      </c>
      <c r="N1196" s="1" t="s">
        <v>948</v>
      </c>
      <c r="U1196" s="59">
        <v>613280615.44636905</v>
      </c>
      <c r="V1196" s="60">
        <v>613280615.44636905</v>
      </c>
      <c r="W1196" s="60">
        <v>10776040022.4478</v>
      </c>
      <c r="X1196" s="59">
        <v>9.2562623386999998E-3</v>
      </c>
      <c r="Y1196" s="54">
        <v>1</v>
      </c>
      <c r="Z1196" s="54">
        <v>0</v>
      </c>
      <c r="AA1196" s="54">
        <v>0</v>
      </c>
      <c r="AB1196" s="54">
        <v>0</v>
      </c>
      <c r="AC1196" s="56">
        <v>1</v>
      </c>
      <c r="AD1196" s="56">
        <v>0</v>
      </c>
      <c r="AE1196" s="1" t="s">
        <v>1461</v>
      </c>
      <c r="AF1196" s="1" t="s">
        <v>1418</v>
      </c>
      <c r="AG1196" s="1" t="s">
        <v>1434</v>
      </c>
    </row>
    <row r="1197" spans="1:33">
      <c r="A1197" s="53">
        <v>45169</v>
      </c>
      <c r="B1197" s="53">
        <v>45169</v>
      </c>
      <c r="N1197" s="1" t="s">
        <v>948</v>
      </c>
      <c r="U1197" s="59">
        <v>296182110.88922203</v>
      </c>
      <c r="V1197" s="60">
        <v>296182110.88922203</v>
      </c>
      <c r="W1197" s="60">
        <v>4928446165.4165897</v>
      </c>
      <c r="X1197" s="59">
        <v>4.4702852973999996E-3</v>
      </c>
      <c r="Y1197" s="54">
        <v>0</v>
      </c>
      <c r="Z1197" s="54">
        <v>1</v>
      </c>
      <c r="AA1197" s="54">
        <v>0</v>
      </c>
      <c r="AB1197" s="54">
        <v>0</v>
      </c>
      <c r="AC1197" s="56">
        <v>0</v>
      </c>
      <c r="AD1197" s="56">
        <v>1</v>
      </c>
      <c r="AE1197" s="1" t="s">
        <v>1461</v>
      </c>
      <c r="AF1197" s="1" t="s">
        <v>1418</v>
      </c>
      <c r="AG1197" s="1" t="s">
        <v>1434</v>
      </c>
    </row>
    <row r="1198" spans="1:33">
      <c r="A1198" s="53">
        <v>45169</v>
      </c>
      <c r="B1198" s="53">
        <v>45169</v>
      </c>
      <c r="N1198" s="1" t="s">
        <v>948</v>
      </c>
      <c r="U1198" s="59">
        <v>1548355143.2430301</v>
      </c>
      <c r="V1198" s="60">
        <v>1548355143.2430301</v>
      </c>
      <c r="W1198" s="60">
        <v>4423871837.8372202</v>
      </c>
      <c r="X1198" s="59">
        <v>2.3369369646300001E-2</v>
      </c>
      <c r="Y1198" s="54">
        <v>0</v>
      </c>
      <c r="Z1198" s="54">
        <v>1</v>
      </c>
      <c r="AA1198" s="54">
        <v>0</v>
      </c>
      <c r="AB1198" s="54">
        <v>0</v>
      </c>
      <c r="AC1198" s="56">
        <v>0</v>
      </c>
      <c r="AD1198" s="56">
        <v>1</v>
      </c>
      <c r="AE1198" s="1" t="s">
        <v>1431</v>
      </c>
      <c r="AF1198" s="1" t="s">
        <v>1418</v>
      </c>
      <c r="AG1198" s="1" t="s">
        <v>1456</v>
      </c>
    </row>
    <row r="1199" spans="1:33">
      <c r="A1199" s="53">
        <v>45169</v>
      </c>
      <c r="B1199" s="53">
        <v>45169</v>
      </c>
      <c r="N1199" s="1" t="s">
        <v>918</v>
      </c>
      <c r="U1199" s="59">
        <v>5859141030.5486803</v>
      </c>
      <c r="V1199" s="60">
        <v>5859141030.5486803</v>
      </c>
      <c r="W1199" s="60">
        <v>8370201472.2124004</v>
      </c>
      <c r="X1199" s="59">
        <v>8.8432187635000006E-2</v>
      </c>
      <c r="Y1199" s="54">
        <v>0</v>
      </c>
      <c r="Z1199" s="54">
        <v>1</v>
      </c>
      <c r="AA1199" s="54">
        <v>0</v>
      </c>
      <c r="AB1199" s="54">
        <v>0</v>
      </c>
      <c r="AC1199" s="56">
        <v>0</v>
      </c>
      <c r="AD1199" s="56">
        <v>1</v>
      </c>
      <c r="AE1199" s="1" t="s">
        <v>1466</v>
      </c>
      <c r="AF1199" s="1" t="s">
        <v>1467</v>
      </c>
      <c r="AG1199" s="1" t="s">
        <v>1419</v>
      </c>
    </row>
    <row r="1200" spans="1:33">
      <c r="A1200" s="53">
        <v>45169</v>
      </c>
      <c r="B1200" s="53">
        <v>45169</v>
      </c>
      <c r="N1200" s="1" t="s">
        <v>948</v>
      </c>
      <c r="U1200" s="59">
        <v>707787918.68280494</v>
      </c>
      <c r="V1200" s="60">
        <v>707787918.68280494</v>
      </c>
      <c r="W1200" s="60">
        <v>11777533232.1308</v>
      </c>
      <c r="X1200" s="59">
        <v>1.06826638417E-2</v>
      </c>
      <c r="Y1200" s="54">
        <v>1</v>
      </c>
      <c r="Z1200" s="54">
        <v>0</v>
      </c>
      <c r="AA1200" s="54">
        <v>0</v>
      </c>
      <c r="AB1200" s="54">
        <v>0</v>
      </c>
      <c r="AC1200" s="56">
        <v>0</v>
      </c>
      <c r="AD1200" s="56">
        <v>1</v>
      </c>
      <c r="AE1200" s="1" t="s">
        <v>1461</v>
      </c>
      <c r="AF1200" s="1" t="s">
        <v>1418</v>
      </c>
      <c r="AG1200" s="1" t="s">
        <v>1434</v>
      </c>
    </row>
    <row r="1201" spans="1:33">
      <c r="A1201" s="53">
        <v>45169</v>
      </c>
      <c r="B1201" s="53">
        <v>45169</v>
      </c>
      <c r="N1201" s="1" t="s">
        <v>948</v>
      </c>
      <c r="U1201" s="59">
        <v>221767640.12862501</v>
      </c>
      <c r="V1201" s="60">
        <v>221767640.12862501</v>
      </c>
      <c r="W1201" s="60">
        <v>3690195442.0002198</v>
      </c>
      <c r="X1201" s="59">
        <v>3.3471455049E-3</v>
      </c>
      <c r="Y1201" s="54">
        <v>0</v>
      </c>
      <c r="Z1201" s="54">
        <v>1</v>
      </c>
      <c r="AA1201" s="54">
        <v>0</v>
      </c>
      <c r="AB1201" s="54">
        <v>0</v>
      </c>
      <c r="AC1201" s="56">
        <v>0</v>
      </c>
      <c r="AD1201" s="56">
        <v>1</v>
      </c>
      <c r="AE1201" s="1" t="s">
        <v>1461</v>
      </c>
      <c r="AF1201" s="1" t="s">
        <v>1418</v>
      </c>
      <c r="AG1201" s="1" t="s">
        <v>1434</v>
      </c>
    </row>
    <row r="1202" spans="1:33">
      <c r="A1202" s="53">
        <v>45169</v>
      </c>
      <c r="B1202" s="53">
        <v>45169</v>
      </c>
      <c r="N1202" s="1" t="s">
        <v>948</v>
      </c>
      <c r="U1202" s="59">
        <v>1119981743.33723</v>
      </c>
      <c r="V1202" s="60">
        <v>1119981743.33723</v>
      </c>
      <c r="W1202" s="60">
        <v>18636404851.444401</v>
      </c>
      <c r="X1202" s="59">
        <v>1.6903917341799999E-2</v>
      </c>
      <c r="Y1202" s="54">
        <v>1</v>
      </c>
      <c r="Z1202" s="54">
        <v>0</v>
      </c>
      <c r="AA1202" s="54">
        <v>0</v>
      </c>
      <c r="AB1202" s="54">
        <v>0</v>
      </c>
      <c r="AC1202" s="56">
        <v>1</v>
      </c>
      <c r="AD1202" s="56">
        <v>0</v>
      </c>
      <c r="AE1202" s="1" t="s">
        <v>1461</v>
      </c>
      <c r="AF1202" s="1" t="s">
        <v>1418</v>
      </c>
      <c r="AG1202" s="1" t="s">
        <v>1434</v>
      </c>
    </row>
    <row r="1203" spans="1:33">
      <c r="A1203" s="53">
        <v>45169</v>
      </c>
      <c r="B1203" s="53">
        <v>45169</v>
      </c>
      <c r="N1203" s="1" t="s">
        <v>948</v>
      </c>
      <c r="U1203" s="59">
        <v>901967529.11792302</v>
      </c>
      <c r="V1203" s="60">
        <v>901967529.11792302</v>
      </c>
      <c r="W1203" s="60">
        <v>16641568212.105</v>
      </c>
      <c r="X1203" s="59">
        <v>1.36134224044E-2</v>
      </c>
      <c r="Y1203" s="54">
        <v>1</v>
      </c>
      <c r="Z1203" s="54">
        <v>0</v>
      </c>
      <c r="AA1203" s="54">
        <v>0</v>
      </c>
      <c r="AB1203" s="54">
        <v>0</v>
      </c>
      <c r="AC1203" s="56">
        <v>1</v>
      </c>
      <c r="AD1203" s="56">
        <v>0</v>
      </c>
      <c r="AE1203" s="1" t="s">
        <v>1461</v>
      </c>
      <c r="AF1203" s="1" t="s">
        <v>1418</v>
      </c>
      <c r="AG1203" s="1" t="s">
        <v>1434</v>
      </c>
    </row>
    <row r="1204" spans="1:33">
      <c r="A1204" s="53">
        <v>45169</v>
      </c>
      <c r="B1204" s="53">
        <v>45169</v>
      </c>
      <c r="N1204" s="1" t="s">
        <v>1310</v>
      </c>
      <c r="U1204" s="59">
        <v>1061902792.24138</v>
      </c>
      <c r="V1204" s="60">
        <v>1061902792.24138</v>
      </c>
      <c r="W1204" s="60">
        <v>4247611168.9655199</v>
      </c>
      <c r="X1204" s="59">
        <v>1.6027330027399998E-2</v>
      </c>
      <c r="Y1204" s="54">
        <v>0</v>
      </c>
      <c r="Z1204" s="54">
        <v>1</v>
      </c>
      <c r="AA1204" s="54">
        <v>0</v>
      </c>
      <c r="AB1204" s="54">
        <v>0</v>
      </c>
      <c r="AC1204" s="56">
        <v>0</v>
      </c>
      <c r="AD1204" s="56">
        <v>1</v>
      </c>
      <c r="AE1204" s="1" t="s">
        <v>1462</v>
      </c>
      <c r="AF1204" s="1" t="s">
        <v>1418</v>
      </c>
      <c r="AG1204" s="1" t="s">
        <v>1419</v>
      </c>
    </row>
    <row r="1205" spans="1:33">
      <c r="A1205" s="53">
        <v>45169</v>
      </c>
      <c r="B1205" s="53">
        <v>45169</v>
      </c>
      <c r="N1205" s="1" t="s">
        <v>948</v>
      </c>
      <c r="U1205" s="59">
        <v>221536402.985643</v>
      </c>
      <c r="V1205" s="60">
        <v>221536402.985643</v>
      </c>
      <c r="W1205" s="60">
        <v>3686347674.8031602</v>
      </c>
      <c r="X1205" s="59">
        <v>3.3436554360000001E-3</v>
      </c>
      <c r="Y1205" s="54">
        <v>0</v>
      </c>
      <c r="Z1205" s="54">
        <v>1</v>
      </c>
      <c r="AA1205" s="54">
        <v>0</v>
      </c>
      <c r="AB1205" s="54">
        <v>0</v>
      </c>
      <c r="AC1205" s="56">
        <v>0</v>
      </c>
      <c r="AD1205" s="56">
        <v>1</v>
      </c>
      <c r="AE1205" s="1" t="s">
        <v>1463</v>
      </c>
      <c r="AF1205" s="1" t="s">
        <v>1418</v>
      </c>
      <c r="AG1205" s="1" t="s">
        <v>1434</v>
      </c>
    </row>
    <row r="1206" spans="1:33">
      <c r="A1206" s="53">
        <v>45169</v>
      </c>
      <c r="B1206" s="53">
        <v>45169</v>
      </c>
      <c r="N1206" s="1" t="s">
        <v>948</v>
      </c>
      <c r="U1206" s="59">
        <v>289644269.58708501</v>
      </c>
      <c r="V1206" s="60">
        <v>289644269.58708501</v>
      </c>
      <c r="W1206" s="60">
        <v>4819657019.4452801</v>
      </c>
      <c r="X1206" s="59">
        <v>4.3716094666000002E-3</v>
      </c>
      <c r="Y1206" s="54">
        <v>0</v>
      </c>
      <c r="Z1206" s="54">
        <v>1</v>
      </c>
      <c r="AA1206" s="54">
        <v>0</v>
      </c>
      <c r="AB1206" s="54">
        <v>0</v>
      </c>
      <c r="AC1206" s="56">
        <v>0.65</v>
      </c>
      <c r="AD1206" s="56">
        <v>0.35</v>
      </c>
      <c r="AE1206" s="1" t="s">
        <v>1461</v>
      </c>
      <c r="AF1206" s="1" t="s">
        <v>1418</v>
      </c>
      <c r="AG1206" s="1" t="s">
        <v>1434</v>
      </c>
    </row>
    <row r="1207" spans="1:33">
      <c r="A1207" s="53">
        <v>45169</v>
      </c>
      <c r="B1207" s="53">
        <v>45169</v>
      </c>
      <c r="N1207" s="1" t="s">
        <v>948</v>
      </c>
      <c r="U1207" s="59">
        <v>421130727.48505902</v>
      </c>
      <c r="V1207" s="60">
        <v>421130727.48505902</v>
      </c>
      <c r="W1207" s="60">
        <v>8409097144.11127</v>
      </c>
      <c r="X1207" s="59">
        <v>6.3561384370000003E-3</v>
      </c>
      <c r="Y1207" s="54">
        <v>0</v>
      </c>
      <c r="Z1207" s="54">
        <v>1</v>
      </c>
      <c r="AA1207" s="54">
        <v>0</v>
      </c>
      <c r="AB1207" s="54">
        <v>0</v>
      </c>
      <c r="AC1207" s="56">
        <v>0</v>
      </c>
      <c r="AD1207" s="56">
        <v>1</v>
      </c>
      <c r="AE1207" s="1" t="s">
        <v>1461</v>
      </c>
      <c r="AF1207" s="1" t="s">
        <v>1418</v>
      </c>
      <c r="AG1207" s="1" t="s">
        <v>1434</v>
      </c>
    </row>
    <row r="1208" spans="1:33">
      <c r="A1208" s="53">
        <v>45169</v>
      </c>
      <c r="B1208" s="53">
        <v>45169</v>
      </c>
      <c r="N1208" s="1" t="s">
        <v>948</v>
      </c>
      <c r="U1208" s="59">
        <v>249854873.36154401</v>
      </c>
      <c r="V1208" s="60">
        <v>249854873.36154401</v>
      </c>
      <c r="W1208" s="60">
        <v>4157564711.9009099</v>
      </c>
      <c r="X1208" s="59">
        <v>3.7710669408999998E-3</v>
      </c>
      <c r="Y1208" s="54">
        <v>0</v>
      </c>
      <c r="Z1208" s="54">
        <v>1</v>
      </c>
      <c r="AA1208" s="54">
        <v>0</v>
      </c>
      <c r="AB1208" s="54">
        <v>0</v>
      </c>
      <c r="AC1208" s="56">
        <v>0</v>
      </c>
      <c r="AD1208" s="56">
        <v>1</v>
      </c>
      <c r="AE1208" s="1" t="s">
        <v>1461</v>
      </c>
      <c r="AF1208" s="1" t="s">
        <v>1418</v>
      </c>
      <c r="AG1208" s="1" t="s">
        <v>1434</v>
      </c>
    </row>
    <row r="1209" spans="1:33">
      <c r="A1209" s="53">
        <v>45169</v>
      </c>
      <c r="B1209" s="53">
        <v>45169</v>
      </c>
      <c r="N1209" s="1" t="s">
        <v>948</v>
      </c>
      <c r="U1209" s="59">
        <v>1530205429.5329499</v>
      </c>
      <c r="V1209" s="60">
        <v>1530205429.5329499</v>
      </c>
      <c r="W1209" s="60">
        <v>2040273906.0439301</v>
      </c>
      <c r="X1209" s="59">
        <v>2.30954354843E-2</v>
      </c>
      <c r="Y1209" s="54">
        <v>0</v>
      </c>
      <c r="Z1209" s="54">
        <v>1</v>
      </c>
      <c r="AA1209" s="54">
        <v>0</v>
      </c>
      <c r="AB1209" s="54">
        <v>0</v>
      </c>
      <c r="AC1209" s="56">
        <v>1</v>
      </c>
      <c r="AD1209" s="56">
        <v>0</v>
      </c>
      <c r="AE1209" s="1" t="s">
        <v>1431</v>
      </c>
      <c r="AF1209" s="1" t="s">
        <v>1418</v>
      </c>
      <c r="AG1209" s="1" t="s">
        <v>1457</v>
      </c>
    </row>
    <row r="1210" spans="1:33">
      <c r="A1210" s="53">
        <v>45169</v>
      </c>
      <c r="B1210" s="53">
        <v>45169</v>
      </c>
      <c r="N1210" s="1" t="s">
        <v>948</v>
      </c>
      <c r="U1210" s="59">
        <v>281777838.84042001</v>
      </c>
      <c r="V1210" s="60">
        <v>281777838.84042001</v>
      </c>
      <c r="W1210" s="60">
        <v>4688760253.4909897</v>
      </c>
      <c r="X1210" s="59">
        <v>4.2528811963999996E-3</v>
      </c>
      <c r="Y1210" s="54">
        <v>0</v>
      </c>
      <c r="Z1210" s="54">
        <v>1</v>
      </c>
      <c r="AA1210" s="54">
        <v>0</v>
      </c>
      <c r="AB1210" s="54">
        <v>0</v>
      </c>
      <c r="AC1210" s="56">
        <v>0.5</v>
      </c>
      <c r="AD1210" s="56">
        <v>0.5</v>
      </c>
      <c r="AE1210" s="1" t="s">
        <v>1461</v>
      </c>
      <c r="AF1210" s="1" t="s">
        <v>1418</v>
      </c>
      <c r="AG1210" s="1" t="s">
        <v>1434</v>
      </c>
    </row>
    <row r="1211" spans="1:33">
      <c r="A1211" s="53">
        <v>45169</v>
      </c>
      <c r="B1211" s="53">
        <v>45169</v>
      </c>
      <c r="N1211" s="1" t="s">
        <v>1278</v>
      </c>
      <c r="U1211" s="59">
        <v>2854436331.2035899</v>
      </c>
      <c r="V1211" s="60">
        <v>2854436331.2035899</v>
      </c>
      <c r="W1211" s="60">
        <v>3805915108.27145</v>
      </c>
      <c r="X1211" s="59">
        <v>4.3082091370900001E-2</v>
      </c>
      <c r="Y1211" s="54">
        <v>0</v>
      </c>
      <c r="Z1211" s="54">
        <v>1</v>
      </c>
      <c r="AA1211" s="54">
        <v>0</v>
      </c>
      <c r="AB1211" s="54">
        <v>0</v>
      </c>
      <c r="AC1211" s="56">
        <v>1</v>
      </c>
      <c r="AD1211" s="56">
        <v>0</v>
      </c>
      <c r="AE1211" s="1" t="s">
        <v>1432</v>
      </c>
      <c r="AF1211" s="1" t="s">
        <v>1418</v>
      </c>
      <c r="AG1211" s="1" t="s">
        <v>1419</v>
      </c>
    </row>
    <row r="1212" spans="1:33">
      <c r="A1212" s="53">
        <v>45169</v>
      </c>
      <c r="B1212" s="53">
        <v>45169</v>
      </c>
      <c r="N1212" s="1" t="s">
        <v>1072</v>
      </c>
      <c r="U1212" s="59">
        <v>2675465384.3066301</v>
      </c>
      <c r="V1212" s="60">
        <v>2675465384.3066301</v>
      </c>
      <c r="W1212" s="60">
        <v>5350930768.6132603</v>
      </c>
      <c r="X1212" s="59">
        <v>4.0380877613700003E-2</v>
      </c>
      <c r="Y1212" s="54">
        <v>0</v>
      </c>
      <c r="Z1212" s="54">
        <v>1</v>
      </c>
      <c r="AA1212" s="54">
        <v>0</v>
      </c>
      <c r="AB1212" s="54">
        <v>0</v>
      </c>
      <c r="AC1212" s="56">
        <v>0</v>
      </c>
      <c r="AD1212" s="56">
        <v>1</v>
      </c>
      <c r="AE1212" s="1" t="s">
        <v>1472</v>
      </c>
      <c r="AF1212" s="1" t="s">
        <v>1418</v>
      </c>
      <c r="AG1212" s="1" t="s">
        <v>1419</v>
      </c>
    </row>
    <row r="1213" spans="1:33">
      <c r="A1213" s="53">
        <v>45169</v>
      </c>
      <c r="B1213" s="53">
        <v>45169</v>
      </c>
      <c r="N1213" s="1" t="s">
        <v>948</v>
      </c>
      <c r="U1213" s="59">
        <v>332238173.93693799</v>
      </c>
      <c r="V1213" s="60">
        <v>332238173.93693799</v>
      </c>
      <c r="W1213" s="60">
        <v>7286872326.81777</v>
      </c>
      <c r="X1213" s="59">
        <v>5.0144805157999999E-3</v>
      </c>
      <c r="Y1213" s="54">
        <v>1</v>
      </c>
      <c r="Z1213" s="54">
        <v>0</v>
      </c>
      <c r="AA1213" s="54">
        <v>0</v>
      </c>
      <c r="AB1213" s="54">
        <v>0</v>
      </c>
      <c r="AC1213" s="56">
        <v>1</v>
      </c>
      <c r="AD1213" s="56">
        <v>0</v>
      </c>
      <c r="AE1213" s="1" t="s">
        <v>1461</v>
      </c>
      <c r="AF1213" s="1" t="s">
        <v>1418</v>
      </c>
      <c r="AG1213" s="1" t="s">
        <v>1434</v>
      </c>
    </row>
    <row r="1214" spans="1:33">
      <c r="A1214" s="53">
        <v>45169</v>
      </c>
      <c r="B1214" s="53">
        <v>45169</v>
      </c>
      <c r="N1214" s="1" t="s">
        <v>948</v>
      </c>
      <c r="U1214" s="59">
        <v>213884615.27358699</v>
      </c>
      <c r="V1214" s="60">
        <v>213884615.27358699</v>
      </c>
      <c r="W1214" s="60">
        <v>3774648502.2762299</v>
      </c>
      <c r="X1214" s="59">
        <v>3.2281667793000002E-3</v>
      </c>
      <c r="Y1214" s="54">
        <v>0</v>
      </c>
      <c r="Z1214" s="54">
        <v>1</v>
      </c>
      <c r="AA1214" s="54">
        <v>0</v>
      </c>
      <c r="AB1214" s="54">
        <v>0</v>
      </c>
      <c r="AC1214" s="56">
        <v>0</v>
      </c>
      <c r="AD1214" s="56">
        <v>1</v>
      </c>
      <c r="AE1214" s="1" t="s">
        <v>1461</v>
      </c>
      <c r="AF1214" s="1" t="s">
        <v>1418</v>
      </c>
      <c r="AG1214" s="1" t="s">
        <v>1434</v>
      </c>
    </row>
    <row r="1215" spans="1:33">
      <c r="A1215" s="53">
        <v>45169</v>
      </c>
      <c r="B1215" s="53">
        <v>45169</v>
      </c>
      <c r="N1215" s="1" t="s">
        <v>948</v>
      </c>
      <c r="U1215" s="59">
        <v>1538296774.6835799</v>
      </c>
      <c r="V1215" s="60">
        <v>1538296774.6835799</v>
      </c>
      <c r="W1215" s="60">
        <v>6332455411.0078602</v>
      </c>
      <c r="X1215" s="59">
        <v>2.3217558394300002E-2</v>
      </c>
      <c r="Y1215" s="54">
        <v>0</v>
      </c>
      <c r="Z1215" s="54">
        <v>1</v>
      </c>
      <c r="AA1215" s="54">
        <v>0</v>
      </c>
      <c r="AB1215" s="54">
        <v>0</v>
      </c>
      <c r="AC1215" s="56">
        <v>0</v>
      </c>
      <c r="AD1215" s="56">
        <v>1</v>
      </c>
      <c r="AE1215" s="1" t="s">
        <v>1431</v>
      </c>
      <c r="AF1215" s="1" t="s">
        <v>1418</v>
      </c>
      <c r="AG1215" s="1" t="s">
        <v>1456</v>
      </c>
    </row>
    <row r="1216" spans="1:33">
      <c r="A1216" s="53">
        <v>45169</v>
      </c>
      <c r="B1216" s="53">
        <v>45169</v>
      </c>
      <c r="N1216" s="1" t="s">
        <v>948</v>
      </c>
      <c r="U1216" s="59">
        <v>2928735404.6471801</v>
      </c>
      <c r="V1216" s="60">
        <v>2928735404.6471801</v>
      </c>
      <c r="W1216" s="60">
        <v>19300840679.0895</v>
      </c>
      <c r="X1216" s="59">
        <v>4.4203489468300002E-2</v>
      </c>
      <c r="Y1216" s="54">
        <v>1</v>
      </c>
      <c r="Z1216" s="54">
        <v>0</v>
      </c>
      <c r="AA1216" s="54">
        <v>0</v>
      </c>
      <c r="AB1216" s="54">
        <v>0</v>
      </c>
      <c r="AC1216" s="56">
        <v>1</v>
      </c>
      <c r="AD1216" s="56">
        <v>0</v>
      </c>
      <c r="AE1216" s="1" t="s">
        <v>1431</v>
      </c>
      <c r="AF1216" s="1" t="s">
        <v>1418</v>
      </c>
      <c r="AG1216" s="1" t="s">
        <v>1465</v>
      </c>
    </row>
    <row r="1217" spans="1:33">
      <c r="A1217" s="53">
        <v>45169</v>
      </c>
      <c r="B1217" s="53">
        <v>45169</v>
      </c>
      <c r="N1217" s="1" t="s">
        <v>948</v>
      </c>
      <c r="U1217" s="59">
        <v>626602487.655424</v>
      </c>
      <c r="V1217" s="60">
        <v>626602487.655424</v>
      </c>
      <c r="W1217" s="60">
        <v>19300840679.0895</v>
      </c>
      <c r="X1217" s="59">
        <v>9.4573297471000004E-3</v>
      </c>
      <c r="Y1217" s="54">
        <v>1</v>
      </c>
      <c r="Z1217" s="54">
        <v>0</v>
      </c>
      <c r="AA1217" s="54">
        <v>0</v>
      </c>
      <c r="AB1217" s="54">
        <v>0</v>
      </c>
      <c r="AC1217" s="56">
        <v>0</v>
      </c>
      <c r="AD1217" s="56">
        <v>1</v>
      </c>
      <c r="AE1217" s="1" t="s">
        <v>1461</v>
      </c>
      <c r="AF1217" s="1" t="s">
        <v>1418</v>
      </c>
      <c r="AG1217" s="1" t="s">
        <v>1434</v>
      </c>
    </row>
    <row r="1218" spans="1:33">
      <c r="A1218" s="53">
        <v>45169</v>
      </c>
      <c r="B1218" s="53">
        <v>45169</v>
      </c>
      <c r="N1218" s="1" t="s">
        <v>1070</v>
      </c>
      <c r="U1218" s="59">
        <v>3969046974.8629799</v>
      </c>
      <c r="V1218" s="60">
        <v>3969046974.8629799</v>
      </c>
      <c r="W1218" s="60">
        <v>11340134213.894199</v>
      </c>
      <c r="X1218" s="59">
        <v>5.9904942547600003E-2</v>
      </c>
      <c r="Y1218" s="54">
        <v>0</v>
      </c>
      <c r="Z1218" s="54">
        <v>1</v>
      </c>
      <c r="AA1218" s="54">
        <v>0</v>
      </c>
      <c r="AB1218" s="54">
        <v>0</v>
      </c>
      <c r="AC1218" s="56">
        <v>0</v>
      </c>
      <c r="AD1218" s="56">
        <v>1</v>
      </c>
      <c r="AE1218" s="1" t="s">
        <v>1458</v>
      </c>
      <c r="AF1218" s="1" t="s">
        <v>1418</v>
      </c>
      <c r="AG1218" s="1" t="s">
        <v>1419</v>
      </c>
    </row>
    <row r="1219" spans="1:33">
      <c r="A1219" s="53">
        <v>45169</v>
      </c>
      <c r="B1219" s="53">
        <v>45169</v>
      </c>
      <c r="N1219" s="1" t="s">
        <v>948</v>
      </c>
      <c r="U1219" s="59">
        <v>612173823.89041698</v>
      </c>
      <c r="V1219" s="60">
        <v>612173823.89041698</v>
      </c>
      <c r="W1219" s="60">
        <v>11261386747.608299</v>
      </c>
      <c r="X1219" s="59">
        <v>9.2395575012000006E-3</v>
      </c>
      <c r="Y1219" s="54">
        <v>1</v>
      </c>
      <c r="Z1219" s="54">
        <v>0</v>
      </c>
      <c r="AA1219" s="54">
        <v>0</v>
      </c>
      <c r="AB1219" s="54">
        <v>0</v>
      </c>
      <c r="AC1219" s="56">
        <v>1</v>
      </c>
      <c r="AD1219" s="56">
        <v>0</v>
      </c>
      <c r="AE1219" s="1" t="s">
        <v>1461</v>
      </c>
      <c r="AF1219" s="1" t="s">
        <v>1418</v>
      </c>
      <c r="AG1219" s="1" t="s">
        <v>1434</v>
      </c>
    </row>
    <row r="1220" spans="1:33">
      <c r="A1220" s="53">
        <v>45169</v>
      </c>
      <c r="B1220" s="53">
        <v>45169</v>
      </c>
      <c r="N1220" s="1" t="s">
        <v>1149</v>
      </c>
      <c r="U1220" s="59">
        <v>1221383869.0655501</v>
      </c>
      <c r="V1220" s="60">
        <v>1221383869.0655501</v>
      </c>
      <c r="W1220" s="60">
        <v>3053459672.6638598</v>
      </c>
      <c r="X1220" s="59">
        <v>1.8434382603299999E-2</v>
      </c>
      <c r="Y1220" s="54">
        <v>0</v>
      </c>
      <c r="Z1220" s="54">
        <v>1</v>
      </c>
      <c r="AA1220" s="54">
        <v>0</v>
      </c>
      <c r="AB1220" s="54">
        <v>0</v>
      </c>
      <c r="AC1220" s="56">
        <v>0</v>
      </c>
      <c r="AD1220" s="56">
        <v>1</v>
      </c>
      <c r="AE1220" s="1" t="s">
        <v>1473</v>
      </c>
      <c r="AF1220" s="1" t="s">
        <v>1418</v>
      </c>
      <c r="AG1220" s="1" t="s">
        <v>595</v>
      </c>
    </row>
    <row r="1221" spans="1:33">
      <c r="A1221" s="53">
        <v>45169</v>
      </c>
      <c r="B1221" s="53">
        <v>45169</v>
      </c>
      <c r="N1221" s="1" t="s">
        <v>1310</v>
      </c>
      <c r="U1221" s="59">
        <v>1887845363.0327699</v>
      </c>
      <c r="V1221" s="60">
        <v>1887845363.0327699</v>
      </c>
      <c r="W1221" s="60">
        <v>3775690726.0655398</v>
      </c>
      <c r="X1221" s="59">
        <v>2.8493305503199999E-2</v>
      </c>
      <c r="Y1221" s="54">
        <v>0</v>
      </c>
      <c r="Z1221" s="54">
        <v>1</v>
      </c>
      <c r="AA1221" s="54">
        <v>0</v>
      </c>
      <c r="AB1221" s="54">
        <v>0</v>
      </c>
      <c r="AC1221" s="56">
        <v>0.5</v>
      </c>
      <c r="AD1221" s="56">
        <v>0.5</v>
      </c>
      <c r="AE1221" s="1" t="s">
        <v>1462</v>
      </c>
      <c r="AF1221" s="1" t="s">
        <v>1418</v>
      </c>
      <c r="AG1221" s="1" t="s">
        <v>1419</v>
      </c>
    </row>
    <row r="1222" spans="1:33">
      <c r="A1222" s="53">
        <v>45169</v>
      </c>
      <c r="B1222" s="53">
        <v>45169</v>
      </c>
      <c r="N1222" s="1" t="s">
        <v>1303</v>
      </c>
      <c r="U1222" s="59">
        <v>1650662518.0161099</v>
      </c>
      <c r="V1222" s="60">
        <v>1650662518.0161099</v>
      </c>
      <c r="W1222" s="60">
        <v>2751104196.6935101</v>
      </c>
      <c r="X1222" s="59">
        <v>2.49134978582E-2</v>
      </c>
      <c r="Y1222" s="54">
        <v>0</v>
      </c>
      <c r="Z1222" s="54">
        <v>1</v>
      </c>
      <c r="AA1222" s="54">
        <v>0</v>
      </c>
      <c r="AB1222" s="54">
        <v>0</v>
      </c>
      <c r="AC1222" s="56">
        <v>1</v>
      </c>
      <c r="AD1222" s="56">
        <v>0</v>
      </c>
      <c r="AE1222" s="1" t="s">
        <v>1454</v>
      </c>
      <c r="AF1222" s="1" t="s">
        <v>1418</v>
      </c>
      <c r="AG1222" s="1" t="s">
        <v>1419</v>
      </c>
    </row>
    <row r="1223" spans="1:33">
      <c r="A1223" s="53">
        <v>45169</v>
      </c>
      <c r="B1223" s="53">
        <v>45169</v>
      </c>
      <c r="N1223" s="1" t="s">
        <v>948</v>
      </c>
      <c r="U1223" s="59">
        <v>114992520.697396</v>
      </c>
      <c r="V1223" s="60">
        <v>114992520.697396</v>
      </c>
      <c r="W1223" s="60">
        <v>1913466164.3850701</v>
      </c>
      <c r="X1223" s="59">
        <v>1.7355854918E-3</v>
      </c>
      <c r="Y1223" s="54">
        <v>0</v>
      </c>
      <c r="Z1223" s="54">
        <v>1</v>
      </c>
      <c r="AA1223" s="54">
        <v>0</v>
      </c>
      <c r="AB1223" s="54">
        <v>0</v>
      </c>
      <c r="AC1223" s="56">
        <v>0.65</v>
      </c>
      <c r="AD1223" s="56">
        <v>0.35</v>
      </c>
      <c r="AE1223" s="1" t="s">
        <v>1461</v>
      </c>
      <c r="AF1223" s="1" t="s">
        <v>1418</v>
      </c>
      <c r="AG1223" s="1" t="s">
        <v>1434</v>
      </c>
    </row>
    <row r="1224" spans="1:33">
      <c r="A1224" s="53">
        <v>45169</v>
      </c>
      <c r="B1224" s="53">
        <v>45169</v>
      </c>
      <c r="N1224" s="1" t="s">
        <v>948</v>
      </c>
      <c r="U1224" s="59">
        <v>269614877.34011102</v>
      </c>
      <c r="V1224" s="60">
        <v>269614877.34011102</v>
      </c>
      <c r="W1224" s="60">
        <v>4486369566.2670403</v>
      </c>
      <c r="X1224" s="59">
        <v>4.0693052613000004E-3</v>
      </c>
      <c r="Y1224" s="54">
        <v>0</v>
      </c>
      <c r="Z1224" s="54">
        <v>1</v>
      </c>
      <c r="AA1224" s="54">
        <v>0</v>
      </c>
      <c r="AB1224" s="54">
        <v>0</v>
      </c>
      <c r="AC1224" s="56">
        <v>0.65</v>
      </c>
      <c r="AD1224" s="56">
        <v>0.35</v>
      </c>
      <c r="AE1224" s="1" t="s">
        <v>1461</v>
      </c>
      <c r="AF1224" s="1" t="s">
        <v>1418</v>
      </c>
      <c r="AG1224" s="1" t="s">
        <v>1434</v>
      </c>
    </row>
    <row r="1225" spans="1:33">
      <c r="A1225" s="53">
        <v>45169</v>
      </c>
      <c r="B1225" s="53">
        <v>45169</v>
      </c>
      <c r="N1225" s="1" t="s">
        <v>948</v>
      </c>
      <c r="U1225" s="59">
        <v>1061969585.8705</v>
      </c>
      <c r="V1225" s="60">
        <v>1061969585.8705</v>
      </c>
      <c r="W1225" s="60">
        <v>9171529356.4097004</v>
      </c>
      <c r="X1225" s="59">
        <v>1.60283381456E-2</v>
      </c>
      <c r="Y1225" s="54">
        <v>1</v>
      </c>
      <c r="Z1225" s="54">
        <v>0</v>
      </c>
      <c r="AA1225" s="54">
        <v>0</v>
      </c>
      <c r="AB1225" s="54">
        <v>0</v>
      </c>
      <c r="AC1225" s="56">
        <v>0</v>
      </c>
      <c r="AD1225" s="56">
        <v>1</v>
      </c>
      <c r="AE1225" s="1" t="s">
        <v>1431</v>
      </c>
      <c r="AF1225" s="1" t="s">
        <v>1418</v>
      </c>
      <c r="AG1225" s="1" t="s">
        <v>1465</v>
      </c>
    </row>
    <row r="1226" spans="1:33">
      <c r="A1226" s="53">
        <v>45169</v>
      </c>
      <c r="B1226" s="53">
        <v>45169</v>
      </c>
      <c r="N1226" s="1" t="s">
        <v>948</v>
      </c>
      <c r="U1226" s="59">
        <v>403330634.73517901</v>
      </c>
      <c r="V1226" s="60">
        <v>403330634.73517901</v>
      </c>
      <c r="W1226" s="60">
        <v>9171529356.4097004</v>
      </c>
      <c r="X1226" s="59">
        <v>6.0874811144000004E-3</v>
      </c>
      <c r="Y1226" s="54">
        <v>1</v>
      </c>
      <c r="Z1226" s="54">
        <v>0</v>
      </c>
      <c r="AA1226" s="54">
        <v>0</v>
      </c>
      <c r="AB1226" s="54">
        <v>0</v>
      </c>
      <c r="AC1226" s="56">
        <v>0</v>
      </c>
      <c r="AD1226" s="56">
        <v>1</v>
      </c>
      <c r="AE1226" s="1" t="s">
        <v>1461</v>
      </c>
      <c r="AF1226" s="1" t="s">
        <v>1418</v>
      </c>
      <c r="AG1226" s="1" t="s">
        <v>1434</v>
      </c>
    </row>
    <row r="1227" spans="1:33">
      <c r="A1227" s="53">
        <v>45169</v>
      </c>
      <c r="B1227" s="53">
        <v>45169</v>
      </c>
      <c r="N1227" s="1" t="s">
        <v>948</v>
      </c>
      <c r="U1227" s="59">
        <v>2728422972.53304</v>
      </c>
      <c r="V1227" s="60">
        <v>2728422972.53304</v>
      </c>
      <c r="W1227" s="60">
        <v>4960769040.9691696</v>
      </c>
      <c r="X1227" s="59">
        <v>4.1180168048000003E-2</v>
      </c>
      <c r="Y1227" s="54">
        <v>0</v>
      </c>
      <c r="Z1227" s="54">
        <v>1</v>
      </c>
      <c r="AA1227" s="54">
        <v>0</v>
      </c>
      <c r="AB1227" s="54">
        <v>0</v>
      </c>
      <c r="AC1227" s="56">
        <v>0.65</v>
      </c>
      <c r="AD1227" s="56">
        <v>0.35</v>
      </c>
      <c r="AE1227" s="1" t="s">
        <v>1431</v>
      </c>
      <c r="AF1227" s="1" t="s">
        <v>1418</v>
      </c>
      <c r="AG1227" s="1" t="s">
        <v>1457</v>
      </c>
    </row>
    <row r="1228" spans="1:33">
      <c r="A1228" s="53">
        <v>45169</v>
      </c>
      <c r="B1228" s="53">
        <v>45169</v>
      </c>
      <c r="N1228" s="1" t="s">
        <v>948</v>
      </c>
      <c r="U1228" s="59">
        <v>1570969913.46472</v>
      </c>
      <c r="V1228" s="60">
        <v>1570969913.46472</v>
      </c>
      <c r="W1228" s="60">
        <v>3927424783.6618099</v>
      </c>
      <c r="X1228" s="59">
        <v>2.37106950374E-2</v>
      </c>
      <c r="Y1228" s="54">
        <v>0</v>
      </c>
      <c r="Z1228" s="54">
        <v>1</v>
      </c>
      <c r="AA1228" s="54">
        <v>0</v>
      </c>
      <c r="AB1228" s="54">
        <v>0</v>
      </c>
      <c r="AC1228" s="56">
        <v>0</v>
      </c>
      <c r="AD1228" s="56">
        <v>1</v>
      </c>
      <c r="AE1228" s="1" t="s">
        <v>1431</v>
      </c>
      <c r="AF1228" s="1" t="s">
        <v>1418</v>
      </c>
      <c r="AG1228" s="1" t="s">
        <v>1456</v>
      </c>
    </row>
    <row r="1229" spans="1:33">
      <c r="A1229" s="53">
        <v>45169</v>
      </c>
      <c r="B1229" s="53">
        <v>45169</v>
      </c>
      <c r="N1229" s="1" t="s">
        <v>918</v>
      </c>
      <c r="U1229" s="59">
        <v>2098275383.54619</v>
      </c>
      <c r="V1229" s="60">
        <v>2098275383.54619</v>
      </c>
      <c r="W1229" s="60">
        <v>3815046151.9021602</v>
      </c>
      <c r="X1229" s="59">
        <v>3.16693319823E-2</v>
      </c>
      <c r="Y1229" s="54">
        <v>0</v>
      </c>
      <c r="Z1229" s="54">
        <v>1</v>
      </c>
      <c r="AA1229" s="54">
        <v>0</v>
      </c>
      <c r="AB1229" s="54">
        <v>0</v>
      </c>
      <c r="AC1229" s="56">
        <v>0</v>
      </c>
      <c r="AD1229" s="56">
        <v>1</v>
      </c>
      <c r="AE1229" s="1" t="s">
        <v>1466</v>
      </c>
      <c r="AF1229" s="1" t="s">
        <v>1467</v>
      </c>
      <c r="AG1229" s="1" t="s">
        <v>1419</v>
      </c>
    </row>
    <row r="1230" spans="1:33">
      <c r="A1230" s="53">
        <v>45169</v>
      </c>
      <c r="B1230" s="53">
        <v>45169</v>
      </c>
      <c r="N1230" s="1" t="s">
        <v>1070</v>
      </c>
      <c r="U1230" s="59">
        <v>3168032764.8028498</v>
      </c>
      <c r="V1230" s="60">
        <v>3168032764.8028498</v>
      </c>
      <c r="W1230" s="60">
        <v>7920081912.0071297</v>
      </c>
      <c r="X1230" s="59">
        <v>4.7815211552399997E-2</v>
      </c>
      <c r="Y1230" s="54">
        <v>0</v>
      </c>
      <c r="Z1230" s="54">
        <v>1</v>
      </c>
      <c r="AA1230" s="54">
        <v>0</v>
      </c>
      <c r="AB1230" s="54">
        <v>0</v>
      </c>
      <c r="AC1230" s="56">
        <v>0</v>
      </c>
      <c r="AD1230" s="56">
        <v>1</v>
      </c>
      <c r="AE1230" s="1" t="s">
        <v>1458</v>
      </c>
      <c r="AF1230" s="1" t="s">
        <v>1418</v>
      </c>
      <c r="AG1230" s="1" t="s">
        <v>1419</v>
      </c>
    </row>
    <row r="1231" spans="1:33">
      <c r="A1231" s="53">
        <v>45169</v>
      </c>
      <c r="B1231" s="53">
        <v>45169</v>
      </c>
      <c r="N1231" s="1" t="s">
        <v>946</v>
      </c>
      <c r="U1231" s="59">
        <v>1855422266.84483</v>
      </c>
      <c r="V1231" s="60">
        <v>1855422266.84483</v>
      </c>
      <c r="W1231" s="60">
        <v>4638555667.1120701</v>
      </c>
      <c r="X1231" s="59">
        <v>2.80039427603E-2</v>
      </c>
      <c r="Y1231" s="54">
        <v>0</v>
      </c>
      <c r="Z1231" s="54">
        <v>1</v>
      </c>
      <c r="AA1231" s="54">
        <v>0</v>
      </c>
      <c r="AB1231" s="54">
        <v>0</v>
      </c>
      <c r="AC1231" s="56">
        <v>1</v>
      </c>
      <c r="AD1231" s="56">
        <v>0</v>
      </c>
      <c r="AE1231" s="1" t="s">
        <v>1469</v>
      </c>
      <c r="AF1231" s="1" t="s">
        <v>1418</v>
      </c>
      <c r="AG1231" s="1" t="s">
        <v>1419</v>
      </c>
    </row>
    <row r="1232" spans="1:33">
      <c r="A1232" s="53">
        <v>45169</v>
      </c>
      <c r="B1232" s="53">
        <v>45169</v>
      </c>
      <c r="N1232" s="1" t="s">
        <v>1303</v>
      </c>
      <c r="U1232" s="59">
        <v>3136510809.6651101</v>
      </c>
      <c r="V1232" s="60">
        <v>3136510809.6651101</v>
      </c>
      <c r="W1232" s="60">
        <v>6273021619.3302202</v>
      </c>
      <c r="X1232" s="59">
        <v>4.7339449757800002E-2</v>
      </c>
      <c r="Y1232" s="54">
        <v>1</v>
      </c>
      <c r="Z1232" s="54">
        <v>0</v>
      </c>
      <c r="AA1232" s="54">
        <v>0</v>
      </c>
      <c r="AB1232" s="54">
        <v>0</v>
      </c>
      <c r="AC1232" s="56">
        <v>1</v>
      </c>
      <c r="AD1232" s="56">
        <v>0</v>
      </c>
      <c r="AE1232" s="1" t="s">
        <v>1501</v>
      </c>
      <c r="AF1232" s="1" t="s">
        <v>1418</v>
      </c>
      <c r="AG1232" s="1" t="s">
        <v>1419</v>
      </c>
    </row>
    <row r="1233" spans="1:33">
      <c r="A1233" s="53">
        <v>45169</v>
      </c>
      <c r="B1233" s="53">
        <v>45169</v>
      </c>
      <c r="N1233" s="1" t="s">
        <v>948</v>
      </c>
      <c r="U1233" s="59">
        <v>460345966.34693998</v>
      </c>
      <c r="V1233" s="60">
        <v>460345966.34693998</v>
      </c>
      <c r="W1233" s="60">
        <v>9275731660.70467</v>
      </c>
      <c r="X1233" s="59">
        <v>6.9480151887000002E-3</v>
      </c>
      <c r="Y1233" s="54">
        <v>1</v>
      </c>
      <c r="Z1233" s="54">
        <v>0</v>
      </c>
      <c r="AA1233" s="54">
        <v>0</v>
      </c>
      <c r="AB1233" s="54">
        <v>0</v>
      </c>
      <c r="AC1233" s="56">
        <v>1</v>
      </c>
      <c r="AD1233" s="56">
        <v>0</v>
      </c>
      <c r="AE1233" s="1" t="s">
        <v>1461</v>
      </c>
      <c r="AF1233" s="1" t="s">
        <v>1418</v>
      </c>
      <c r="AG1233" s="1" t="s">
        <v>1434</v>
      </c>
    </row>
    <row r="1234" spans="1:33">
      <c r="A1234" s="53">
        <v>45169</v>
      </c>
      <c r="B1234" s="53">
        <v>45169</v>
      </c>
      <c r="N1234" s="1" t="s">
        <v>1278</v>
      </c>
      <c r="U1234" s="59">
        <v>7525205776.8133097</v>
      </c>
      <c r="V1234" s="60">
        <v>7525205776.8133097</v>
      </c>
      <c r="W1234" s="60">
        <v>7525205776.8133097</v>
      </c>
      <c r="X1234" s="59">
        <v>0.1135781517764</v>
      </c>
      <c r="Y1234" s="54">
        <v>0</v>
      </c>
      <c r="Z1234" s="54">
        <v>1</v>
      </c>
      <c r="AA1234" s="54">
        <v>0</v>
      </c>
      <c r="AB1234" s="54">
        <v>0</v>
      </c>
      <c r="AC1234" s="56">
        <v>0.35</v>
      </c>
      <c r="AD1234" s="56">
        <v>0.65</v>
      </c>
      <c r="AE1234" s="1" t="s">
        <v>1432</v>
      </c>
      <c r="AF1234" s="1" t="s">
        <v>1418</v>
      </c>
      <c r="AG1234" s="1" t="s">
        <v>1419</v>
      </c>
    </row>
    <row r="1235" spans="1:33">
      <c r="A1235" s="53">
        <v>45169</v>
      </c>
      <c r="B1235" s="53">
        <v>45169</v>
      </c>
      <c r="N1235" s="1" t="s">
        <v>948</v>
      </c>
      <c r="U1235" s="59">
        <v>151084261.86714301</v>
      </c>
      <c r="V1235" s="60">
        <v>151084261.86714301</v>
      </c>
      <c r="W1235" s="60">
        <v>2514029793.4213099</v>
      </c>
      <c r="X1235" s="59">
        <v>2.2803192011000002E-3</v>
      </c>
      <c r="Y1235" s="54">
        <v>0</v>
      </c>
      <c r="Z1235" s="54">
        <v>1</v>
      </c>
      <c r="AA1235" s="54">
        <v>0</v>
      </c>
      <c r="AB1235" s="54">
        <v>0</v>
      </c>
      <c r="AC1235" s="56">
        <v>0</v>
      </c>
      <c r="AD1235" s="56">
        <v>1</v>
      </c>
      <c r="AE1235" s="1" t="s">
        <v>1463</v>
      </c>
      <c r="AF1235" s="1" t="s">
        <v>1418</v>
      </c>
      <c r="AG1235" s="1" t="s">
        <v>1434</v>
      </c>
    </row>
    <row r="1236" spans="1:33">
      <c r="A1236" s="53">
        <v>45169</v>
      </c>
      <c r="B1236" s="53">
        <v>45169</v>
      </c>
      <c r="N1236" s="1" t="s">
        <v>948</v>
      </c>
      <c r="U1236" s="59">
        <v>1562502304.55829</v>
      </c>
      <c r="V1236" s="60">
        <v>1562502304.55829</v>
      </c>
      <c r="W1236" s="60">
        <v>5208341015.1943102</v>
      </c>
      <c r="X1236" s="59">
        <v>2.3582893167500001E-2</v>
      </c>
      <c r="Y1236" s="54">
        <v>0</v>
      </c>
      <c r="Z1236" s="54">
        <v>1</v>
      </c>
      <c r="AA1236" s="54">
        <v>0</v>
      </c>
      <c r="AB1236" s="54">
        <v>0</v>
      </c>
      <c r="AC1236" s="56">
        <v>0.65</v>
      </c>
      <c r="AD1236" s="56">
        <v>0.35</v>
      </c>
      <c r="AE1236" s="1" t="s">
        <v>1431</v>
      </c>
      <c r="AF1236" s="1" t="s">
        <v>1418</v>
      </c>
      <c r="AG1236" s="1" t="s">
        <v>1456</v>
      </c>
    </row>
    <row r="1237" spans="1:33">
      <c r="A1237" s="53">
        <v>45169</v>
      </c>
      <c r="B1237" s="53">
        <v>45169</v>
      </c>
      <c r="N1237" s="1" t="s">
        <v>948</v>
      </c>
      <c r="U1237" s="59">
        <v>208546662.086968</v>
      </c>
      <c r="V1237" s="60">
        <v>208546662.086968</v>
      </c>
      <c r="W1237" s="60">
        <v>3470199445.8313899</v>
      </c>
      <c r="X1237" s="59">
        <v>3.1476008951000002E-3</v>
      </c>
      <c r="Y1237" s="54">
        <v>0</v>
      </c>
      <c r="Z1237" s="54">
        <v>1</v>
      </c>
      <c r="AA1237" s="54">
        <v>0</v>
      </c>
      <c r="AB1237" s="54">
        <v>0</v>
      </c>
      <c r="AC1237" s="56">
        <v>0</v>
      </c>
      <c r="AD1237" s="56">
        <v>1</v>
      </c>
      <c r="AE1237" s="1" t="s">
        <v>1463</v>
      </c>
      <c r="AF1237" s="1" t="s">
        <v>1418</v>
      </c>
      <c r="AG1237" s="1" t="s">
        <v>1434</v>
      </c>
    </row>
    <row r="1238" spans="1:33">
      <c r="A1238" s="53">
        <v>45169</v>
      </c>
      <c r="B1238" s="53">
        <v>45169</v>
      </c>
      <c r="N1238" s="1" t="s">
        <v>948</v>
      </c>
      <c r="U1238" s="59">
        <v>2356724149.5839601</v>
      </c>
      <c r="V1238" s="60">
        <v>2356724149.5839601</v>
      </c>
      <c r="W1238" s="60">
        <v>5891810373.9598999</v>
      </c>
      <c r="X1238" s="59">
        <v>3.5570106797799997E-2</v>
      </c>
      <c r="Y1238" s="54">
        <v>0</v>
      </c>
      <c r="Z1238" s="54">
        <v>1</v>
      </c>
      <c r="AA1238" s="54">
        <v>0</v>
      </c>
      <c r="AB1238" s="54">
        <v>0</v>
      </c>
      <c r="AC1238" s="56">
        <v>0</v>
      </c>
      <c r="AD1238" s="56">
        <v>1</v>
      </c>
      <c r="AE1238" s="1" t="s">
        <v>1431</v>
      </c>
      <c r="AF1238" s="1" t="s">
        <v>1418</v>
      </c>
      <c r="AG1238" s="1" t="s">
        <v>1457</v>
      </c>
    </row>
    <row r="1239" spans="1:33">
      <c r="A1239" s="53">
        <v>45169</v>
      </c>
      <c r="B1239" s="53">
        <v>45169</v>
      </c>
      <c r="N1239" s="1" t="s">
        <v>978</v>
      </c>
      <c r="U1239" s="59">
        <v>1238483846.85358</v>
      </c>
      <c r="V1239" s="60">
        <v>1238483846.85358</v>
      </c>
      <c r="W1239" s="60">
        <v>1905359764.39013</v>
      </c>
      <c r="X1239" s="59">
        <v>1.86924730702E-2</v>
      </c>
      <c r="Y1239" s="54">
        <v>0</v>
      </c>
      <c r="Z1239" s="54">
        <v>1</v>
      </c>
      <c r="AA1239" s="54">
        <v>0</v>
      </c>
      <c r="AB1239" s="54">
        <v>0</v>
      </c>
      <c r="AC1239" s="56">
        <v>1</v>
      </c>
      <c r="AD1239" s="56">
        <v>0</v>
      </c>
      <c r="AE1239" s="1" t="s">
        <v>1485</v>
      </c>
      <c r="AF1239" s="1" t="s">
        <v>1418</v>
      </c>
      <c r="AG1239" s="1" t="s">
        <v>1419</v>
      </c>
    </row>
    <row r="1240" spans="1:33">
      <c r="A1240" s="53">
        <v>45169</v>
      </c>
      <c r="B1240" s="53">
        <v>45169</v>
      </c>
      <c r="N1240" s="1" t="s">
        <v>948</v>
      </c>
      <c r="U1240" s="59">
        <v>265136050.17357999</v>
      </c>
      <c r="V1240" s="60">
        <v>265136050.17357999</v>
      </c>
      <c r="W1240" s="60">
        <v>4411842247.5569897</v>
      </c>
      <c r="X1240" s="59">
        <v>4.0017061913E-3</v>
      </c>
      <c r="Y1240" s="54">
        <v>0</v>
      </c>
      <c r="Z1240" s="54">
        <v>1</v>
      </c>
      <c r="AA1240" s="54">
        <v>0</v>
      </c>
      <c r="AB1240" s="54">
        <v>0</v>
      </c>
      <c r="AC1240" s="56">
        <v>1</v>
      </c>
      <c r="AD1240" s="56">
        <v>0</v>
      </c>
      <c r="AE1240" s="1" t="s">
        <v>1461</v>
      </c>
      <c r="AF1240" s="1" t="s">
        <v>1418</v>
      </c>
      <c r="AG1240" s="1" t="s">
        <v>1434</v>
      </c>
    </row>
    <row r="1241" spans="1:33">
      <c r="A1241" s="53">
        <v>45169</v>
      </c>
      <c r="B1241" s="53">
        <v>45169</v>
      </c>
      <c r="N1241" s="1" t="s">
        <v>948</v>
      </c>
      <c r="U1241" s="59">
        <v>444834122.01437098</v>
      </c>
      <c r="V1241" s="60">
        <v>444834122.01437098</v>
      </c>
      <c r="W1241" s="60">
        <v>7402003504.8915005</v>
      </c>
      <c r="X1241" s="59">
        <v>6.7138944666999996E-3</v>
      </c>
      <c r="Y1241" s="54">
        <v>1</v>
      </c>
      <c r="Z1241" s="54">
        <v>0</v>
      </c>
      <c r="AA1241" s="54">
        <v>0</v>
      </c>
      <c r="AB1241" s="54">
        <v>0</v>
      </c>
      <c r="AC1241" s="56">
        <v>0.65</v>
      </c>
      <c r="AD1241" s="56">
        <v>0.35</v>
      </c>
      <c r="AE1241" s="1" t="s">
        <v>1461</v>
      </c>
      <c r="AF1241" s="1" t="s">
        <v>1418</v>
      </c>
      <c r="AG1241" s="1" t="s">
        <v>1434</v>
      </c>
    </row>
    <row r="1242" spans="1:33">
      <c r="A1242" s="53">
        <v>45169</v>
      </c>
      <c r="B1242" s="53">
        <v>45169</v>
      </c>
      <c r="N1242" s="1" t="s">
        <v>948</v>
      </c>
      <c r="U1242" s="59">
        <v>868100435.49129605</v>
      </c>
      <c r="V1242" s="60">
        <v>868100435.49129605</v>
      </c>
      <c r="W1242" s="60">
        <v>14445120435.021</v>
      </c>
      <c r="X1242" s="59">
        <v>1.31022653657E-2</v>
      </c>
      <c r="Y1242" s="54">
        <v>1</v>
      </c>
      <c r="Z1242" s="54">
        <v>0</v>
      </c>
      <c r="AA1242" s="54">
        <v>0</v>
      </c>
      <c r="AB1242" s="54">
        <v>0</v>
      </c>
      <c r="AC1242" s="56">
        <v>1</v>
      </c>
      <c r="AD1242" s="56">
        <v>0</v>
      </c>
      <c r="AE1242" s="1" t="s">
        <v>1461</v>
      </c>
      <c r="AF1242" s="1" t="s">
        <v>1418</v>
      </c>
      <c r="AG1242" s="1" t="s">
        <v>1434</v>
      </c>
    </row>
    <row r="1243" spans="1:33">
      <c r="A1243" s="53">
        <v>45169</v>
      </c>
      <c r="B1243" s="53">
        <v>45169</v>
      </c>
      <c r="N1243" s="1" t="s">
        <v>948</v>
      </c>
      <c r="U1243" s="59">
        <v>327263997.05766302</v>
      </c>
      <c r="V1243" s="60">
        <v>327263997.05766302</v>
      </c>
      <c r="W1243" s="60">
        <v>5445646215.8884497</v>
      </c>
      <c r="X1243" s="59">
        <v>4.9394051181000003E-3</v>
      </c>
      <c r="Y1243" s="54">
        <v>0</v>
      </c>
      <c r="Z1243" s="54">
        <v>1</v>
      </c>
      <c r="AA1243" s="54">
        <v>0</v>
      </c>
      <c r="AB1243" s="54">
        <v>0</v>
      </c>
      <c r="AC1243" s="56">
        <v>0</v>
      </c>
      <c r="AD1243" s="56">
        <v>1</v>
      </c>
      <c r="AE1243" s="1" t="s">
        <v>1461</v>
      </c>
      <c r="AF1243" s="1" t="s">
        <v>1418</v>
      </c>
      <c r="AG1243" s="1" t="s">
        <v>1434</v>
      </c>
    </row>
    <row r="1244" spans="1:33">
      <c r="A1244" s="53">
        <v>45169</v>
      </c>
      <c r="B1244" s="53">
        <v>45169</v>
      </c>
      <c r="N1244" s="1" t="s">
        <v>948</v>
      </c>
      <c r="U1244" s="59">
        <v>678895558.47470295</v>
      </c>
      <c r="V1244" s="60">
        <v>678895558.47470295</v>
      </c>
      <c r="W1244" s="60">
        <v>1508656796.61045</v>
      </c>
      <c r="X1244" s="59">
        <v>1.02465906007E-2</v>
      </c>
      <c r="Y1244" s="54">
        <v>0</v>
      </c>
      <c r="Z1244" s="54">
        <v>1</v>
      </c>
      <c r="AA1244" s="54">
        <v>0</v>
      </c>
      <c r="AB1244" s="54">
        <v>0</v>
      </c>
      <c r="AC1244" s="56">
        <v>1</v>
      </c>
      <c r="AD1244" s="56">
        <v>0</v>
      </c>
      <c r="AE1244" s="1" t="s">
        <v>1431</v>
      </c>
      <c r="AF1244" s="1" t="s">
        <v>1418</v>
      </c>
      <c r="AG1244" s="1" t="s">
        <v>1457</v>
      </c>
    </row>
    <row r="1245" spans="1:33">
      <c r="A1245" s="53">
        <v>45169</v>
      </c>
      <c r="B1245" s="53">
        <v>45169</v>
      </c>
      <c r="N1245" s="1" t="s">
        <v>948</v>
      </c>
      <c r="U1245" s="59">
        <v>981249721.04440999</v>
      </c>
      <c r="V1245" s="60">
        <v>981249721.04440999</v>
      </c>
      <c r="W1245" s="60">
        <v>1962499442.08882</v>
      </c>
      <c r="X1245" s="59">
        <v>1.4810030855299999E-2</v>
      </c>
      <c r="Y1245" s="54">
        <v>0</v>
      </c>
      <c r="Z1245" s="54">
        <v>1</v>
      </c>
      <c r="AA1245" s="54">
        <v>0</v>
      </c>
      <c r="AB1245" s="54">
        <v>0</v>
      </c>
      <c r="AC1245" s="56">
        <v>0</v>
      </c>
      <c r="AD1245" s="56">
        <v>1</v>
      </c>
      <c r="AE1245" s="1" t="s">
        <v>1431</v>
      </c>
      <c r="AF1245" s="1" t="s">
        <v>1418</v>
      </c>
      <c r="AG1245" s="1" t="s">
        <v>1457</v>
      </c>
    </row>
    <row r="1246" spans="1:33">
      <c r="A1246" s="53">
        <v>45169</v>
      </c>
      <c r="B1246" s="53">
        <v>45169</v>
      </c>
      <c r="N1246" s="1" t="s">
        <v>1303</v>
      </c>
      <c r="U1246" s="59">
        <v>2666691298.7141399</v>
      </c>
      <c r="V1246" s="60">
        <v>2666691298.7141399</v>
      </c>
      <c r="W1246" s="60">
        <v>3809558998.1630602</v>
      </c>
      <c r="X1246" s="59">
        <v>4.0248450082200002E-2</v>
      </c>
      <c r="Y1246" s="54">
        <v>0</v>
      </c>
      <c r="Z1246" s="54">
        <v>1</v>
      </c>
      <c r="AA1246" s="54">
        <v>0</v>
      </c>
      <c r="AB1246" s="54">
        <v>0</v>
      </c>
      <c r="AC1246" s="56">
        <v>0</v>
      </c>
      <c r="AD1246" s="56">
        <v>1</v>
      </c>
      <c r="AE1246" s="1" t="s">
        <v>1501</v>
      </c>
      <c r="AF1246" s="1" t="s">
        <v>1418</v>
      </c>
      <c r="AG1246" s="1" t="s">
        <v>1419</v>
      </c>
    </row>
    <row r="1247" spans="1:33">
      <c r="A1247" s="53">
        <v>45169</v>
      </c>
      <c r="B1247" s="53">
        <v>45169</v>
      </c>
      <c r="N1247" s="1" t="s">
        <v>1070</v>
      </c>
      <c r="U1247" s="59">
        <v>5567323150.1315699</v>
      </c>
      <c r="V1247" s="60">
        <v>5567323150.1315699</v>
      </c>
      <c r="W1247" s="60">
        <v>18557743833.7719</v>
      </c>
      <c r="X1247" s="59">
        <v>8.4027771796299999E-2</v>
      </c>
      <c r="Y1247" s="54">
        <v>1</v>
      </c>
      <c r="Z1247" s="54">
        <v>0</v>
      </c>
      <c r="AA1247" s="54">
        <v>0</v>
      </c>
      <c r="AB1247" s="54">
        <v>0</v>
      </c>
      <c r="AC1247" s="56">
        <v>0</v>
      </c>
      <c r="AD1247" s="56">
        <v>1</v>
      </c>
      <c r="AE1247" s="1" t="s">
        <v>1458</v>
      </c>
      <c r="AF1247" s="1" t="s">
        <v>1418</v>
      </c>
      <c r="AG1247" s="1" t="s">
        <v>1419</v>
      </c>
    </row>
    <row r="1248" spans="1:33">
      <c r="A1248" s="53">
        <v>45169</v>
      </c>
      <c r="B1248" s="53">
        <v>45169</v>
      </c>
      <c r="N1248" s="1" t="s">
        <v>948</v>
      </c>
      <c r="U1248" s="59">
        <v>3919704978.6080899</v>
      </c>
      <c r="V1248" s="60">
        <v>3919704978.6080899</v>
      </c>
      <c r="W1248" s="60">
        <v>62667751366.533401</v>
      </c>
      <c r="X1248" s="59">
        <v>5.9160222349099997E-2</v>
      </c>
      <c r="Y1248" s="54">
        <v>1</v>
      </c>
      <c r="Z1248" s="54">
        <v>0</v>
      </c>
      <c r="AA1248" s="54">
        <v>0</v>
      </c>
      <c r="AB1248" s="54">
        <v>0</v>
      </c>
      <c r="AC1248" s="56">
        <v>1</v>
      </c>
      <c r="AD1248" s="56">
        <v>0</v>
      </c>
      <c r="AE1248" s="1" t="s">
        <v>1431</v>
      </c>
      <c r="AF1248" s="1" t="s">
        <v>1418</v>
      </c>
      <c r="AG1248" s="1" t="s">
        <v>1465</v>
      </c>
    </row>
    <row r="1249" spans="1:33">
      <c r="A1249" s="53">
        <v>45169</v>
      </c>
      <c r="B1249" s="53">
        <v>45169</v>
      </c>
      <c r="N1249" s="1" t="s">
        <v>948</v>
      </c>
      <c r="U1249" s="59">
        <v>1164976420.1886301</v>
      </c>
      <c r="V1249" s="60">
        <v>1164976420.1886301</v>
      </c>
      <c r="W1249" s="60">
        <v>62667751366.533401</v>
      </c>
      <c r="X1249" s="59">
        <v>1.7583023320900001E-2</v>
      </c>
      <c r="Y1249" s="54">
        <v>1</v>
      </c>
      <c r="Z1249" s="54">
        <v>0</v>
      </c>
      <c r="AA1249" s="54">
        <v>0</v>
      </c>
      <c r="AB1249" s="54">
        <v>0</v>
      </c>
      <c r="AC1249" s="56">
        <v>1</v>
      </c>
      <c r="AD1249" s="56">
        <v>0</v>
      </c>
      <c r="AE1249" s="1" t="s">
        <v>1461</v>
      </c>
      <c r="AF1249" s="1" t="s">
        <v>1418</v>
      </c>
      <c r="AG1249" s="1" t="s">
        <v>1434</v>
      </c>
    </row>
    <row r="1250" spans="1:33">
      <c r="A1250" s="53">
        <v>45169</v>
      </c>
      <c r="B1250" s="53">
        <v>45169</v>
      </c>
      <c r="N1250" s="1" t="s">
        <v>948</v>
      </c>
      <c r="U1250" s="59">
        <v>516757766.647304</v>
      </c>
      <c r="V1250" s="60">
        <v>516757766.647304</v>
      </c>
      <c r="W1250" s="60">
        <v>8598807084.7219601</v>
      </c>
      <c r="X1250" s="59">
        <v>7.7994401472E-3</v>
      </c>
      <c r="Y1250" s="54">
        <v>1</v>
      </c>
      <c r="Z1250" s="54">
        <v>0</v>
      </c>
      <c r="AA1250" s="54">
        <v>0</v>
      </c>
      <c r="AB1250" s="54">
        <v>0</v>
      </c>
      <c r="AC1250" s="56">
        <v>0</v>
      </c>
      <c r="AD1250" s="56">
        <v>1</v>
      </c>
      <c r="AE1250" s="1" t="s">
        <v>1461</v>
      </c>
      <c r="AF1250" s="1" t="s">
        <v>1418</v>
      </c>
      <c r="AG1250" s="1" t="s">
        <v>1434</v>
      </c>
    </row>
    <row r="1251" spans="1:33">
      <c r="A1251" s="53">
        <v>45169</v>
      </c>
      <c r="B1251" s="53">
        <v>45169</v>
      </c>
      <c r="N1251" s="1" t="s">
        <v>1070</v>
      </c>
      <c r="U1251" s="59">
        <v>2449724260.42489</v>
      </c>
      <c r="V1251" s="60">
        <v>2449724260.42489</v>
      </c>
      <c r="W1251" s="60">
        <v>9798897041.6995602</v>
      </c>
      <c r="X1251" s="59">
        <v>3.6973760201800002E-2</v>
      </c>
      <c r="Y1251" s="54">
        <v>1</v>
      </c>
      <c r="Z1251" s="54">
        <v>0</v>
      </c>
      <c r="AA1251" s="54">
        <v>0</v>
      </c>
      <c r="AB1251" s="54">
        <v>0</v>
      </c>
      <c r="AC1251" s="56">
        <v>0</v>
      </c>
      <c r="AD1251" s="56">
        <v>1</v>
      </c>
      <c r="AE1251" s="1" t="s">
        <v>1458</v>
      </c>
      <c r="AF1251" s="1" t="s">
        <v>1418</v>
      </c>
      <c r="AG1251" s="1" t="s">
        <v>1419</v>
      </c>
    </row>
    <row r="1252" spans="1:33">
      <c r="A1252" s="53">
        <v>45169</v>
      </c>
      <c r="B1252" s="53">
        <v>45169</v>
      </c>
      <c r="N1252" s="1" t="s">
        <v>948</v>
      </c>
      <c r="U1252" s="59">
        <v>1592221141.4748001</v>
      </c>
      <c r="V1252" s="60">
        <v>1592221141.4748001</v>
      </c>
      <c r="W1252" s="60">
        <v>2653701902.4580002</v>
      </c>
      <c r="X1252" s="59">
        <v>2.4031440445799999E-2</v>
      </c>
      <c r="Y1252" s="54">
        <v>0</v>
      </c>
      <c r="Z1252" s="54">
        <v>1</v>
      </c>
      <c r="AA1252" s="54">
        <v>0</v>
      </c>
      <c r="AB1252" s="54">
        <v>0</v>
      </c>
      <c r="AC1252" s="56">
        <v>0</v>
      </c>
      <c r="AD1252" s="56">
        <v>1</v>
      </c>
      <c r="AE1252" s="1" t="s">
        <v>1431</v>
      </c>
      <c r="AF1252" s="1" t="s">
        <v>1418</v>
      </c>
      <c r="AG1252" s="1" t="s">
        <v>1457</v>
      </c>
    </row>
    <row r="1253" spans="1:33">
      <c r="A1253" s="53">
        <v>45169</v>
      </c>
      <c r="B1253" s="53">
        <v>45169</v>
      </c>
      <c r="N1253" s="1" t="s">
        <v>948</v>
      </c>
      <c r="U1253" s="59">
        <v>22453261514.32</v>
      </c>
      <c r="V1253" s="60">
        <v>22453261514.32</v>
      </c>
      <c r="W1253" s="60">
        <v>22453261514.32</v>
      </c>
      <c r="X1253" s="59">
        <v>0.3388877354034</v>
      </c>
      <c r="Y1253" s="54">
        <v>1</v>
      </c>
      <c r="Z1253" s="54">
        <v>0</v>
      </c>
      <c r="AA1253" s="54">
        <v>0</v>
      </c>
      <c r="AB1253" s="54">
        <v>0</v>
      </c>
      <c r="AC1253" s="56">
        <v>0</v>
      </c>
      <c r="AD1253" s="56">
        <v>1</v>
      </c>
      <c r="AE1253" s="1" t="s">
        <v>1417</v>
      </c>
      <c r="AF1253" s="1" t="s">
        <v>1418</v>
      </c>
      <c r="AG1253" s="1" t="s">
        <v>1419</v>
      </c>
    </row>
    <row r="1254" spans="1:33">
      <c r="A1254" s="53">
        <v>45169</v>
      </c>
      <c r="B1254" s="53">
        <v>45169</v>
      </c>
      <c r="N1254" s="1" t="s">
        <v>948</v>
      </c>
      <c r="U1254" s="59">
        <v>282120460.40662199</v>
      </c>
      <c r="V1254" s="60">
        <v>282120460.40662199</v>
      </c>
      <c r="W1254" s="60">
        <v>4694461448.4047098</v>
      </c>
      <c r="X1254" s="59">
        <v>4.2580523936999997E-3</v>
      </c>
      <c r="Y1254" s="54">
        <v>0</v>
      </c>
      <c r="Z1254" s="54">
        <v>1</v>
      </c>
      <c r="AA1254" s="54">
        <v>0</v>
      </c>
      <c r="AB1254" s="54">
        <v>0</v>
      </c>
      <c r="AC1254" s="56">
        <v>1</v>
      </c>
      <c r="AD1254" s="56">
        <v>0</v>
      </c>
      <c r="AE1254" s="1" t="s">
        <v>1461</v>
      </c>
      <c r="AF1254" s="1" t="s">
        <v>1418</v>
      </c>
      <c r="AG1254" s="1" t="s">
        <v>1434</v>
      </c>
    </row>
    <row r="1255" spans="1:33">
      <c r="A1255" s="53">
        <v>45169</v>
      </c>
      <c r="B1255" s="53">
        <v>45169</v>
      </c>
      <c r="N1255" s="1" t="s">
        <v>948</v>
      </c>
      <c r="U1255" s="59">
        <v>10622735575.368</v>
      </c>
      <c r="V1255" s="60">
        <v>10622735575.368</v>
      </c>
      <c r="W1255" s="60">
        <v>20356690536.240002</v>
      </c>
      <c r="X1255" s="59">
        <v>0.16032925998879999</v>
      </c>
      <c r="Y1255" s="54">
        <v>1</v>
      </c>
      <c r="Z1255" s="54">
        <v>0</v>
      </c>
      <c r="AA1255" s="54">
        <v>0</v>
      </c>
      <c r="AB1255" s="54">
        <v>0</v>
      </c>
      <c r="AC1255" s="56">
        <v>0</v>
      </c>
      <c r="AD1255" s="56">
        <v>1</v>
      </c>
      <c r="AE1255" s="1" t="s">
        <v>1417</v>
      </c>
      <c r="AF1255" s="1" t="s">
        <v>1418</v>
      </c>
      <c r="AG1255" s="1" t="s">
        <v>1434</v>
      </c>
    </row>
    <row r="1256" spans="1:33">
      <c r="A1256" s="53">
        <v>45169</v>
      </c>
      <c r="B1256" s="53">
        <v>45169</v>
      </c>
      <c r="N1256" s="1" t="s">
        <v>948</v>
      </c>
      <c r="U1256" s="59">
        <v>1049521943.94236</v>
      </c>
      <c r="V1256" s="60">
        <v>1049521943.94236</v>
      </c>
      <c r="W1256" s="60">
        <v>4198087775.7694402</v>
      </c>
      <c r="X1256" s="59">
        <v>1.5840465520399999E-2</v>
      </c>
      <c r="Y1256" s="54">
        <v>0</v>
      </c>
      <c r="Z1256" s="54">
        <v>1</v>
      </c>
      <c r="AA1256" s="54">
        <v>0</v>
      </c>
      <c r="AB1256" s="54">
        <v>0</v>
      </c>
      <c r="AC1256" s="56">
        <v>1</v>
      </c>
      <c r="AD1256" s="56">
        <v>0</v>
      </c>
      <c r="AE1256" s="1" t="s">
        <v>1431</v>
      </c>
      <c r="AF1256" s="1" t="s">
        <v>1418</v>
      </c>
      <c r="AG1256" s="1" t="s">
        <v>1456</v>
      </c>
    </row>
    <row r="1257" spans="1:33">
      <c r="A1257" s="53">
        <v>45169</v>
      </c>
      <c r="B1257" s="53">
        <v>45169</v>
      </c>
      <c r="N1257" s="1" t="s">
        <v>948</v>
      </c>
      <c r="U1257" s="59">
        <v>547523574.446383</v>
      </c>
      <c r="V1257" s="60">
        <v>547523574.446383</v>
      </c>
      <c r="W1257" s="60">
        <v>9110747616.9103699</v>
      </c>
      <c r="X1257" s="59">
        <v>8.2637893877999993E-3</v>
      </c>
      <c r="Y1257" s="54">
        <v>1</v>
      </c>
      <c r="Z1257" s="54">
        <v>0</v>
      </c>
      <c r="AA1257" s="54">
        <v>0</v>
      </c>
      <c r="AB1257" s="54">
        <v>0</v>
      </c>
      <c r="AC1257" s="56">
        <v>1</v>
      </c>
      <c r="AD1257" s="56">
        <v>0</v>
      </c>
      <c r="AE1257" s="1" t="s">
        <v>1461</v>
      </c>
      <c r="AF1257" s="1" t="s">
        <v>1418</v>
      </c>
      <c r="AG1257" s="1" t="s">
        <v>1434</v>
      </c>
    </row>
    <row r="1258" spans="1:33">
      <c r="A1258" s="53">
        <v>45169</v>
      </c>
      <c r="B1258" s="53">
        <v>45169</v>
      </c>
      <c r="N1258" s="1" t="s">
        <v>948</v>
      </c>
      <c r="U1258" s="59">
        <v>696816533.24860895</v>
      </c>
      <c r="V1258" s="60">
        <v>696816533.24860895</v>
      </c>
      <c r="W1258" s="60">
        <v>11594970273.449301</v>
      </c>
      <c r="X1258" s="59">
        <v>1.05170723992E-2</v>
      </c>
      <c r="Y1258" s="54">
        <v>1</v>
      </c>
      <c r="Z1258" s="54">
        <v>0</v>
      </c>
      <c r="AA1258" s="54">
        <v>0</v>
      </c>
      <c r="AB1258" s="54">
        <v>0</v>
      </c>
      <c r="AC1258" s="56">
        <v>1</v>
      </c>
      <c r="AD1258" s="56">
        <v>0</v>
      </c>
      <c r="AE1258" s="1" t="s">
        <v>1461</v>
      </c>
      <c r="AF1258" s="1" t="s">
        <v>1418</v>
      </c>
      <c r="AG1258" s="1" t="s">
        <v>1434</v>
      </c>
    </row>
    <row r="1259" spans="1:33">
      <c r="A1259" s="53">
        <v>45169</v>
      </c>
      <c r="B1259" s="53">
        <v>45169</v>
      </c>
      <c r="N1259" s="1" t="s">
        <v>1102</v>
      </c>
      <c r="U1259" s="59">
        <v>9921550595.8010197</v>
      </c>
      <c r="V1259" s="60">
        <v>9921550595.8010197</v>
      </c>
      <c r="W1259" s="60">
        <v>39686202383.204102</v>
      </c>
      <c r="X1259" s="59">
        <v>0.14974625450099999</v>
      </c>
      <c r="Y1259" s="54">
        <v>1</v>
      </c>
      <c r="Z1259" s="54">
        <v>0</v>
      </c>
      <c r="AA1259" s="54">
        <v>0</v>
      </c>
      <c r="AB1259" s="54">
        <v>0</v>
      </c>
      <c r="AC1259" s="56">
        <v>0</v>
      </c>
      <c r="AD1259" s="56">
        <v>1</v>
      </c>
      <c r="AE1259" s="1" t="s">
        <v>1464</v>
      </c>
      <c r="AF1259" s="1" t="s">
        <v>1418</v>
      </c>
      <c r="AG1259" s="1" t="s">
        <v>1419</v>
      </c>
    </row>
    <row r="1260" spans="1:33">
      <c r="A1260" s="53">
        <v>45169</v>
      </c>
      <c r="B1260" s="53">
        <v>45169</v>
      </c>
      <c r="N1260" s="1" t="s">
        <v>1102</v>
      </c>
      <c r="U1260" s="59">
        <v>2040251609.9110999</v>
      </c>
      <c r="V1260" s="60">
        <v>2040251609.9110999</v>
      </c>
      <c r="W1260" s="60">
        <v>4080503219.8222098</v>
      </c>
      <c r="X1260" s="59">
        <v>3.0793577462899999E-2</v>
      </c>
      <c r="Y1260" s="54">
        <v>0</v>
      </c>
      <c r="Z1260" s="54">
        <v>1</v>
      </c>
      <c r="AA1260" s="54">
        <v>0</v>
      </c>
      <c r="AB1260" s="54">
        <v>0</v>
      </c>
      <c r="AC1260" s="56">
        <v>0.5</v>
      </c>
      <c r="AD1260" s="56">
        <v>0.5</v>
      </c>
      <c r="AE1260" s="1" t="s">
        <v>1464</v>
      </c>
      <c r="AF1260" s="1" t="s">
        <v>1418</v>
      </c>
      <c r="AG1260" s="1" t="s">
        <v>1419</v>
      </c>
    </row>
    <row r="1261" spans="1:33">
      <c r="A1261" s="53">
        <v>45169</v>
      </c>
      <c r="B1261" s="53">
        <v>45169</v>
      </c>
      <c r="N1261" s="1" t="s">
        <v>948</v>
      </c>
      <c r="U1261" s="59">
        <v>159467081.35783499</v>
      </c>
      <c r="V1261" s="60">
        <v>159467081.35783499</v>
      </c>
      <c r="W1261" s="60">
        <v>2653519225.95402</v>
      </c>
      <c r="X1261" s="59">
        <v>2.4068413418999999E-3</v>
      </c>
      <c r="Y1261" s="54">
        <v>0</v>
      </c>
      <c r="Z1261" s="54">
        <v>1</v>
      </c>
      <c r="AA1261" s="54">
        <v>0</v>
      </c>
      <c r="AB1261" s="54">
        <v>0</v>
      </c>
      <c r="AC1261" s="56">
        <v>1</v>
      </c>
      <c r="AD1261" s="56">
        <v>0</v>
      </c>
      <c r="AE1261" s="1" t="s">
        <v>1461</v>
      </c>
      <c r="AF1261" s="1" t="s">
        <v>1418</v>
      </c>
      <c r="AG1261" s="1" t="s">
        <v>1434</v>
      </c>
    </row>
    <row r="1262" spans="1:33">
      <c r="A1262" s="53">
        <v>45169</v>
      </c>
      <c r="B1262" s="53">
        <v>45169</v>
      </c>
      <c r="N1262" s="1" t="s">
        <v>948</v>
      </c>
      <c r="U1262" s="59">
        <v>221588923.405509</v>
      </c>
      <c r="V1262" s="60">
        <v>221588923.405509</v>
      </c>
      <c r="W1262" s="60">
        <v>3687221610.3056202</v>
      </c>
      <c r="X1262" s="59">
        <v>3.3444481282E-3</v>
      </c>
      <c r="Y1262" s="54">
        <v>0</v>
      </c>
      <c r="Z1262" s="54">
        <v>1</v>
      </c>
      <c r="AA1262" s="54">
        <v>0</v>
      </c>
      <c r="AB1262" s="54">
        <v>0</v>
      </c>
      <c r="AC1262" s="56">
        <v>0</v>
      </c>
      <c r="AD1262" s="56">
        <v>1</v>
      </c>
      <c r="AE1262" s="1" t="s">
        <v>1461</v>
      </c>
      <c r="AF1262" s="1" t="s">
        <v>1418</v>
      </c>
      <c r="AG1262" s="1" t="s">
        <v>1434</v>
      </c>
    </row>
    <row r="1263" spans="1:33">
      <c r="A1263" s="53">
        <v>45169</v>
      </c>
      <c r="B1263" s="53">
        <v>45169</v>
      </c>
      <c r="N1263" s="1" t="s">
        <v>948</v>
      </c>
      <c r="U1263" s="59">
        <v>535151525.52130198</v>
      </c>
      <c r="V1263" s="60">
        <v>535151525.52130198</v>
      </c>
      <c r="W1263" s="60">
        <v>8904877731.9936295</v>
      </c>
      <c r="X1263" s="59">
        <v>8.0770576901E-3</v>
      </c>
      <c r="Y1263" s="54">
        <v>1</v>
      </c>
      <c r="Z1263" s="54">
        <v>0</v>
      </c>
      <c r="AA1263" s="54">
        <v>0</v>
      </c>
      <c r="AB1263" s="54">
        <v>0</v>
      </c>
      <c r="AC1263" s="56">
        <v>0</v>
      </c>
      <c r="AD1263" s="56">
        <v>1</v>
      </c>
      <c r="AE1263" s="1" t="s">
        <v>1463</v>
      </c>
      <c r="AF1263" s="1" t="s">
        <v>1418</v>
      </c>
      <c r="AG1263" s="1" t="s">
        <v>1434</v>
      </c>
    </row>
    <row r="1264" spans="1:33">
      <c r="A1264" s="53">
        <v>45169</v>
      </c>
      <c r="B1264" s="53">
        <v>45169</v>
      </c>
      <c r="N1264" s="1" t="s">
        <v>948</v>
      </c>
      <c r="U1264" s="59">
        <v>185092741.91569701</v>
      </c>
      <c r="V1264" s="60">
        <v>185092741.91569701</v>
      </c>
      <c r="W1264" s="60">
        <v>3079928127.33395</v>
      </c>
      <c r="X1264" s="59">
        <v>2.7936101892E-3</v>
      </c>
      <c r="Y1264" s="54">
        <v>0</v>
      </c>
      <c r="Z1264" s="54">
        <v>1</v>
      </c>
      <c r="AA1264" s="54">
        <v>0</v>
      </c>
      <c r="AB1264" s="54">
        <v>0</v>
      </c>
      <c r="AC1264" s="56">
        <v>1</v>
      </c>
      <c r="AD1264" s="56">
        <v>0</v>
      </c>
      <c r="AE1264" s="1" t="s">
        <v>1463</v>
      </c>
      <c r="AF1264" s="1" t="s">
        <v>1418</v>
      </c>
      <c r="AG1264" s="1" t="s">
        <v>1434</v>
      </c>
    </row>
    <row r="1265" spans="1:33">
      <c r="A1265" s="53">
        <v>45169</v>
      </c>
      <c r="B1265" s="53">
        <v>45169</v>
      </c>
      <c r="N1265" s="1" t="s">
        <v>1070</v>
      </c>
      <c r="U1265" s="59">
        <v>4940364068.2939501</v>
      </c>
      <c r="V1265" s="60">
        <v>4940364068.2939501</v>
      </c>
      <c r="W1265" s="60">
        <v>14115325909.411301</v>
      </c>
      <c r="X1265" s="59">
        <v>7.4565059962700006E-2</v>
      </c>
      <c r="Y1265" s="54">
        <v>0</v>
      </c>
      <c r="Z1265" s="54">
        <v>1</v>
      </c>
      <c r="AA1265" s="54">
        <v>0</v>
      </c>
      <c r="AB1265" s="54">
        <v>0</v>
      </c>
      <c r="AC1265" s="56">
        <v>0</v>
      </c>
      <c r="AD1265" s="56">
        <v>1</v>
      </c>
      <c r="AE1265" s="1" t="s">
        <v>1458</v>
      </c>
      <c r="AF1265" s="1" t="s">
        <v>1418</v>
      </c>
      <c r="AG1265" s="1" t="s">
        <v>1419</v>
      </c>
    </row>
    <row r="1266" spans="1:33">
      <c r="A1266" s="53">
        <v>45169</v>
      </c>
      <c r="B1266" s="53">
        <v>45169</v>
      </c>
      <c r="N1266" s="1" t="s">
        <v>948</v>
      </c>
      <c r="U1266" s="59">
        <v>375501614.21377999</v>
      </c>
      <c r="V1266" s="60">
        <v>375501614.21377999</v>
      </c>
      <c r="W1266" s="60">
        <v>6595466048.9344997</v>
      </c>
      <c r="X1266" s="59">
        <v>5.6674568903999998E-3</v>
      </c>
      <c r="Y1266" s="54">
        <v>1</v>
      </c>
      <c r="Z1266" s="54">
        <v>0</v>
      </c>
      <c r="AA1266" s="54">
        <v>0</v>
      </c>
      <c r="AB1266" s="54">
        <v>0</v>
      </c>
      <c r="AC1266" s="56">
        <v>0</v>
      </c>
      <c r="AD1266" s="56">
        <v>1</v>
      </c>
      <c r="AE1266" s="1" t="s">
        <v>1463</v>
      </c>
      <c r="AF1266" s="1" t="s">
        <v>1418</v>
      </c>
      <c r="AG1266" s="1" t="s">
        <v>1434</v>
      </c>
    </row>
    <row r="1267" spans="1:33">
      <c r="A1267" s="53">
        <v>45169</v>
      </c>
      <c r="B1267" s="53">
        <v>45169</v>
      </c>
      <c r="N1267" s="1" t="s">
        <v>948</v>
      </c>
      <c r="U1267" s="59">
        <v>1366971436.5859699</v>
      </c>
      <c r="V1267" s="60">
        <v>1366971436.5859699</v>
      </c>
      <c r="W1267" s="60">
        <v>2200603369.0745101</v>
      </c>
      <c r="X1267" s="59">
        <v>2.0631740035199998E-2</v>
      </c>
      <c r="Y1267" s="54">
        <v>0</v>
      </c>
      <c r="Z1267" s="54">
        <v>1</v>
      </c>
      <c r="AA1267" s="54">
        <v>0</v>
      </c>
      <c r="AB1267" s="54">
        <v>0</v>
      </c>
      <c r="AC1267" s="56">
        <v>1</v>
      </c>
      <c r="AD1267" s="56">
        <v>0</v>
      </c>
      <c r="AE1267" s="1" t="s">
        <v>1431</v>
      </c>
      <c r="AF1267" s="1" t="s">
        <v>1418</v>
      </c>
      <c r="AG1267" s="1" t="s">
        <v>1457</v>
      </c>
    </row>
    <row r="1268" spans="1:33">
      <c r="A1268" s="53">
        <v>45169</v>
      </c>
      <c r="B1268" s="53">
        <v>45169</v>
      </c>
      <c r="N1268" s="1" t="s">
        <v>948</v>
      </c>
      <c r="U1268" s="59">
        <v>920290715.29738295</v>
      </c>
      <c r="V1268" s="60">
        <v>920290715.29738295</v>
      </c>
      <c r="W1268" s="60">
        <v>24313098573.091599</v>
      </c>
      <c r="X1268" s="59">
        <v>1.38899747915E-2</v>
      </c>
      <c r="Y1268" s="54">
        <v>1</v>
      </c>
      <c r="Z1268" s="54">
        <v>0</v>
      </c>
      <c r="AA1268" s="54">
        <v>0</v>
      </c>
      <c r="AB1268" s="54">
        <v>0</v>
      </c>
      <c r="AC1268" s="56">
        <v>0</v>
      </c>
      <c r="AD1268" s="56">
        <v>1</v>
      </c>
      <c r="AE1268" s="1" t="s">
        <v>1461</v>
      </c>
      <c r="AF1268" s="1" t="s">
        <v>1418</v>
      </c>
      <c r="AG1268" s="1" t="s">
        <v>1434</v>
      </c>
    </row>
    <row r="1269" spans="1:33">
      <c r="A1269" s="53">
        <v>45169</v>
      </c>
      <c r="B1269" s="53">
        <v>45169</v>
      </c>
      <c r="N1269" s="1" t="s">
        <v>948</v>
      </c>
      <c r="U1269" s="59">
        <v>137261575.87415001</v>
      </c>
      <c r="V1269" s="60">
        <v>137261575.87415001</v>
      </c>
      <c r="W1269" s="60">
        <v>2284021426.0239801</v>
      </c>
      <c r="X1269" s="59">
        <v>2.0716929955000001E-3</v>
      </c>
      <c r="Y1269" s="54">
        <v>0</v>
      </c>
      <c r="Z1269" s="54">
        <v>1</v>
      </c>
      <c r="AA1269" s="54">
        <v>0</v>
      </c>
      <c r="AB1269" s="54">
        <v>0</v>
      </c>
      <c r="AC1269" s="56">
        <v>0</v>
      </c>
      <c r="AD1269" s="56">
        <v>1</v>
      </c>
      <c r="AE1269" s="1" t="s">
        <v>1461</v>
      </c>
      <c r="AF1269" s="1" t="s">
        <v>1418</v>
      </c>
      <c r="AG1269" s="1" t="s">
        <v>1434</v>
      </c>
    </row>
    <row r="1270" spans="1:33">
      <c r="A1270" s="53">
        <v>45169</v>
      </c>
      <c r="B1270" s="53">
        <v>45169</v>
      </c>
      <c r="N1270" s="1" t="s">
        <v>1303</v>
      </c>
      <c r="U1270" s="59">
        <v>1840221087.4821401</v>
      </c>
      <c r="V1270" s="60">
        <v>1840221087.4821401</v>
      </c>
      <c r="W1270" s="60">
        <v>5257774535.6632605</v>
      </c>
      <c r="X1270" s="59">
        <v>2.77745109137E-2</v>
      </c>
      <c r="Y1270" s="54">
        <v>0</v>
      </c>
      <c r="Z1270" s="54">
        <v>1</v>
      </c>
      <c r="AA1270" s="54">
        <v>0</v>
      </c>
      <c r="AB1270" s="54">
        <v>0</v>
      </c>
      <c r="AC1270" s="56">
        <v>0.65</v>
      </c>
      <c r="AD1270" s="56">
        <v>0.35</v>
      </c>
      <c r="AE1270" s="1" t="s">
        <v>1454</v>
      </c>
      <c r="AF1270" s="1" t="s">
        <v>1418</v>
      </c>
      <c r="AG1270" s="1" t="s">
        <v>1419</v>
      </c>
    </row>
    <row r="1271" spans="1:33">
      <c r="A1271" s="53">
        <v>45169</v>
      </c>
      <c r="B1271" s="53">
        <v>45169</v>
      </c>
      <c r="N1271" s="1" t="s">
        <v>948</v>
      </c>
      <c r="U1271" s="59">
        <v>247455897.10572201</v>
      </c>
      <c r="V1271" s="60">
        <v>247455897.10572201</v>
      </c>
      <c r="W1271" s="60">
        <v>4117645942.6901898</v>
      </c>
      <c r="X1271" s="59">
        <v>3.7348591219000002E-3</v>
      </c>
      <c r="Y1271" s="54">
        <v>0</v>
      </c>
      <c r="Z1271" s="54">
        <v>1</v>
      </c>
      <c r="AA1271" s="54">
        <v>0</v>
      </c>
      <c r="AB1271" s="54">
        <v>0</v>
      </c>
      <c r="AC1271" s="56">
        <v>1</v>
      </c>
      <c r="AD1271" s="56">
        <v>0</v>
      </c>
      <c r="AE1271" s="1" t="s">
        <v>1461</v>
      </c>
      <c r="AF1271" s="1" t="s">
        <v>1418</v>
      </c>
      <c r="AG1271" s="1" t="s">
        <v>1434</v>
      </c>
    </row>
    <row r="1272" spans="1:33">
      <c r="A1272" s="53">
        <v>45169</v>
      </c>
      <c r="B1272" s="53">
        <v>45169</v>
      </c>
      <c r="N1272" s="1" t="s">
        <v>948</v>
      </c>
      <c r="U1272" s="59">
        <v>308049972.17599797</v>
      </c>
      <c r="V1272" s="60">
        <v>308049972.17599797</v>
      </c>
      <c r="W1272" s="60">
        <v>5125926409.1588697</v>
      </c>
      <c r="X1272" s="59">
        <v>4.6494072762999997E-3</v>
      </c>
      <c r="Y1272" s="54">
        <v>1</v>
      </c>
      <c r="Z1272" s="54">
        <v>0</v>
      </c>
      <c r="AA1272" s="54">
        <v>0</v>
      </c>
      <c r="AB1272" s="54">
        <v>0</v>
      </c>
      <c r="AC1272" s="56">
        <v>0</v>
      </c>
      <c r="AD1272" s="56">
        <v>1</v>
      </c>
      <c r="AE1272" s="1" t="s">
        <v>1463</v>
      </c>
      <c r="AF1272" s="1" t="s">
        <v>1418</v>
      </c>
      <c r="AG1272" s="1" t="s">
        <v>1434</v>
      </c>
    </row>
    <row r="1273" spans="1:33">
      <c r="A1273" s="53">
        <v>45169</v>
      </c>
      <c r="B1273" s="53">
        <v>45169</v>
      </c>
      <c r="N1273" s="1" t="s">
        <v>1102</v>
      </c>
      <c r="U1273" s="59">
        <v>1942629262.6631401</v>
      </c>
      <c r="V1273" s="60">
        <v>1942629262.6631401</v>
      </c>
      <c r="W1273" s="60">
        <v>3532053204.8420701</v>
      </c>
      <c r="X1273" s="59">
        <v>2.93201605091E-2</v>
      </c>
      <c r="Y1273" s="54">
        <v>0</v>
      </c>
      <c r="Z1273" s="54">
        <v>1</v>
      </c>
      <c r="AA1273" s="54">
        <v>0</v>
      </c>
      <c r="AB1273" s="54">
        <v>0</v>
      </c>
      <c r="AC1273" s="56">
        <v>1</v>
      </c>
      <c r="AD1273" s="56">
        <v>0</v>
      </c>
      <c r="AE1273" s="1" t="s">
        <v>1464</v>
      </c>
      <c r="AF1273" s="1" t="s">
        <v>1418</v>
      </c>
      <c r="AG1273" s="1" t="s">
        <v>1419</v>
      </c>
    </row>
    <row r="1274" spans="1:33">
      <c r="A1274" s="53">
        <v>45169</v>
      </c>
      <c r="B1274" s="53">
        <v>45169</v>
      </c>
      <c r="N1274" s="1" t="s">
        <v>948</v>
      </c>
      <c r="U1274" s="59">
        <v>409714001.70831901</v>
      </c>
      <c r="V1274" s="60">
        <v>409714001.70831901</v>
      </c>
      <c r="W1274" s="60">
        <v>8181129081.3256102</v>
      </c>
      <c r="X1274" s="59">
        <v>6.1838254595000001E-3</v>
      </c>
      <c r="Y1274" s="54">
        <v>1</v>
      </c>
      <c r="Z1274" s="54">
        <v>0</v>
      </c>
      <c r="AA1274" s="54">
        <v>0</v>
      </c>
      <c r="AB1274" s="54">
        <v>0</v>
      </c>
      <c r="AC1274" s="56">
        <v>0</v>
      </c>
      <c r="AD1274" s="56">
        <v>1</v>
      </c>
      <c r="AE1274" s="1" t="s">
        <v>1461</v>
      </c>
      <c r="AF1274" s="1" t="s">
        <v>1418</v>
      </c>
      <c r="AG1274" s="1" t="s">
        <v>1434</v>
      </c>
    </row>
    <row r="1275" spans="1:33">
      <c r="A1275" s="53">
        <v>45169</v>
      </c>
      <c r="B1275" s="53">
        <v>45169</v>
      </c>
      <c r="N1275" s="1" t="s">
        <v>948</v>
      </c>
      <c r="U1275" s="59">
        <v>315517460.54269397</v>
      </c>
      <c r="V1275" s="60">
        <v>315517460.54269397</v>
      </c>
      <c r="W1275" s="60">
        <v>5250184806.4525003</v>
      </c>
      <c r="X1275" s="59">
        <v>4.7621142974999999E-3</v>
      </c>
      <c r="Y1275" s="54">
        <v>0</v>
      </c>
      <c r="Z1275" s="54">
        <v>1</v>
      </c>
      <c r="AA1275" s="54">
        <v>0</v>
      </c>
      <c r="AB1275" s="54">
        <v>0</v>
      </c>
      <c r="AC1275" s="56">
        <v>0</v>
      </c>
      <c r="AD1275" s="56">
        <v>1</v>
      </c>
      <c r="AE1275" s="1" t="s">
        <v>1461</v>
      </c>
      <c r="AF1275" s="1" t="s">
        <v>1418</v>
      </c>
      <c r="AG1275" s="1" t="s">
        <v>1434</v>
      </c>
    </row>
    <row r="1276" spans="1:33">
      <c r="A1276" s="53">
        <v>45169</v>
      </c>
      <c r="B1276" s="53">
        <v>45169</v>
      </c>
      <c r="N1276" s="1" t="s">
        <v>948</v>
      </c>
      <c r="U1276" s="59">
        <v>257063607.03721899</v>
      </c>
      <c r="V1276" s="60">
        <v>257063607.03721899</v>
      </c>
      <c r="W1276" s="60">
        <v>4277517452.2427402</v>
      </c>
      <c r="X1276" s="59">
        <v>3.8798685700000002E-3</v>
      </c>
      <c r="Y1276" s="54">
        <v>0</v>
      </c>
      <c r="Z1276" s="54">
        <v>1</v>
      </c>
      <c r="AA1276" s="54">
        <v>0</v>
      </c>
      <c r="AB1276" s="54">
        <v>0</v>
      </c>
      <c r="AC1276" s="56">
        <v>0</v>
      </c>
      <c r="AD1276" s="56">
        <v>1</v>
      </c>
      <c r="AE1276" s="1" t="s">
        <v>1463</v>
      </c>
      <c r="AF1276" s="1" t="s">
        <v>1418</v>
      </c>
      <c r="AG1276" s="1" t="s">
        <v>1434</v>
      </c>
    </row>
    <row r="1277" spans="1:33">
      <c r="A1277" s="53">
        <v>45169</v>
      </c>
      <c r="B1277" s="53">
        <v>45169</v>
      </c>
      <c r="N1277" s="1" t="s">
        <v>948</v>
      </c>
      <c r="U1277" s="59">
        <v>185716089.07348999</v>
      </c>
      <c r="V1277" s="60">
        <v>185716089.07348999</v>
      </c>
      <c r="W1277" s="60">
        <v>3090300573.19278</v>
      </c>
      <c r="X1277" s="59">
        <v>2.8030183861999999E-3</v>
      </c>
      <c r="Y1277" s="54">
        <v>0</v>
      </c>
      <c r="Z1277" s="54">
        <v>1</v>
      </c>
      <c r="AA1277" s="54">
        <v>0</v>
      </c>
      <c r="AB1277" s="54">
        <v>0</v>
      </c>
      <c r="AC1277" s="56">
        <v>0</v>
      </c>
      <c r="AD1277" s="56">
        <v>1</v>
      </c>
      <c r="AE1277" s="1" t="s">
        <v>1461</v>
      </c>
      <c r="AF1277" s="1" t="s">
        <v>1418</v>
      </c>
      <c r="AG1277" s="1" t="s">
        <v>1434</v>
      </c>
    </row>
    <row r="1278" spans="1:33">
      <c r="A1278" s="53">
        <v>45169</v>
      </c>
      <c r="B1278" s="53">
        <v>45169</v>
      </c>
      <c r="N1278" s="1" t="s">
        <v>1070</v>
      </c>
      <c r="U1278" s="59">
        <v>7283218238.99259</v>
      </c>
      <c r="V1278" s="60">
        <v>7283218238.99259</v>
      </c>
      <c r="W1278" s="60">
        <v>29132872955.970299</v>
      </c>
      <c r="X1278" s="59">
        <v>0.1099258267618</v>
      </c>
      <c r="Y1278" s="54">
        <v>1</v>
      </c>
      <c r="Z1278" s="54">
        <v>0</v>
      </c>
      <c r="AA1278" s="54">
        <v>0</v>
      </c>
      <c r="AB1278" s="54">
        <v>0</v>
      </c>
      <c r="AC1278" s="56">
        <v>0</v>
      </c>
      <c r="AD1278" s="56">
        <v>1</v>
      </c>
      <c r="AE1278" s="1" t="s">
        <v>1458</v>
      </c>
      <c r="AF1278" s="1" t="s">
        <v>1418</v>
      </c>
      <c r="AG1278" s="1" t="s">
        <v>1419</v>
      </c>
    </row>
    <row r="1279" spans="1:33">
      <c r="A1279" s="53">
        <v>45169</v>
      </c>
      <c r="B1279" s="53">
        <v>45169</v>
      </c>
      <c r="N1279" s="1" t="s">
        <v>918</v>
      </c>
      <c r="U1279" s="59">
        <v>7734559994.7509003</v>
      </c>
      <c r="V1279" s="60">
        <v>7734559994.7509003</v>
      </c>
      <c r="W1279" s="60">
        <v>25153641241.791698</v>
      </c>
      <c r="X1279" s="59">
        <v>0.1167379411357</v>
      </c>
      <c r="Y1279" s="54">
        <v>1</v>
      </c>
      <c r="Z1279" s="54">
        <v>0</v>
      </c>
      <c r="AA1279" s="54">
        <v>0</v>
      </c>
      <c r="AB1279" s="54">
        <v>0</v>
      </c>
      <c r="AC1279" s="56">
        <v>0</v>
      </c>
      <c r="AD1279" s="56">
        <v>1</v>
      </c>
      <c r="AE1279" s="1" t="s">
        <v>1466</v>
      </c>
      <c r="AF1279" s="1" t="s">
        <v>1468</v>
      </c>
      <c r="AG1279" s="1" t="s">
        <v>1419</v>
      </c>
    </row>
    <row r="1280" spans="1:33">
      <c r="A1280" s="53">
        <v>45169</v>
      </c>
      <c r="B1280" s="53">
        <v>45169</v>
      </c>
      <c r="N1280" s="1" t="s">
        <v>1102</v>
      </c>
      <c r="U1280" s="59">
        <v>696634681.42613995</v>
      </c>
      <c r="V1280" s="60">
        <v>696634681.42613995</v>
      </c>
      <c r="W1280" s="60">
        <v>2786538725.7045598</v>
      </c>
      <c r="X1280" s="59">
        <v>1.0514327704300001E-2</v>
      </c>
      <c r="Y1280" s="54">
        <v>0</v>
      </c>
      <c r="Z1280" s="54">
        <v>1</v>
      </c>
      <c r="AA1280" s="54">
        <v>0</v>
      </c>
      <c r="AB1280" s="54">
        <v>0</v>
      </c>
      <c r="AC1280" s="56">
        <v>1</v>
      </c>
      <c r="AD1280" s="56">
        <v>0</v>
      </c>
      <c r="AE1280" s="1" t="s">
        <v>1464</v>
      </c>
      <c r="AF1280" s="1" t="s">
        <v>1418</v>
      </c>
      <c r="AG1280" s="1" t="s">
        <v>1419</v>
      </c>
    </row>
    <row r="1281" spans="1:33">
      <c r="A1281" s="53">
        <v>45169</v>
      </c>
      <c r="B1281" s="53">
        <v>45169</v>
      </c>
      <c r="N1281" s="1" t="s">
        <v>1216</v>
      </c>
      <c r="U1281" s="59">
        <v>4506806915.3776197</v>
      </c>
      <c r="V1281" s="60">
        <v>4506806915.3776197</v>
      </c>
      <c r="W1281" s="60">
        <v>9013613830.7552299</v>
      </c>
      <c r="X1281" s="59">
        <v>6.8021369121799999E-2</v>
      </c>
      <c r="Y1281" s="54">
        <v>1</v>
      </c>
      <c r="Z1281" s="54">
        <v>0</v>
      </c>
      <c r="AA1281" s="54">
        <v>0</v>
      </c>
      <c r="AB1281" s="54">
        <v>0</v>
      </c>
      <c r="AC1281" s="56">
        <v>0</v>
      </c>
      <c r="AD1281" s="56">
        <v>1</v>
      </c>
      <c r="AE1281" s="1" t="s">
        <v>1480</v>
      </c>
      <c r="AF1281" s="1" t="s">
        <v>1486</v>
      </c>
      <c r="AG1281" s="1" t="s">
        <v>1419</v>
      </c>
    </row>
    <row r="1282" spans="1:33">
      <c r="A1282" s="53">
        <v>45169</v>
      </c>
      <c r="B1282" s="53">
        <v>45169</v>
      </c>
      <c r="N1282" s="1" t="s">
        <v>948</v>
      </c>
      <c r="U1282" s="59">
        <v>21429019576.915199</v>
      </c>
      <c r="V1282" s="60">
        <v>21429019576.915199</v>
      </c>
      <c r="W1282" s="60">
        <v>23810021752.127998</v>
      </c>
      <c r="X1282" s="59">
        <v>0.32342882176400001</v>
      </c>
      <c r="Y1282" s="54">
        <v>1</v>
      </c>
      <c r="Z1282" s="54">
        <v>0</v>
      </c>
      <c r="AA1282" s="54">
        <v>0</v>
      </c>
      <c r="AB1282" s="54">
        <v>0</v>
      </c>
      <c r="AC1282" s="56">
        <v>0</v>
      </c>
      <c r="AD1282" s="56">
        <v>1</v>
      </c>
      <c r="AE1282" s="1" t="s">
        <v>1431</v>
      </c>
      <c r="AF1282" s="1" t="s">
        <v>1418</v>
      </c>
      <c r="AG1282" s="1" t="s">
        <v>1457</v>
      </c>
    </row>
    <row r="1283" spans="1:33">
      <c r="A1283" s="53">
        <v>45169</v>
      </c>
      <c r="B1283" s="53">
        <v>45169</v>
      </c>
      <c r="N1283" s="1" t="s">
        <v>948</v>
      </c>
      <c r="U1283" s="59">
        <v>329287473.900392</v>
      </c>
      <c r="V1283" s="60">
        <v>329287473.900392</v>
      </c>
      <c r="W1283" s="60">
        <v>5479316705.4950504</v>
      </c>
      <c r="X1283" s="59">
        <v>4.9699455135000003E-3</v>
      </c>
      <c r="Y1283" s="54">
        <v>0</v>
      </c>
      <c r="Z1283" s="54">
        <v>1</v>
      </c>
      <c r="AA1283" s="54">
        <v>0</v>
      </c>
      <c r="AB1283" s="54">
        <v>0</v>
      </c>
      <c r="AC1283" s="56">
        <v>1</v>
      </c>
      <c r="AD1283" s="56">
        <v>0</v>
      </c>
      <c r="AE1283" s="1" t="s">
        <v>1461</v>
      </c>
      <c r="AF1283" s="1" t="s">
        <v>1418</v>
      </c>
      <c r="AG1283" s="1" t="s">
        <v>1434</v>
      </c>
    </row>
    <row r="1284" spans="1:33">
      <c r="A1284" s="53">
        <v>45169</v>
      </c>
      <c r="B1284" s="53">
        <v>45169</v>
      </c>
      <c r="N1284" s="1" t="s">
        <v>948</v>
      </c>
      <c r="U1284" s="59">
        <v>898274183.90915704</v>
      </c>
      <c r="V1284" s="60">
        <v>898274183.90915704</v>
      </c>
      <c r="W1284" s="60">
        <v>14947209147.4006</v>
      </c>
      <c r="X1284" s="59">
        <v>1.35576786367E-2</v>
      </c>
      <c r="Y1284" s="54">
        <v>1</v>
      </c>
      <c r="Z1284" s="54">
        <v>0</v>
      </c>
      <c r="AA1284" s="54">
        <v>0</v>
      </c>
      <c r="AB1284" s="54">
        <v>0</v>
      </c>
      <c r="AC1284" s="56">
        <v>0</v>
      </c>
      <c r="AD1284" s="56">
        <v>1</v>
      </c>
      <c r="AE1284" s="1" t="s">
        <v>1461</v>
      </c>
      <c r="AF1284" s="1" t="s">
        <v>1418</v>
      </c>
      <c r="AG1284" s="1" t="s">
        <v>1434</v>
      </c>
    </row>
    <row r="1285" spans="1:33">
      <c r="A1285" s="53">
        <v>45169</v>
      </c>
      <c r="B1285" s="53">
        <v>45169</v>
      </c>
      <c r="N1285" s="1" t="s">
        <v>918</v>
      </c>
      <c r="U1285" s="59">
        <v>1308530395.7765701</v>
      </c>
      <c r="V1285" s="60">
        <v>1308530395.7765701</v>
      </c>
      <c r="W1285" s="60">
        <v>4361767985.9218903</v>
      </c>
      <c r="X1285" s="59">
        <v>1.97496876901E-2</v>
      </c>
      <c r="Y1285" s="54">
        <v>0</v>
      </c>
      <c r="Z1285" s="54">
        <v>1</v>
      </c>
      <c r="AA1285" s="54">
        <v>0</v>
      </c>
      <c r="AB1285" s="54">
        <v>0</v>
      </c>
      <c r="AC1285" s="56">
        <v>0</v>
      </c>
      <c r="AD1285" s="56">
        <v>1</v>
      </c>
      <c r="AE1285" s="1" t="s">
        <v>1466</v>
      </c>
      <c r="AF1285" s="1" t="s">
        <v>1467</v>
      </c>
      <c r="AG1285" s="1" t="s">
        <v>1419</v>
      </c>
    </row>
    <row r="1286" spans="1:33">
      <c r="A1286" s="53">
        <v>45169</v>
      </c>
      <c r="B1286" s="53">
        <v>45169</v>
      </c>
      <c r="N1286" s="1" t="s">
        <v>1102</v>
      </c>
      <c r="U1286" s="59">
        <v>5236634541.7855101</v>
      </c>
      <c r="V1286" s="60">
        <v>5236634541.7855101</v>
      </c>
      <c r="W1286" s="60">
        <v>8056360833.5161695</v>
      </c>
      <c r="X1286" s="59">
        <v>7.90366789194E-2</v>
      </c>
      <c r="Y1286" s="54">
        <v>1</v>
      </c>
      <c r="Z1286" s="54">
        <v>0</v>
      </c>
      <c r="AA1286" s="54">
        <v>0</v>
      </c>
      <c r="AB1286" s="54">
        <v>0</v>
      </c>
      <c r="AC1286" s="56">
        <v>0</v>
      </c>
      <c r="AD1286" s="56">
        <v>1</v>
      </c>
      <c r="AE1286" s="1" t="s">
        <v>1482</v>
      </c>
      <c r="AF1286" s="1" t="s">
        <v>1418</v>
      </c>
      <c r="AG1286" s="1" t="s">
        <v>1419</v>
      </c>
    </row>
    <row r="1287" spans="1:33">
      <c r="A1287" s="53">
        <v>45169</v>
      </c>
      <c r="B1287" s="53">
        <v>45169</v>
      </c>
      <c r="N1287" s="1" t="s">
        <v>1070</v>
      </c>
      <c r="U1287" s="59">
        <v>3721386645.6525102</v>
      </c>
      <c r="V1287" s="60">
        <v>3721386645.6525102</v>
      </c>
      <c r="W1287" s="60">
        <v>6766157537.5500202</v>
      </c>
      <c r="X1287" s="59">
        <v>5.6166997926000002E-2</v>
      </c>
      <c r="Y1287" s="54">
        <v>0</v>
      </c>
      <c r="Z1287" s="54">
        <v>1</v>
      </c>
      <c r="AA1287" s="54">
        <v>0</v>
      </c>
      <c r="AB1287" s="54">
        <v>0</v>
      </c>
      <c r="AC1287" s="56">
        <v>0</v>
      </c>
      <c r="AD1287" s="56">
        <v>1</v>
      </c>
      <c r="AE1287" s="1" t="s">
        <v>1458</v>
      </c>
      <c r="AF1287" s="1" t="s">
        <v>1418</v>
      </c>
      <c r="AG1287" s="1" t="s">
        <v>1419</v>
      </c>
    </row>
    <row r="1288" spans="1:33">
      <c r="A1288" s="53">
        <v>45169</v>
      </c>
      <c r="B1288" s="53">
        <v>45169</v>
      </c>
      <c r="N1288" s="1" t="s">
        <v>1149</v>
      </c>
      <c r="U1288" s="59">
        <v>2471308211.1164298</v>
      </c>
      <c r="V1288" s="60">
        <v>2471308211.1164298</v>
      </c>
      <c r="W1288" s="60">
        <v>3802012632.4868202</v>
      </c>
      <c r="X1288" s="59">
        <v>3.72995274034E-2</v>
      </c>
      <c r="Y1288" s="54">
        <v>0</v>
      </c>
      <c r="Z1288" s="54">
        <v>1</v>
      </c>
      <c r="AA1288" s="54">
        <v>0</v>
      </c>
      <c r="AB1288" s="54">
        <v>0</v>
      </c>
      <c r="AC1288" s="56">
        <v>1</v>
      </c>
      <c r="AD1288" s="56">
        <v>0</v>
      </c>
      <c r="AE1288" s="1" t="s">
        <v>1473</v>
      </c>
      <c r="AF1288" s="1" t="s">
        <v>1418</v>
      </c>
      <c r="AG1288" s="1" t="s">
        <v>1493</v>
      </c>
    </row>
    <row r="1289" spans="1:33">
      <c r="A1289" s="53">
        <v>45169</v>
      </c>
      <c r="B1289" s="53">
        <v>45169</v>
      </c>
      <c r="N1289" s="1" t="s">
        <v>1070</v>
      </c>
      <c r="U1289" s="59">
        <v>1456834270.62239</v>
      </c>
      <c r="V1289" s="60">
        <v>1456834270.62239</v>
      </c>
      <c r="W1289" s="60">
        <v>5827337082.4895401</v>
      </c>
      <c r="X1289" s="59">
        <v>2.1988042428199999E-2</v>
      </c>
      <c r="Y1289" s="54">
        <v>0</v>
      </c>
      <c r="Z1289" s="54">
        <v>1</v>
      </c>
      <c r="AA1289" s="54">
        <v>0</v>
      </c>
      <c r="AB1289" s="54">
        <v>0</v>
      </c>
      <c r="AC1289" s="56">
        <v>0</v>
      </c>
      <c r="AD1289" s="56">
        <v>1</v>
      </c>
      <c r="AE1289" s="1" t="s">
        <v>1458</v>
      </c>
      <c r="AF1289" s="1" t="s">
        <v>1418</v>
      </c>
      <c r="AG1289" s="1" t="s">
        <v>1419</v>
      </c>
    </row>
    <row r="1290" spans="1:33">
      <c r="A1290" s="53">
        <v>45169</v>
      </c>
      <c r="B1290" s="53">
        <v>45169</v>
      </c>
      <c r="N1290" s="1" t="s">
        <v>948</v>
      </c>
      <c r="U1290" s="59">
        <v>157697281.18417299</v>
      </c>
      <c r="V1290" s="60">
        <v>157697281.18417299</v>
      </c>
      <c r="W1290" s="60">
        <v>2624069895.4281101</v>
      </c>
      <c r="X1290" s="59">
        <v>2.3801296958999999E-3</v>
      </c>
      <c r="Y1290" s="54">
        <v>0</v>
      </c>
      <c r="Z1290" s="54">
        <v>1</v>
      </c>
      <c r="AA1290" s="54">
        <v>0</v>
      </c>
      <c r="AB1290" s="54">
        <v>0</v>
      </c>
      <c r="AC1290" s="56">
        <v>0</v>
      </c>
      <c r="AD1290" s="56">
        <v>1</v>
      </c>
      <c r="AE1290" s="1" t="s">
        <v>1461</v>
      </c>
      <c r="AF1290" s="1" t="s">
        <v>1418</v>
      </c>
      <c r="AG1290" s="1" t="s">
        <v>1434</v>
      </c>
    </row>
    <row r="1291" spans="1:33">
      <c r="A1291" s="53">
        <v>45169</v>
      </c>
      <c r="B1291" s="53">
        <v>45169</v>
      </c>
      <c r="N1291" s="1" t="s">
        <v>948</v>
      </c>
      <c r="U1291" s="59">
        <v>249639931.91157499</v>
      </c>
      <c r="V1291" s="60">
        <v>249639931.91157499</v>
      </c>
      <c r="W1291" s="60">
        <v>4153988103.7063498</v>
      </c>
      <c r="X1291" s="59">
        <v>3.7678228232999999E-3</v>
      </c>
      <c r="Y1291" s="54">
        <v>0</v>
      </c>
      <c r="Z1291" s="54">
        <v>1</v>
      </c>
      <c r="AA1291" s="54">
        <v>0</v>
      </c>
      <c r="AB1291" s="54">
        <v>0</v>
      </c>
      <c r="AC1291" s="56">
        <v>0</v>
      </c>
      <c r="AD1291" s="56">
        <v>1</v>
      </c>
      <c r="AE1291" s="1" t="s">
        <v>1461</v>
      </c>
      <c r="AF1291" s="1" t="s">
        <v>1418</v>
      </c>
      <c r="AG1291" s="1" t="s">
        <v>1434</v>
      </c>
    </row>
    <row r="1292" spans="1:33">
      <c r="A1292" s="53">
        <v>45169</v>
      </c>
      <c r="B1292" s="53">
        <v>45169</v>
      </c>
      <c r="N1292" s="1" t="s">
        <v>1278</v>
      </c>
      <c r="U1292" s="59">
        <v>1738640474.16926</v>
      </c>
      <c r="V1292" s="60">
        <v>1738640474.16926</v>
      </c>
      <c r="W1292" s="60">
        <v>3161164498.4895701</v>
      </c>
      <c r="X1292" s="59">
        <v>2.6241351733999999E-2</v>
      </c>
      <c r="Y1292" s="54">
        <v>0</v>
      </c>
      <c r="Z1292" s="54">
        <v>1</v>
      </c>
      <c r="AA1292" s="54">
        <v>0</v>
      </c>
      <c r="AB1292" s="54">
        <v>0</v>
      </c>
      <c r="AC1292" s="56">
        <v>1</v>
      </c>
      <c r="AD1292" s="56">
        <v>0</v>
      </c>
      <c r="AE1292" s="1" t="s">
        <v>1432</v>
      </c>
      <c r="AF1292" s="1" t="s">
        <v>1418</v>
      </c>
      <c r="AG1292" s="1" t="s">
        <v>1419</v>
      </c>
    </row>
    <row r="1293" spans="1:33">
      <c r="A1293" s="53">
        <v>45169</v>
      </c>
      <c r="B1293" s="53">
        <v>45169</v>
      </c>
      <c r="N1293" s="1" t="s">
        <v>948</v>
      </c>
      <c r="U1293" s="59">
        <v>124829994.312015</v>
      </c>
      <c r="V1293" s="60">
        <v>124829994.312015</v>
      </c>
      <c r="W1293" s="60">
        <v>2315401715.3334398</v>
      </c>
      <c r="X1293" s="59">
        <v>1.8840627699E-3</v>
      </c>
      <c r="Y1293" s="54">
        <v>0</v>
      </c>
      <c r="Z1293" s="54">
        <v>1</v>
      </c>
      <c r="AA1293" s="54">
        <v>0</v>
      </c>
      <c r="AB1293" s="54">
        <v>0</v>
      </c>
      <c r="AC1293" s="56">
        <v>0</v>
      </c>
      <c r="AD1293" s="56">
        <v>1</v>
      </c>
      <c r="AE1293" s="1" t="s">
        <v>1461</v>
      </c>
      <c r="AF1293" s="1" t="s">
        <v>1418</v>
      </c>
      <c r="AG1293" s="1" t="s">
        <v>1434</v>
      </c>
    </row>
    <row r="1294" spans="1:33">
      <c r="A1294" s="53">
        <v>45169</v>
      </c>
      <c r="B1294" s="53">
        <v>45169</v>
      </c>
      <c r="N1294" s="1" t="s">
        <v>1070</v>
      </c>
      <c r="U1294" s="59">
        <v>3818848171.2656298</v>
      </c>
      <c r="V1294" s="60">
        <v>3818848171.2656298</v>
      </c>
      <c r="W1294" s="60">
        <v>7793567696.4604597</v>
      </c>
      <c r="X1294" s="59">
        <v>5.76379875941E-2</v>
      </c>
      <c r="Y1294" s="54">
        <v>0</v>
      </c>
      <c r="Z1294" s="54">
        <v>1</v>
      </c>
      <c r="AA1294" s="54">
        <v>0</v>
      </c>
      <c r="AB1294" s="54">
        <v>0</v>
      </c>
      <c r="AC1294" s="56">
        <v>0</v>
      </c>
      <c r="AD1294" s="56">
        <v>1</v>
      </c>
      <c r="AE1294" s="1" t="s">
        <v>1458</v>
      </c>
      <c r="AF1294" s="1" t="s">
        <v>1418</v>
      </c>
      <c r="AG1294" s="1" t="s">
        <v>1419</v>
      </c>
    </row>
    <row r="1295" spans="1:33">
      <c r="A1295" s="53">
        <v>45169</v>
      </c>
      <c r="B1295" s="53">
        <v>45169</v>
      </c>
      <c r="N1295" s="1" t="s">
        <v>948</v>
      </c>
      <c r="U1295" s="59">
        <v>2109327673.66978</v>
      </c>
      <c r="V1295" s="60">
        <v>2109327673.66978</v>
      </c>
      <c r="W1295" s="60">
        <v>4367219124.5576601</v>
      </c>
      <c r="X1295" s="59">
        <v>3.1836144521699999E-2</v>
      </c>
      <c r="Y1295" s="54">
        <v>0</v>
      </c>
      <c r="Z1295" s="54">
        <v>1</v>
      </c>
      <c r="AA1295" s="54">
        <v>0</v>
      </c>
      <c r="AB1295" s="54">
        <v>0</v>
      </c>
      <c r="AC1295" s="56">
        <v>0</v>
      </c>
      <c r="AD1295" s="56">
        <v>1</v>
      </c>
      <c r="AE1295" s="1" t="s">
        <v>1431</v>
      </c>
      <c r="AF1295" s="1" t="s">
        <v>1418</v>
      </c>
      <c r="AG1295" s="1" t="s">
        <v>1465</v>
      </c>
    </row>
    <row r="1296" spans="1:33">
      <c r="A1296" s="53">
        <v>45169</v>
      </c>
      <c r="B1296" s="53">
        <v>45169</v>
      </c>
      <c r="N1296" s="1" t="s">
        <v>1070</v>
      </c>
      <c r="U1296" s="59">
        <v>7032181483.4643698</v>
      </c>
      <c r="V1296" s="60">
        <v>7032181483.4643698</v>
      </c>
      <c r="W1296" s="60">
        <v>15627069963.2542</v>
      </c>
      <c r="X1296" s="59">
        <v>0.1061369216386</v>
      </c>
      <c r="Y1296" s="54">
        <v>1</v>
      </c>
      <c r="Z1296" s="54">
        <v>0</v>
      </c>
      <c r="AA1296" s="54">
        <v>0</v>
      </c>
      <c r="AB1296" s="54">
        <v>0</v>
      </c>
      <c r="AC1296" s="56">
        <v>0</v>
      </c>
      <c r="AD1296" s="56">
        <v>1</v>
      </c>
      <c r="AE1296" s="1" t="s">
        <v>1458</v>
      </c>
      <c r="AF1296" s="1" t="s">
        <v>1418</v>
      </c>
      <c r="AG1296" s="1" t="s">
        <v>1419</v>
      </c>
    </row>
    <row r="1297" spans="1:33">
      <c r="A1297" s="53">
        <v>45169</v>
      </c>
      <c r="B1297" s="53">
        <v>45169</v>
      </c>
      <c r="N1297" s="1" t="s">
        <v>948</v>
      </c>
      <c r="U1297" s="59">
        <v>229822160.19646901</v>
      </c>
      <c r="V1297" s="60">
        <v>229822160.19646901</v>
      </c>
      <c r="W1297" s="60">
        <v>3824221998.9163499</v>
      </c>
      <c r="X1297" s="59">
        <v>3.4687126128999999E-3</v>
      </c>
      <c r="Y1297" s="54">
        <v>0</v>
      </c>
      <c r="Z1297" s="54">
        <v>1</v>
      </c>
      <c r="AA1297" s="54">
        <v>0</v>
      </c>
      <c r="AB1297" s="54">
        <v>0</v>
      </c>
      <c r="AC1297" s="56">
        <v>0</v>
      </c>
      <c r="AD1297" s="56">
        <v>1</v>
      </c>
      <c r="AE1297" s="1" t="s">
        <v>1461</v>
      </c>
      <c r="AF1297" s="1" t="s">
        <v>1418</v>
      </c>
      <c r="AG1297" s="1" t="s">
        <v>1434</v>
      </c>
    </row>
    <row r="1298" spans="1:33">
      <c r="A1298" s="53">
        <v>45169</v>
      </c>
      <c r="B1298" s="53">
        <v>45169</v>
      </c>
      <c r="N1298" s="1" t="s">
        <v>1310</v>
      </c>
      <c r="U1298" s="59">
        <v>885903048.47576201</v>
      </c>
      <c r="V1298" s="60">
        <v>885903048.47576201</v>
      </c>
      <c r="W1298" s="60">
        <v>2531151567.0736098</v>
      </c>
      <c r="X1298" s="59">
        <v>1.33709607263E-2</v>
      </c>
      <c r="Y1298" s="54">
        <v>0</v>
      </c>
      <c r="Z1298" s="54">
        <v>1</v>
      </c>
      <c r="AA1298" s="54">
        <v>0</v>
      </c>
      <c r="AB1298" s="54">
        <v>0</v>
      </c>
      <c r="AC1298" s="56">
        <v>0</v>
      </c>
      <c r="AD1298" s="56">
        <v>1</v>
      </c>
      <c r="AE1298" s="1" t="s">
        <v>1462</v>
      </c>
      <c r="AF1298" s="1" t="s">
        <v>1418</v>
      </c>
      <c r="AG1298" s="1" t="s">
        <v>1419</v>
      </c>
    </row>
    <row r="1299" spans="1:33">
      <c r="A1299" s="53">
        <v>45169</v>
      </c>
      <c r="B1299" s="53">
        <v>45169</v>
      </c>
      <c r="N1299" s="1" t="s">
        <v>948</v>
      </c>
      <c r="U1299" s="59">
        <v>306625976.37741297</v>
      </c>
      <c r="V1299" s="60">
        <v>306625976.37741297</v>
      </c>
      <c r="W1299" s="60">
        <v>5102231235.2267399</v>
      </c>
      <c r="X1299" s="59">
        <v>4.6279148658999996E-3</v>
      </c>
      <c r="Y1299" s="54">
        <v>0</v>
      </c>
      <c r="Z1299" s="54">
        <v>1</v>
      </c>
      <c r="AA1299" s="54">
        <v>0</v>
      </c>
      <c r="AB1299" s="54">
        <v>0</v>
      </c>
      <c r="AC1299" s="56">
        <v>1</v>
      </c>
      <c r="AD1299" s="56">
        <v>0</v>
      </c>
      <c r="AE1299" s="1" t="s">
        <v>1461</v>
      </c>
      <c r="AF1299" s="1" t="s">
        <v>1418</v>
      </c>
      <c r="AG1299" s="1" t="s">
        <v>1434</v>
      </c>
    </row>
    <row r="1300" spans="1:33">
      <c r="A1300" s="53">
        <v>45169</v>
      </c>
      <c r="B1300" s="53">
        <v>45169</v>
      </c>
      <c r="N1300" s="1" t="s">
        <v>948</v>
      </c>
      <c r="U1300" s="59">
        <v>401253558.70665699</v>
      </c>
      <c r="V1300" s="60">
        <v>401253558.70665699</v>
      </c>
      <c r="W1300" s="60">
        <v>10015239729.521799</v>
      </c>
      <c r="X1300" s="59">
        <v>6.0561317449000004E-3</v>
      </c>
      <c r="Y1300" s="54">
        <v>1</v>
      </c>
      <c r="Z1300" s="54">
        <v>0</v>
      </c>
      <c r="AA1300" s="54">
        <v>0</v>
      </c>
      <c r="AB1300" s="54">
        <v>0</v>
      </c>
      <c r="AC1300" s="56">
        <v>0</v>
      </c>
      <c r="AD1300" s="56">
        <v>1</v>
      </c>
      <c r="AE1300" s="1" t="s">
        <v>1461</v>
      </c>
      <c r="AF1300" s="1" t="s">
        <v>1418</v>
      </c>
      <c r="AG1300" s="1" t="s">
        <v>1434</v>
      </c>
    </row>
    <row r="1301" spans="1:33">
      <c r="A1301" s="53">
        <v>45169</v>
      </c>
      <c r="B1301" s="53">
        <v>45169</v>
      </c>
      <c r="N1301" s="1" t="s">
        <v>948</v>
      </c>
      <c r="U1301" s="59">
        <v>1631269047.6233001</v>
      </c>
      <c r="V1301" s="60">
        <v>1631269047.6233001</v>
      </c>
      <c r="W1301" s="60">
        <v>4078172619.05825</v>
      </c>
      <c r="X1301" s="59">
        <v>2.462079164E-2</v>
      </c>
      <c r="Y1301" s="54">
        <v>0</v>
      </c>
      <c r="Z1301" s="54">
        <v>1</v>
      </c>
      <c r="AA1301" s="54">
        <v>0</v>
      </c>
      <c r="AB1301" s="54">
        <v>0</v>
      </c>
      <c r="AC1301" s="56">
        <v>0</v>
      </c>
      <c r="AD1301" s="56">
        <v>1</v>
      </c>
      <c r="AE1301" s="1" t="s">
        <v>1431</v>
      </c>
      <c r="AF1301" s="1" t="s">
        <v>1418</v>
      </c>
      <c r="AG1301" s="1" t="s">
        <v>1457</v>
      </c>
    </row>
    <row r="1302" spans="1:33">
      <c r="A1302" s="53">
        <v>45169</v>
      </c>
      <c r="B1302" s="53">
        <v>45169</v>
      </c>
      <c r="N1302" s="1" t="s">
        <v>1070</v>
      </c>
      <c r="U1302" s="59">
        <v>7532898521.7732401</v>
      </c>
      <c r="V1302" s="60">
        <v>7532898521.7732401</v>
      </c>
      <c r="W1302" s="60">
        <v>16739774492.829399</v>
      </c>
      <c r="X1302" s="59">
        <v>0.113694258602</v>
      </c>
      <c r="Y1302" s="54">
        <v>1</v>
      </c>
      <c r="Z1302" s="54">
        <v>0</v>
      </c>
      <c r="AA1302" s="54">
        <v>0</v>
      </c>
      <c r="AB1302" s="54">
        <v>0</v>
      </c>
      <c r="AC1302" s="56">
        <v>0</v>
      </c>
      <c r="AD1302" s="56">
        <v>1</v>
      </c>
      <c r="AE1302" s="1" t="s">
        <v>1458</v>
      </c>
      <c r="AF1302" s="1" t="s">
        <v>1418</v>
      </c>
      <c r="AG1302" s="1" t="s">
        <v>1419</v>
      </c>
    </row>
    <row r="1303" spans="1:33">
      <c r="A1303" s="53">
        <v>45169</v>
      </c>
      <c r="B1303" s="53">
        <v>45169</v>
      </c>
      <c r="N1303" s="1" t="s">
        <v>1131</v>
      </c>
      <c r="U1303" s="59">
        <v>1962930200.3269401</v>
      </c>
      <c r="V1303" s="60">
        <v>1962930200.3269401</v>
      </c>
      <c r="W1303" s="60">
        <v>6543100667.7564602</v>
      </c>
      <c r="X1303" s="59">
        <v>2.9626563157400001E-2</v>
      </c>
      <c r="Y1303" s="54">
        <v>0</v>
      </c>
      <c r="Z1303" s="54">
        <v>1</v>
      </c>
      <c r="AA1303" s="54">
        <v>0</v>
      </c>
      <c r="AB1303" s="54">
        <v>0</v>
      </c>
      <c r="AC1303" s="56">
        <v>0</v>
      </c>
      <c r="AD1303" s="56">
        <v>1</v>
      </c>
      <c r="AE1303" s="1" t="s">
        <v>1446</v>
      </c>
      <c r="AF1303" s="1" t="s">
        <v>1418</v>
      </c>
      <c r="AG1303" s="1" t="s">
        <v>1419</v>
      </c>
    </row>
    <row r="1304" spans="1:33">
      <c r="A1304" s="53">
        <v>45169</v>
      </c>
      <c r="B1304" s="53">
        <v>45169</v>
      </c>
      <c r="N1304" s="1" t="s">
        <v>1102</v>
      </c>
      <c r="U1304" s="59">
        <v>1173740519.9546101</v>
      </c>
      <c r="V1304" s="60">
        <v>1173740519.9546101</v>
      </c>
      <c r="W1304" s="60">
        <v>2347481039.9092102</v>
      </c>
      <c r="X1304" s="59">
        <v>1.7715300135999999E-2</v>
      </c>
      <c r="Y1304" s="54">
        <v>0</v>
      </c>
      <c r="Z1304" s="54">
        <v>1</v>
      </c>
      <c r="AA1304" s="54">
        <v>0</v>
      </c>
      <c r="AB1304" s="54">
        <v>0</v>
      </c>
      <c r="AC1304" s="56">
        <v>0</v>
      </c>
      <c r="AD1304" s="56">
        <v>1</v>
      </c>
      <c r="AE1304" s="1" t="s">
        <v>1482</v>
      </c>
      <c r="AF1304" s="1" t="s">
        <v>1418</v>
      </c>
      <c r="AG1304" s="1" t="s">
        <v>1419</v>
      </c>
    </row>
    <row r="1305" spans="1:33">
      <c r="A1305" s="53">
        <v>45169</v>
      </c>
      <c r="B1305" s="53">
        <v>45169</v>
      </c>
      <c r="N1305" s="1" t="s">
        <v>948</v>
      </c>
      <c r="U1305" s="59">
        <v>2484941189.8587699</v>
      </c>
      <c r="V1305" s="60">
        <v>2484941189.8587699</v>
      </c>
      <c r="W1305" s="60">
        <v>2615727568.2723899</v>
      </c>
      <c r="X1305" s="59">
        <v>3.7505290351899999E-2</v>
      </c>
      <c r="Y1305" s="54">
        <v>0</v>
      </c>
      <c r="Z1305" s="54">
        <v>1</v>
      </c>
      <c r="AA1305" s="54">
        <v>0</v>
      </c>
      <c r="AB1305" s="54">
        <v>0</v>
      </c>
      <c r="AC1305" s="56">
        <v>0.35</v>
      </c>
      <c r="AD1305" s="56">
        <v>0.65</v>
      </c>
      <c r="AE1305" s="1" t="s">
        <v>1431</v>
      </c>
      <c r="AF1305" s="1" t="s">
        <v>1418</v>
      </c>
      <c r="AG1305" s="1" t="s">
        <v>1457</v>
      </c>
    </row>
    <row r="1306" spans="1:33">
      <c r="A1306" s="53">
        <v>45169</v>
      </c>
      <c r="B1306" s="53">
        <v>45169</v>
      </c>
      <c r="N1306" s="1" t="s">
        <v>1310</v>
      </c>
      <c r="U1306" s="59">
        <v>4020783893.7673998</v>
      </c>
      <c r="V1306" s="60">
        <v>4020783893.7673998</v>
      </c>
      <c r="W1306" s="60">
        <v>16083135575.069599</v>
      </c>
      <c r="X1306" s="59">
        <v>6.0685809383900002E-2</v>
      </c>
      <c r="Y1306" s="54">
        <v>1</v>
      </c>
      <c r="Z1306" s="54">
        <v>0</v>
      </c>
      <c r="AA1306" s="54">
        <v>0</v>
      </c>
      <c r="AB1306" s="54">
        <v>0</v>
      </c>
      <c r="AC1306" s="56">
        <v>0</v>
      </c>
      <c r="AD1306" s="56">
        <v>1</v>
      </c>
      <c r="AE1306" s="1" t="s">
        <v>1462</v>
      </c>
      <c r="AF1306" s="1" t="s">
        <v>1418</v>
      </c>
      <c r="AG1306" s="1" t="s">
        <v>1419</v>
      </c>
    </row>
    <row r="1307" spans="1:33">
      <c r="A1307" s="53">
        <v>45169</v>
      </c>
      <c r="B1307" s="53">
        <v>45169</v>
      </c>
      <c r="N1307" s="1" t="s">
        <v>918</v>
      </c>
      <c r="U1307" s="59">
        <v>4343792605.4595604</v>
      </c>
      <c r="V1307" s="60">
        <v>4343792605.4595604</v>
      </c>
      <c r="W1307" s="60">
        <v>4343792605.4595604</v>
      </c>
      <c r="X1307" s="59">
        <v>6.5560989355000002E-2</v>
      </c>
      <c r="Y1307" s="54">
        <v>0</v>
      </c>
      <c r="Z1307" s="54">
        <v>1</v>
      </c>
      <c r="AA1307" s="54">
        <v>0</v>
      </c>
      <c r="AB1307" s="54">
        <v>0</v>
      </c>
      <c r="AC1307" s="56">
        <v>1</v>
      </c>
      <c r="AD1307" s="56">
        <v>0</v>
      </c>
      <c r="AE1307" s="1" t="s">
        <v>1466</v>
      </c>
      <c r="AF1307" s="1" t="s">
        <v>1467</v>
      </c>
      <c r="AG1307" s="1" t="s">
        <v>1419</v>
      </c>
    </row>
    <row r="1308" spans="1:33">
      <c r="A1308" s="53">
        <v>45169</v>
      </c>
      <c r="B1308" s="53">
        <v>45169</v>
      </c>
      <c r="N1308" s="1" t="s">
        <v>948</v>
      </c>
      <c r="U1308" s="59">
        <v>543957160.86710203</v>
      </c>
      <c r="V1308" s="60">
        <v>543957160.86710203</v>
      </c>
      <c r="W1308" s="60">
        <v>9051402785.8659592</v>
      </c>
      <c r="X1308" s="59">
        <v>8.2099614028999998E-3</v>
      </c>
      <c r="Y1308" s="54">
        <v>1</v>
      </c>
      <c r="Z1308" s="54">
        <v>0</v>
      </c>
      <c r="AA1308" s="54">
        <v>0</v>
      </c>
      <c r="AB1308" s="54">
        <v>0</v>
      </c>
      <c r="AC1308" s="56">
        <v>0</v>
      </c>
      <c r="AD1308" s="56">
        <v>1</v>
      </c>
      <c r="AE1308" s="1" t="s">
        <v>1461</v>
      </c>
      <c r="AF1308" s="1" t="s">
        <v>1418</v>
      </c>
      <c r="AG1308" s="1" t="s">
        <v>1434</v>
      </c>
    </row>
    <row r="1309" spans="1:33">
      <c r="A1309" s="53">
        <v>45169</v>
      </c>
      <c r="B1309" s="53">
        <v>45169</v>
      </c>
      <c r="N1309" s="1" t="s">
        <v>1339</v>
      </c>
      <c r="U1309" s="59">
        <v>3241515906.3993101</v>
      </c>
      <c r="V1309" s="60">
        <v>3241515906.3993101</v>
      </c>
      <c r="W1309" s="60">
        <v>12966063625.5973</v>
      </c>
      <c r="X1309" s="59">
        <v>4.8924294766399999E-2</v>
      </c>
      <c r="Y1309" s="54">
        <v>1</v>
      </c>
      <c r="Z1309" s="54">
        <v>0</v>
      </c>
      <c r="AA1309" s="54">
        <v>0</v>
      </c>
      <c r="AB1309" s="54">
        <v>0</v>
      </c>
      <c r="AC1309" s="56">
        <v>0</v>
      </c>
      <c r="AD1309" s="56">
        <v>1</v>
      </c>
      <c r="AE1309" s="1" t="s">
        <v>1498</v>
      </c>
      <c r="AF1309" s="1" t="s">
        <v>1418</v>
      </c>
      <c r="AG1309" s="1" t="s">
        <v>1419</v>
      </c>
    </row>
    <row r="1310" spans="1:33">
      <c r="A1310" s="53">
        <v>45169</v>
      </c>
      <c r="B1310" s="53">
        <v>45169</v>
      </c>
      <c r="N1310" s="1" t="s">
        <v>948</v>
      </c>
      <c r="U1310" s="59">
        <v>665962994.95775199</v>
      </c>
      <c r="V1310" s="60">
        <v>665962994.95775199</v>
      </c>
      <c r="W1310" s="60">
        <v>11081569913.033899</v>
      </c>
      <c r="X1310" s="59">
        <v>1.0051399039699999E-2</v>
      </c>
      <c r="Y1310" s="54">
        <v>1</v>
      </c>
      <c r="Z1310" s="54">
        <v>0</v>
      </c>
      <c r="AA1310" s="54">
        <v>0</v>
      </c>
      <c r="AB1310" s="54">
        <v>0</v>
      </c>
      <c r="AC1310" s="56">
        <v>0</v>
      </c>
      <c r="AD1310" s="56">
        <v>1</v>
      </c>
      <c r="AE1310" s="1" t="s">
        <v>1463</v>
      </c>
      <c r="AF1310" s="1" t="s">
        <v>1418</v>
      </c>
      <c r="AG1310" s="1" t="s">
        <v>1434</v>
      </c>
    </row>
    <row r="1311" spans="1:33">
      <c r="A1311" s="53">
        <v>45169</v>
      </c>
      <c r="B1311" s="53">
        <v>45169</v>
      </c>
      <c r="N1311" s="1" t="s">
        <v>948</v>
      </c>
      <c r="U1311" s="59">
        <v>279759069.78869301</v>
      </c>
      <c r="V1311" s="60">
        <v>279759069.78869301</v>
      </c>
      <c r="W1311" s="60">
        <v>4655168101.1426296</v>
      </c>
      <c r="X1311" s="59">
        <v>4.2224118558E-3</v>
      </c>
      <c r="Y1311" s="54">
        <v>1</v>
      </c>
      <c r="Z1311" s="54">
        <v>0</v>
      </c>
      <c r="AA1311" s="54">
        <v>0</v>
      </c>
      <c r="AB1311" s="54">
        <v>0</v>
      </c>
      <c r="AC1311" s="56">
        <v>0</v>
      </c>
      <c r="AD1311" s="56">
        <v>1</v>
      </c>
      <c r="AE1311" s="1" t="s">
        <v>1463</v>
      </c>
      <c r="AF1311" s="1" t="s">
        <v>1418</v>
      </c>
      <c r="AG1311" s="1" t="s">
        <v>1434</v>
      </c>
    </row>
    <row r="1312" spans="1:33">
      <c r="A1312" s="53">
        <v>45169</v>
      </c>
      <c r="B1312" s="53">
        <v>45169</v>
      </c>
      <c r="N1312" s="1" t="s">
        <v>948</v>
      </c>
      <c r="U1312" s="59">
        <v>421588756.46960199</v>
      </c>
      <c r="V1312" s="60">
        <v>421588756.46960199</v>
      </c>
      <c r="W1312" s="60">
        <v>7015202518.3671198</v>
      </c>
      <c r="X1312" s="59">
        <v>6.3630514818999997E-3</v>
      </c>
      <c r="Y1312" s="54">
        <v>1</v>
      </c>
      <c r="Z1312" s="54">
        <v>0</v>
      </c>
      <c r="AA1312" s="54">
        <v>0</v>
      </c>
      <c r="AB1312" s="54">
        <v>0</v>
      </c>
      <c r="AC1312" s="56">
        <v>1</v>
      </c>
      <c r="AD1312" s="56">
        <v>0</v>
      </c>
      <c r="AE1312" s="1" t="s">
        <v>1461</v>
      </c>
      <c r="AF1312" s="1" t="s">
        <v>1418</v>
      </c>
      <c r="AG1312" s="1" t="s">
        <v>1434</v>
      </c>
    </row>
    <row r="1313" spans="1:33">
      <c r="A1313" s="53">
        <v>45169</v>
      </c>
      <c r="B1313" s="53">
        <v>45169</v>
      </c>
      <c r="N1313" s="1" t="s">
        <v>948</v>
      </c>
      <c r="U1313" s="59">
        <v>184364910.35240799</v>
      </c>
      <c r="V1313" s="60">
        <v>184364910.35240799</v>
      </c>
      <c r="W1313" s="60">
        <v>3067817069.49055</v>
      </c>
      <c r="X1313" s="59">
        <v>2.7826250060999998E-3</v>
      </c>
      <c r="Y1313" s="54">
        <v>0</v>
      </c>
      <c r="Z1313" s="54">
        <v>1</v>
      </c>
      <c r="AA1313" s="54">
        <v>0</v>
      </c>
      <c r="AB1313" s="54">
        <v>0</v>
      </c>
      <c r="AC1313" s="56">
        <v>1</v>
      </c>
      <c r="AD1313" s="56">
        <v>0</v>
      </c>
      <c r="AE1313" s="1" t="s">
        <v>1463</v>
      </c>
      <c r="AF1313" s="1" t="s">
        <v>1418</v>
      </c>
      <c r="AG1313" s="1" t="s">
        <v>1434</v>
      </c>
    </row>
    <row r="1314" spans="1:33">
      <c r="A1314" s="53">
        <v>45169</v>
      </c>
      <c r="B1314" s="53">
        <v>45169</v>
      </c>
      <c r="N1314" s="1" t="s">
        <v>948</v>
      </c>
      <c r="U1314" s="59">
        <v>256106625.37610799</v>
      </c>
      <c r="V1314" s="60">
        <v>256106625.37610799</v>
      </c>
      <c r="W1314" s="60">
        <v>4261593355.4635</v>
      </c>
      <c r="X1314" s="59">
        <v>3.8654248176999998E-3</v>
      </c>
      <c r="Y1314" s="54">
        <v>0</v>
      </c>
      <c r="Z1314" s="54">
        <v>1</v>
      </c>
      <c r="AA1314" s="54">
        <v>0</v>
      </c>
      <c r="AB1314" s="54">
        <v>0</v>
      </c>
      <c r="AC1314" s="56">
        <v>1</v>
      </c>
      <c r="AD1314" s="56">
        <v>0</v>
      </c>
      <c r="AE1314" s="1" t="s">
        <v>1461</v>
      </c>
      <c r="AF1314" s="1" t="s">
        <v>1418</v>
      </c>
      <c r="AG1314" s="1" t="s">
        <v>1434</v>
      </c>
    </row>
    <row r="1315" spans="1:33">
      <c r="A1315" s="53">
        <v>45169</v>
      </c>
      <c r="B1315" s="53">
        <v>45169</v>
      </c>
      <c r="N1315" s="1" t="s">
        <v>948</v>
      </c>
      <c r="U1315" s="59">
        <v>169281033.17991301</v>
      </c>
      <c r="V1315" s="60">
        <v>169281033.17991301</v>
      </c>
      <c r="W1315" s="60">
        <v>2816822583.7425599</v>
      </c>
      <c r="X1315" s="59">
        <v>2.5549636048999998E-3</v>
      </c>
      <c r="Y1315" s="54">
        <v>0</v>
      </c>
      <c r="Z1315" s="54">
        <v>1</v>
      </c>
      <c r="AA1315" s="54">
        <v>0</v>
      </c>
      <c r="AB1315" s="54">
        <v>0</v>
      </c>
      <c r="AC1315" s="56">
        <v>0</v>
      </c>
      <c r="AD1315" s="56">
        <v>1</v>
      </c>
      <c r="AE1315" s="1" t="s">
        <v>1461</v>
      </c>
      <c r="AF1315" s="1" t="s">
        <v>1418</v>
      </c>
      <c r="AG1315" s="1" t="s">
        <v>1434</v>
      </c>
    </row>
    <row r="1316" spans="1:33">
      <c r="A1316" s="53">
        <v>45169</v>
      </c>
      <c r="B1316" s="53">
        <v>45169</v>
      </c>
      <c r="N1316" s="1" t="s">
        <v>1070</v>
      </c>
      <c r="U1316" s="59">
        <v>2010400702.8998201</v>
      </c>
      <c r="V1316" s="60">
        <v>2010400702.8998201</v>
      </c>
      <c r="W1316" s="60">
        <v>4467557117.55515</v>
      </c>
      <c r="X1316" s="59">
        <v>3.0343036846799998E-2</v>
      </c>
      <c r="Y1316" s="54">
        <v>0</v>
      </c>
      <c r="Z1316" s="54">
        <v>1</v>
      </c>
      <c r="AA1316" s="54">
        <v>0</v>
      </c>
      <c r="AB1316" s="54">
        <v>0</v>
      </c>
      <c r="AC1316" s="56">
        <v>1</v>
      </c>
      <c r="AD1316" s="56">
        <v>0</v>
      </c>
      <c r="AE1316" s="1" t="s">
        <v>1458</v>
      </c>
      <c r="AF1316" s="1" t="s">
        <v>1418</v>
      </c>
      <c r="AG1316" s="1" t="s">
        <v>1419</v>
      </c>
    </row>
    <row r="1317" spans="1:33">
      <c r="A1317" s="53">
        <v>45169</v>
      </c>
      <c r="B1317" s="53">
        <v>45169</v>
      </c>
      <c r="N1317" s="1" t="s">
        <v>1070</v>
      </c>
      <c r="U1317" s="59">
        <v>3938490891.4523902</v>
      </c>
      <c r="V1317" s="60">
        <v>3938490891.4523902</v>
      </c>
      <c r="W1317" s="60">
        <v>15753963565.8095</v>
      </c>
      <c r="X1317" s="59">
        <v>5.9443758683299999E-2</v>
      </c>
      <c r="Y1317" s="54">
        <v>1</v>
      </c>
      <c r="Z1317" s="54">
        <v>0</v>
      </c>
      <c r="AA1317" s="54">
        <v>0</v>
      </c>
      <c r="AB1317" s="54">
        <v>0</v>
      </c>
      <c r="AC1317" s="56">
        <v>0</v>
      </c>
      <c r="AD1317" s="56">
        <v>1</v>
      </c>
      <c r="AE1317" s="1" t="s">
        <v>1458</v>
      </c>
      <c r="AF1317" s="1" t="s">
        <v>1418</v>
      </c>
      <c r="AG1317" s="1" t="s">
        <v>1419</v>
      </c>
    </row>
    <row r="1318" spans="1:33">
      <c r="A1318" s="53">
        <v>45169</v>
      </c>
      <c r="B1318" s="53">
        <v>45169</v>
      </c>
      <c r="N1318" s="1" t="s">
        <v>948</v>
      </c>
      <c r="U1318" s="59">
        <v>2934718599.3432598</v>
      </c>
      <c r="V1318" s="60">
        <v>2934718599.3432598</v>
      </c>
      <c r="W1318" s="60">
        <v>6143441472.4009304</v>
      </c>
      <c r="X1318" s="59">
        <v>4.4293794001499999E-2</v>
      </c>
      <c r="Y1318" s="54">
        <v>1</v>
      </c>
      <c r="Z1318" s="54">
        <v>0</v>
      </c>
      <c r="AA1318" s="54">
        <v>0</v>
      </c>
      <c r="AB1318" s="54">
        <v>0</v>
      </c>
      <c r="AC1318" s="56">
        <v>0.5</v>
      </c>
      <c r="AD1318" s="56">
        <v>0.5</v>
      </c>
      <c r="AE1318" s="1" t="s">
        <v>1431</v>
      </c>
      <c r="AF1318" s="1" t="s">
        <v>1418</v>
      </c>
      <c r="AG1318" s="1" t="s">
        <v>1457</v>
      </c>
    </row>
    <row r="1319" spans="1:33">
      <c r="A1319" s="53">
        <v>45169</v>
      </c>
      <c r="B1319" s="53">
        <v>45169</v>
      </c>
      <c r="N1319" s="1" t="s">
        <v>1303</v>
      </c>
      <c r="U1319" s="59">
        <v>11327281293.240999</v>
      </c>
      <c r="V1319" s="60">
        <v>11327281293.240999</v>
      </c>
      <c r="W1319" s="60">
        <v>16181830418.915701</v>
      </c>
      <c r="X1319" s="59">
        <v>0.1709629891985</v>
      </c>
      <c r="Y1319" s="54">
        <v>1</v>
      </c>
      <c r="Z1319" s="54">
        <v>0</v>
      </c>
      <c r="AA1319" s="54">
        <v>0</v>
      </c>
      <c r="AB1319" s="54">
        <v>0</v>
      </c>
      <c r="AC1319" s="56">
        <v>1</v>
      </c>
      <c r="AD1319" s="56">
        <v>0</v>
      </c>
      <c r="AE1319" s="1" t="s">
        <v>1454</v>
      </c>
      <c r="AF1319" s="1" t="s">
        <v>1418</v>
      </c>
      <c r="AG1319" s="1" t="s">
        <v>1419</v>
      </c>
    </row>
    <row r="1320" spans="1:33">
      <c r="A1320" s="53">
        <v>45169</v>
      </c>
      <c r="B1320" s="53">
        <v>45169</v>
      </c>
      <c r="N1320" s="1" t="s">
        <v>948</v>
      </c>
      <c r="U1320" s="59">
        <v>2237325066.1440001</v>
      </c>
      <c r="V1320" s="60">
        <v>2237325066.1440001</v>
      </c>
      <c r="W1320" s="60">
        <v>4821780968.6007996</v>
      </c>
      <c r="X1320" s="59">
        <v>3.3768012925099997E-2</v>
      </c>
      <c r="Y1320" s="54">
        <v>0</v>
      </c>
      <c r="Z1320" s="54">
        <v>1</v>
      </c>
      <c r="AA1320" s="54">
        <v>0</v>
      </c>
      <c r="AB1320" s="54">
        <v>0</v>
      </c>
      <c r="AC1320" s="56">
        <v>0</v>
      </c>
      <c r="AD1320" s="56">
        <v>1</v>
      </c>
      <c r="AE1320" s="1" t="s">
        <v>1424</v>
      </c>
      <c r="AF1320" s="1" t="s">
        <v>1418</v>
      </c>
      <c r="AG1320" s="1" t="s">
        <v>1434</v>
      </c>
    </row>
    <row r="1321" spans="1:33">
      <c r="A1321" s="53">
        <v>45169</v>
      </c>
      <c r="B1321" s="53">
        <v>45169</v>
      </c>
      <c r="N1321" s="1" t="s">
        <v>918</v>
      </c>
      <c r="U1321" s="59">
        <v>4541083923.3411798</v>
      </c>
      <c r="V1321" s="60">
        <v>4541083923.3411798</v>
      </c>
      <c r="W1321" s="60">
        <v>6487262747.63025</v>
      </c>
      <c r="X1321" s="59">
        <v>6.8538713009499999E-2</v>
      </c>
      <c r="Y1321" s="54">
        <v>0</v>
      </c>
      <c r="Z1321" s="54">
        <v>1</v>
      </c>
      <c r="AA1321" s="54">
        <v>0</v>
      </c>
      <c r="AB1321" s="54">
        <v>0</v>
      </c>
      <c r="AC1321" s="56">
        <v>0</v>
      </c>
      <c r="AD1321" s="56">
        <v>1</v>
      </c>
      <c r="AE1321" s="1" t="s">
        <v>1466</v>
      </c>
      <c r="AF1321" s="1" t="s">
        <v>1467</v>
      </c>
      <c r="AG1321" s="1" t="s">
        <v>1419</v>
      </c>
    </row>
    <row r="1322" spans="1:33">
      <c r="A1322" s="53">
        <v>45169</v>
      </c>
      <c r="B1322" s="53">
        <v>45169</v>
      </c>
      <c r="N1322" s="1" t="s">
        <v>948</v>
      </c>
      <c r="U1322" s="59">
        <v>1395350548.2832301</v>
      </c>
      <c r="V1322" s="60">
        <v>1395350548.2832301</v>
      </c>
      <c r="W1322" s="60">
        <v>2790701096.5664501</v>
      </c>
      <c r="X1322" s="59">
        <v>2.1060066801400001E-2</v>
      </c>
      <c r="Y1322" s="54">
        <v>0</v>
      </c>
      <c r="Z1322" s="54">
        <v>1</v>
      </c>
      <c r="AA1322" s="54">
        <v>0</v>
      </c>
      <c r="AB1322" s="54">
        <v>0</v>
      </c>
      <c r="AC1322" s="56">
        <v>0.5</v>
      </c>
      <c r="AD1322" s="56">
        <v>0.5</v>
      </c>
      <c r="AE1322" s="1" t="s">
        <v>1431</v>
      </c>
      <c r="AF1322" s="1" t="s">
        <v>1418</v>
      </c>
      <c r="AG1322" s="1" t="s">
        <v>1457</v>
      </c>
    </row>
    <row r="1323" spans="1:33">
      <c r="A1323" s="53">
        <v>45169</v>
      </c>
      <c r="B1323" s="53">
        <v>45169</v>
      </c>
      <c r="N1323" s="1" t="s">
        <v>948</v>
      </c>
      <c r="U1323" s="59">
        <v>3968584765.0715699</v>
      </c>
      <c r="V1323" s="60">
        <v>3968584765.0715699</v>
      </c>
      <c r="W1323" s="60">
        <v>33083139459.796101</v>
      </c>
      <c r="X1323" s="59">
        <v>5.98979664016E-2</v>
      </c>
      <c r="Y1323" s="54">
        <v>1</v>
      </c>
      <c r="Z1323" s="54">
        <v>0</v>
      </c>
      <c r="AA1323" s="54">
        <v>0</v>
      </c>
      <c r="AB1323" s="54">
        <v>0</v>
      </c>
      <c r="AC1323" s="56">
        <v>0</v>
      </c>
      <c r="AD1323" s="56">
        <v>1</v>
      </c>
      <c r="AE1323" s="1" t="s">
        <v>1431</v>
      </c>
      <c r="AF1323" s="1" t="s">
        <v>1418</v>
      </c>
      <c r="AG1323" s="1" t="s">
        <v>1465</v>
      </c>
    </row>
    <row r="1324" spans="1:33">
      <c r="A1324" s="53">
        <v>45169</v>
      </c>
      <c r="B1324" s="53">
        <v>45169</v>
      </c>
      <c r="N1324" s="1" t="s">
        <v>948</v>
      </c>
      <c r="U1324" s="59">
        <v>1723181574.10181</v>
      </c>
      <c r="V1324" s="60">
        <v>1723181574.10181</v>
      </c>
      <c r="W1324" s="60">
        <v>33083139459.796101</v>
      </c>
      <c r="X1324" s="59">
        <v>2.6008030101300001E-2</v>
      </c>
      <c r="Y1324" s="54">
        <v>1</v>
      </c>
      <c r="Z1324" s="54">
        <v>0</v>
      </c>
      <c r="AA1324" s="54">
        <v>0</v>
      </c>
      <c r="AB1324" s="54">
        <v>0</v>
      </c>
      <c r="AC1324" s="56">
        <v>0</v>
      </c>
      <c r="AD1324" s="56">
        <v>1</v>
      </c>
      <c r="AE1324" s="1" t="s">
        <v>1461</v>
      </c>
      <c r="AF1324" s="1" t="s">
        <v>1418</v>
      </c>
      <c r="AG1324" s="1" t="s">
        <v>1434</v>
      </c>
    </row>
    <row r="1325" spans="1:33">
      <c r="A1325" s="53">
        <v>45169</v>
      </c>
      <c r="B1325" s="53">
        <v>45169</v>
      </c>
      <c r="N1325" s="1" t="s">
        <v>1102</v>
      </c>
      <c r="U1325" s="59">
        <v>2742741188.5000901</v>
      </c>
      <c r="V1325" s="60">
        <v>2742741188.5000901</v>
      </c>
      <c r="W1325" s="60">
        <v>3656988251.3334599</v>
      </c>
      <c r="X1325" s="59">
        <v>4.1396273301999999E-2</v>
      </c>
      <c r="Y1325" s="54">
        <v>0</v>
      </c>
      <c r="Z1325" s="54">
        <v>1</v>
      </c>
      <c r="AA1325" s="54">
        <v>0</v>
      </c>
      <c r="AB1325" s="54">
        <v>0</v>
      </c>
      <c r="AC1325" s="56">
        <v>0</v>
      </c>
      <c r="AD1325" s="56">
        <v>1</v>
      </c>
      <c r="AE1325" s="1" t="s">
        <v>1464</v>
      </c>
      <c r="AF1325" s="1" t="s">
        <v>1418</v>
      </c>
      <c r="AG1325" s="1" t="s">
        <v>1419</v>
      </c>
    </row>
    <row r="1326" spans="1:33">
      <c r="A1326" s="53">
        <v>45169</v>
      </c>
      <c r="B1326" s="53">
        <v>45169</v>
      </c>
      <c r="N1326" s="1" t="s">
        <v>948</v>
      </c>
      <c r="U1326" s="59">
        <v>255811350.44506401</v>
      </c>
      <c r="V1326" s="60">
        <v>255811350.44506401</v>
      </c>
      <c r="W1326" s="60">
        <v>4256680004.6967201</v>
      </c>
      <c r="X1326" s="59">
        <v>3.8609682245E-3</v>
      </c>
      <c r="Y1326" s="54">
        <v>0</v>
      </c>
      <c r="Z1326" s="54">
        <v>1</v>
      </c>
      <c r="AA1326" s="54">
        <v>0</v>
      </c>
      <c r="AB1326" s="54">
        <v>0</v>
      </c>
      <c r="AC1326" s="56">
        <v>0</v>
      </c>
      <c r="AD1326" s="56">
        <v>1</v>
      </c>
      <c r="AE1326" s="1" t="s">
        <v>1461</v>
      </c>
      <c r="AF1326" s="1" t="s">
        <v>1418</v>
      </c>
      <c r="AG1326" s="1" t="s">
        <v>1434</v>
      </c>
    </row>
    <row r="1327" spans="1:33">
      <c r="A1327" s="53">
        <v>45169</v>
      </c>
      <c r="B1327" s="53">
        <v>45169</v>
      </c>
      <c r="N1327" s="1" t="s">
        <v>948</v>
      </c>
      <c r="U1327" s="59">
        <v>1793759723.65715</v>
      </c>
      <c r="V1327" s="60">
        <v>1793759723.65715</v>
      </c>
      <c r="W1327" s="60">
        <v>59696030966.862396</v>
      </c>
      <c r="X1327" s="59">
        <v>2.7073268185099999E-2</v>
      </c>
      <c r="Y1327" s="54">
        <v>1</v>
      </c>
      <c r="Z1327" s="54">
        <v>0</v>
      </c>
      <c r="AA1327" s="54">
        <v>0</v>
      </c>
      <c r="AB1327" s="54">
        <v>0</v>
      </c>
      <c r="AC1327" s="56">
        <v>0.65</v>
      </c>
      <c r="AD1327" s="56">
        <v>0.35</v>
      </c>
      <c r="AE1327" s="1" t="s">
        <v>1461</v>
      </c>
      <c r="AF1327" s="1" t="s">
        <v>1418</v>
      </c>
      <c r="AG1327" s="1" t="s">
        <v>1434</v>
      </c>
    </row>
    <row r="1328" spans="1:33">
      <c r="A1328" s="53">
        <v>45169</v>
      </c>
      <c r="B1328" s="53">
        <v>45169</v>
      </c>
      <c r="N1328" s="1" t="s">
        <v>948</v>
      </c>
      <c r="U1328" s="59">
        <v>250703951.615031</v>
      </c>
      <c r="V1328" s="60">
        <v>250703951.615031</v>
      </c>
      <c r="W1328" s="60">
        <v>4171693304.7790198</v>
      </c>
      <c r="X1328" s="59">
        <v>3.7838821040000001E-3</v>
      </c>
      <c r="Y1328" s="54">
        <v>0</v>
      </c>
      <c r="Z1328" s="54">
        <v>1</v>
      </c>
      <c r="AA1328" s="54">
        <v>0</v>
      </c>
      <c r="AB1328" s="54">
        <v>0</v>
      </c>
      <c r="AC1328" s="56">
        <v>0</v>
      </c>
      <c r="AD1328" s="56">
        <v>1</v>
      </c>
      <c r="AE1328" s="1" t="s">
        <v>1461</v>
      </c>
      <c r="AF1328" s="1" t="s">
        <v>1418</v>
      </c>
      <c r="AG1328" s="1" t="s">
        <v>1434</v>
      </c>
    </row>
    <row r="1329" spans="1:33">
      <c r="A1329" s="53">
        <v>45169</v>
      </c>
      <c r="B1329" s="53">
        <v>45169</v>
      </c>
      <c r="N1329" s="1" t="s">
        <v>948</v>
      </c>
      <c r="U1329" s="59">
        <v>250224045.856289</v>
      </c>
      <c r="V1329" s="60">
        <v>250224045.856289</v>
      </c>
      <c r="W1329" s="60">
        <v>4163707712.0998101</v>
      </c>
      <c r="X1329" s="59">
        <v>3.7766388721999999E-3</v>
      </c>
      <c r="Y1329" s="54">
        <v>1</v>
      </c>
      <c r="Z1329" s="54">
        <v>0</v>
      </c>
      <c r="AA1329" s="54">
        <v>0</v>
      </c>
      <c r="AB1329" s="54">
        <v>0</v>
      </c>
      <c r="AC1329" s="56">
        <v>0</v>
      </c>
      <c r="AD1329" s="56">
        <v>1</v>
      </c>
      <c r="AE1329" s="1" t="s">
        <v>1461</v>
      </c>
      <c r="AF1329" s="1" t="s">
        <v>1418</v>
      </c>
      <c r="AG1329" s="1" t="s">
        <v>1434</v>
      </c>
    </row>
    <row r="1330" spans="1:33">
      <c r="A1330" s="53">
        <v>45169</v>
      </c>
      <c r="B1330" s="53">
        <v>45169</v>
      </c>
      <c r="N1330" s="1" t="s">
        <v>948</v>
      </c>
      <c r="U1330" s="59">
        <v>24113111933.957298</v>
      </c>
      <c r="V1330" s="60">
        <v>24113111933.957298</v>
      </c>
      <c r="W1330" s="60">
        <v>39383658302.098396</v>
      </c>
      <c r="X1330" s="59">
        <v>0.36393990653059999</v>
      </c>
      <c r="Y1330" s="54">
        <v>1</v>
      </c>
      <c r="Z1330" s="54">
        <v>0</v>
      </c>
      <c r="AA1330" s="54">
        <v>0</v>
      </c>
      <c r="AB1330" s="54">
        <v>0</v>
      </c>
      <c r="AC1330" s="56">
        <v>0.35</v>
      </c>
      <c r="AD1330" s="56">
        <v>0.65</v>
      </c>
      <c r="AE1330" s="1" t="s">
        <v>1431</v>
      </c>
      <c r="AF1330" s="1" t="s">
        <v>1418</v>
      </c>
      <c r="AG1330" s="1" t="s">
        <v>1457</v>
      </c>
    </row>
    <row r="1331" spans="1:33">
      <c r="A1331" s="53">
        <v>45169</v>
      </c>
      <c r="B1331" s="53">
        <v>45169</v>
      </c>
      <c r="N1331" s="1" t="s">
        <v>948</v>
      </c>
      <c r="U1331" s="59">
        <v>2523199827.66219</v>
      </c>
      <c r="V1331" s="60">
        <v>2523199827.66219</v>
      </c>
      <c r="W1331" s="60">
        <v>3881845888.7110701</v>
      </c>
      <c r="X1331" s="59">
        <v>3.8082729095800003E-2</v>
      </c>
      <c r="Y1331" s="54">
        <v>0</v>
      </c>
      <c r="Z1331" s="54">
        <v>1</v>
      </c>
      <c r="AA1331" s="54">
        <v>0</v>
      </c>
      <c r="AB1331" s="54">
        <v>0</v>
      </c>
      <c r="AC1331" s="56">
        <v>0.35</v>
      </c>
      <c r="AD1331" s="56">
        <v>0.65</v>
      </c>
      <c r="AE1331" s="1" t="s">
        <v>1431</v>
      </c>
      <c r="AF1331" s="1" t="s">
        <v>1418</v>
      </c>
      <c r="AG1331" s="1" t="s">
        <v>1457</v>
      </c>
    </row>
    <row r="1332" spans="1:33">
      <c r="A1332" s="53">
        <v>45169</v>
      </c>
      <c r="B1332" s="53">
        <v>45169</v>
      </c>
      <c r="N1332" s="1" t="s">
        <v>1070</v>
      </c>
      <c r="U1332" s="59">
        <v>3553758651.2124901</v>
      </c>
      <c r="V1332" s="60">
        <v>3553758651.2124901</v>
      </c>
      <c r="W1332" s="60">
        <v>17768793256.0625</v>
      </c>
      <c r="X1332" s="59">
        <v>5.3636983683299999E-2</v>
      </c>
      <c r="Y1332" s="54">
        <v>1</v>
      </c>
      <c r="Z1332" s="54">
        <v>0</v>
      </c>
      <c r="AA1332" s="54">
        <v>0</v>
      </c>
      <c r="AB1332" s="54">
        <v>0</v>
      </c>
      <c r="AC1332" s="56">
        <v>0</v>
      </c>
      <c r="AD1332" s="56">
        <v>1</v>
      </c>
      <c r="AE1332" s="1" t="s">
        <v>1458</v>
      </c>
      <c r="AF1332" s="1" t="s">
        <v>1418</v>
      </c>
      <c r="AG1332" s="1" t="s">
        <v>1419</v>
      </c>
    </row>
    <row r="1333" spans="1:33">
      <c r="A1333" s="53">
        <v>45169</v>
      </c>
      <c r="B1333" s="53">
        <v>45169</v>
      </c>
      <c r="N1333" s="1" t="s">
        <v>948</v>
      </c>
      <c r="U1333" s="59">
        <v>50054499864.372002</v>
      </c>
      <c r="V1333" s="60">
        <v>50054499864.372002</v>
      </c>
      <c r="W1333" s="60">
        <v>125136249660.92999</v>
      </c>
      <c r="X1333" s="59">
        <v>0.75547403636529997</v>
      </c>
      <c r="Y1333" s="54">
        <v>1</v>
      </c>
      <c r="Z1333" s="54">
        <v>0</v>
      </c>
      <c r="AA1333" s="54">
        <v>0</v>
      </c>
      <c r="AB1333" s="54">
        <v>0</v>
      </c>
      <c r="AC1333" s="56">
        <v>0</v>
      </c>
      <c r="AD1333" s="56">
        <v>1</v>
      </c>
      <c r="AE1333" s="1" t="s">
        <v>1424</v>
      </c>
      <c r="AF1333" s="1" t="s">
        <v>1418</v>
      </c>
      <c r="AG1333" s="1" t="s">
        <v>1434</v>
      </c>
    </row>
    <row r="1334" spans="1:33">
      <c r="A1334" s="53">
        <v>45169</v>
      </c>
      <c r="B1334" s="53">
        <v>45169</v>
      </c>
      <c r="N1334" s="1" t="s">
        <v>948</v>
      </c>
      <c r="U1334" s="59">
        <v>4296401190.0404902</v>
      </c>
      <c r="V1334" s="60">
        <v>4296401190.0404902</v>
      </c>
      <c r="W1334" s="60">
        <v>17058238018.075001</v>
      </c>
      <c r="X1334" s="59">
        <v>6.48457093304E-2</v>
      </c>
      <c r="Y1334" s="54">
        <v>1</v>
      </c>
      <c r="Z1334" s="54">
        <v>0</v>
      </c>
      <c r="AA1334" s="54">
        <v>0</v>
      </c>
      <c r="AB1334" s="54">
        <v>0</v>
      </c>
      <c r="AC1334" s="56">
        <v>1</v>
      </c>
      <c r="AD1334" s="56">
        <v>0</v>
      </c>
      <c r="AE1334" s="1" t="s">
        <v>1431</v>
      </c>
      <c r="AF1334" s="1" t="s">
        <v>1418</v>
      </c>
      <c r="AG1334" s="1" t="s">
        <v>1465</v>
      </c>
    </row>
    <row r="1335" spans="1:33">
      <c r="A1335" s="53">
        <v>45169</v>
      </c>
      <c r="B1335" s="53">
        <v>45169</v>
      </c>
      <c r="N1335" s="1" t="s">
        <v>948</v>
      </c>
      <c r="U1335" s="59">
        <v>14068156888.305</v>
      </c>
      <c r="V1335" s="60">
        <v>14068156888.305</v>
      </c>
      <c r="W1335" s="60">
        <v>17156380431.450001</v>
      </c>
      <c r="X1335" s="59">
        <v>0.21233110504399999</v>
      </c>
      <c r="Y1335" s="54">
        <v>1</v>
      </c>
      <c r="Z1335" s="54">
        <v>0</v>
      </c>
      <c r="AA1335" s="54">
        <v>0</v>
      </c>
      <c r="AB1335" s="54">
        <v>0</v>
      </c>
      <c r="AC1335" s="56">
        <v>0</v>
      </c>
      <c r="AD1335" s="56">
        <v>1</v>
      </c>
      <c r="AE1335" s="1" t="s">
        <v>1417</v>
      </c>
      <c r="AF1335" s="1" t="s">
        <v>1418</v>
      </c>
      <c r="AG1335" s="1" t="s">
        <v>1434</v>
      </c>
    </row>
    <row r="1336" spans="1:33">
      <c r="A1336" s="53">
        <v>45169</v>
      </c>
      <c r="B1336" s="53">
        <v>45169</v>
      </c>
      <c r="N1336" s="1" t="s">
        <v>948</v>
      </c>
      <c r="U1336" s="59">
        <v>341069745.85587698</v>
      </c>
      <c r="V1336" s="60">
        <v>341069745.85587698</v>
      </c>
      <c r="W1336" s="60">
        <v>6810447299.6954803</v>
      </c>
      <c r="X1336" s="59">
        <v>5.1477756901E-3</v>
      </c>
      <c r="Y1336" s="54">
        <v>1</v>
      </c>
      <c r="Z1336" s="54">
        <v>0</v>
      </c>
      <c r="AA1336" s="54">
        <v>0</v>
      </c>
      <c r="AB1336" s="54">
        <v>0</v>
      </c>
      <c r="AC1336" s="56">
        <v>1</v>
      </c>
      <c r="AD1336" s="56">
        <v>0</v>
      </c>
      <c r="AE1336" s="1" t="s">
        <v>1463</v>
      </c>
      <c r="AF1336" s="1" t="s">
        <v>1418</v>
      </c>
      <c r="AG1336" s="1" t="s">
        <v>1434</v>
      </c>
    </row>
    <row r="1337" spans="1:33">
      <c r="A1337" s="53">
        <v>45169</v>
      </c>
      <c r="B1337" s="53">
        <v>45169</v>
      </c>
      <c r="N1337" s="1" t="s">
        <v>948</v>
      </c>
      <c r="U1337" s="59">
        <v>269521731.29095298</v>
      </c>
      <c r="V1337" s="60">
        <v>269521731.29095298</v>
      </c>
      <c r="W1337" s="60">
        <v>4484819623.6070299</v>
      </c>
      <c r="X1337" s="59">
        <v>4.0678994052000001E-3</v>
      </c>
      <c r="Y1337" s="54">
        <v>0</v>
      </c>
      <c r="Z1337" s="54">
        <v>1</v>
      </c>
      <c r="AA1337" s="54">
        <v>0</v>
      </c>
      <c r="AB1337" s="54">
        <v>0</v>
      </c>
      <c r="AC1337" s="56">
        <v>1</v>
      </c>
      <c r="AD1337" s="56">
        <v>0</v>
      </c>
      <c r="AE1337" s="1" t="s">
        <v>1461</v>
      </c>
      <c r="AF1337" s="1" t="s">
        <v>1418</v>
      </c>
      <c r="AG1337" s="1" t="s">
        <v>1434</v>
      </c>
    </row>
    <row r="1338" spans="1:33">
      <c r="A1338" s="53">
        <v>45169</v>
      </c>
      <c r="B1338" s="53">
        <v>45169</v>
      </c>
      <c r="N1338" s="1" t="s">
        <v>948</v>
      </c>
      <c r="U1338" s="59">
        <v>4552742691.3635397</v>
      </c>
      <c r="V1338" s="60">
        <v>4552742691.3635397</v>
      </c>
      <c r="W1338" s="60">
        <v>15175808971.2118</v>
      </c>
      <c r="X1338" s="59">
        <v>6.8714679137700005E-2</v>
      </c>
      <c r="Y1338" s="54">
        <v>1</v>
      </c>
      <c r="Z1338" s="54">
        <v>0</v>
      </c>
      <c r="AA1338" s="54">
        <v>0</v>
      </c>
      <c r="AB1338" s="54">
        <v>0</v>
      </c>
      <c r="AC1338" s="56">
        <v>0</v>
      </c>
      <c r="AD1338" s="56">
        <v>1</v>
      </c>
      <c r="AE1338" s="1" t="s">
        <v>1431</v>
      </c>
      <c r="AF1338" s="1" t="s">
        <v>1418</v>
      </c>
      <c r="AG1338" s="1" t="s">
        <v>1457</v>
      </c>
    </row>
    <row r="1339" spans="1:33">
      <c r="A1339" s="53">
        <v>45169</v>
      </c>
      <c r="B1339" s="53">
        <v>45169</v>
      </c>
      <c r="N1339" s="1" t="s">
        <v>948</v>
      </c>
      <c r="U1339" s="59">
        <v>82867765668.167206</v>
      </c>
      <c r="V1339" s="60">
        <v>82867765668.167206</v>
      </c>
      <c r="W1339" s="60">
        <v>102276307985.717</v>
      </c>
      <c r="X1339" s="59">
        <v>1.2507256207441</v>
      </c>
      <c r="Y1339" s="54">
        <v>1</v>
      </c>
      <c r="Z1339" s="54">
        <v>0</v>
      </c>
      <c r="AA1339" s="54">
        <v>0</v>
      </c>
      <c r="AB1339" s="54">
        <v>0</v>
      </c>
      <c r="AC1339" s="56">
        <v>0</v>
      </c>
      <c r="AD1339" s="56">
        <v>1</v>
      </c>
      <c r="AE1339" s="1" t="s">
        <v>1431</v>
      </c>
      <c r="AF1339" s="1" t="s">
        <v>1418</v>
      </c>
      <c r="AG1339" s="1" t="s">
        <v>1457</v>
      </c>
    </row>
    <row r="1340" spans="1:33">
      <c r="A1340" s="53">
        <v>45169</v>
      </c>
      <c r="B1340" s="53">
        <v>45169</v>
      </c>
      <c r="N1340" s="1" t="s">
        <v>1310</v>
      </c>
      <c r="U1340" s="59">
        <v>1158010280.5739999</v>
      </c>
      <c r="V1340" s="60">
        <v>1158010280.5739999</v>
      </c>
      <c r="W1340" s="60">
        <v>2573356179.0533299</v>
      </c>
      <c r="X1340" s="59">
        <v>1.7477883171099998E-2</v>
      </c>
      <c r="Y1340" s="54">
        <v>0</v>
      </c>
      <c r="Z1340" s="54">
        <v>1</v>
      </c>
      <c r="AA1340" s="54">
        <v>0</v>
      </c>
      <c r="AB1340" s="54">
        <v>0</v>
      </c>
      <c r="AC1340" s="56">
        <v>0.65</v>
      </c>
      <c r="AD1340" s="56">
        <v>0.35</v>
      </c>
      <c r="AE1340" s="1" t="s">
        <v>1462</v>
      </c>
      <c r="AF1340" s="1" t="s">
        <v>1418</v>
      </c>
      <c r="AG1340" s="1" t="s">
        <v>1419</v>
      </c>
    </row>
    <row r="1341" spans="1:33">
      <c r="A1341" s="53">
        <v>45169</v>
      </c>
      <c r="B1341" s="53">
        <v>45169</v>
      </c>
      <c r="N1341" s="1" t="s">
        <v>948</v>
      </c>
      <c r="U1341" s="59">
        <v>1771830799.10479</v>
      </c>
      <c r="V1341" s="60">
        <v>1771830799.10479</v>
      </c>
      <c r="W1341" s="60">
        <v>8859153995.5239601</v>
      </c>
      <c r="X1341" s="59">
        <v>2.6742294282899998E-2</v>
      </c>
      <c r="Y1341" s="54">
        <v>1</v>
      </c>
      <c r="Z1341" s="54">
        <v>0</v>
      </c>
      <c r="AA1341" s="54">
        <v>0</v>
      </c>
      <c r="AB1341" s="54">
        <v>0</v>
      </c>
      <c r="AC1341" s="56">
        <v>0.65</v>
      </c>
      <c r="AD1341" s="56">
        <v>0.35</v>
      </c>
      <c r="AE1341" s="1" t="s">
        <v>1431</v>
      </c>
      <c r="AF1341" s="1" t="s">
        <v>1418</v>
      </c>
      <c r="AG1341" s="1" t="s">
        <v>1456</v>
      </c>
    </row>
    <row r="1342" spans="1:33">
      <c r="A1342" s="53">
        <v>45169</v>
      </c>
      <c r="B1342" s="53">
        <v>45169</v>
      </c>
      <c r="N1342" s="1" t="s">
        <v>1303</v>
      </c>
      <c r="U1342" s="59">
        <v>5147484374.4486799</v>
      </c>
      <c r="V1342" s="60">
        <v>5147484374.4486799</v>
      </c>
      <c r="W1342" s="60">
        <v>6434355468.0608501</v>
      </c>
      <c r="X1342" s="59">
        <v>7.7691132825799994E-2</v>
      </c>
      <c r="Y1342" s="54">
        <v>1</v>
      </c>
      <c r="Z1342" s="54">
        <v>0</v>
      </c>
      <c r="AA1342" s="54">
        <v>0</v>
      </c>
      <c r="AB1342" s="54">
        <v>0</v>
      </c>
      <c r="AC1342" s="56">
        <v>1</v>
      </c>
      <c r="AD1342" s="56">
        <v>0</v>
      </c>
      <c r="AE1342" s="1" t="s">
        <v>1454</v>
      </c>
      <c r="AF1342" s="1" t="s">
        <v>1418</v>
      </c>
      <c r="AG1342" s="1" t="s">
        <v>1419</v>
      </c>
    </row>
    <row r="1343" spans="1:33">
      <c r="A1343" s="53">
        <v>45169</v>
      </c>
      <c r="B1343" s="53">
        <v>45169</v>
      </c>
      <c r="N1343" s="1" t="s">
        <v>948</v>
      </c>
      <c r="U1343" s="59">
        <v>292001940.01797098</v>
      </c>
      <c r="V1343" s="60">
        <v>292001940.01797098</v>
      </c>
      <c r="W1343" s="60">
        <v>4858888463.0984097</v>
      </c>
      <c r="X1343" s="59">
        <v>4.4071938556999998E-3</v>
      </c>
      <c r="Y1343" s="54">
        <v>0</v>
      </c>
      <c r="Z1343" s="54">
        <v>1</v>
      </c>
      <c r="AA1343" s="54">
        <v>0</v>
      </c>
      <c r="AB1343" s="54">
        <v>0</v>
      </c>
      <c r="AC1343" s="56">
        <v>1</v>
      </c>
      <c r="AD1343" s="56">
        <v>0</v>
      </c>
      <c r="AE1343" s="1" t="s">
        <v>1463</v>
      </c>
      <c r="AF1343" s="1" t="s">
        <v>1418</v>
      </c>
      <c r="AG1343" s="1" t="s">
        <v>1434</v>
      </c>
    </row>
    <row r="1344" spans="1:33">
      <c r="A1344" s="53">
        <v>45169</v>
      </c>
      <c r="B1344" s="53">
        <v>45169</v>
      </c>
      <c r="N1344" s="1" t="s">
        <v>948</v>
      </c>
      <c r="U1344" s="59">
        <v>5153433691.5675697</v>
      </c>
      <c r="V1344" s="60">
        <v>5153433691.5675697</v>
      </c>
      <c r="W1344" s="60">
        <v>6871244922.0901003</v>
      </c>
      <c r="X1344" s="59">
        <v>7.7780926043800006E-2</v>
      </c>
      <c r="Y1344" s="54">
        <v>0</v>
      </c>
      <c r="Z1344" s="54">
        <v>1</v>
      </c>
      <c r="AA1344" s="54">
        <v>0</v>
      </c>
      <c r="AB1344" s="54">
        <v>0</v>
      </c>
      <c r="AC1344" s="56">
        <v>0</v>
      </c>
      <c r="AD1344" s="56">
        <v>1</v>
      </c>
      <c r="AE1344" s="1" t="s">
        <v>1431</v>
      </c>
      <c r="AF1344" s="1" t="s">
        <v>1418</v>
      </c>
      <c r="AG1344" s="1" t="s">
        <v>1457</v>
      </c>
    </row>
    <row r="1345" spans="1:33">
      <c r="A1345" s="53">
        <v>45169</v>
      </c>
      <c r="B1345" s="53">
        <v>45169</v>
      </c>
      <c r="N1345" s="1" t="s">
        <v>948</v>
      </c>
      <c r="U1345" s="59">
        <v>313629854.60971397</v>
      </c>
      <c r="V1345" s="60">
        <v>313629854.60971397</v>
      </c>
      <c r="W1345" s="60">
        <v>5218775197.7010202</v>
      </c>
      <c r="X1345" s="59">
        <v>4.7336246058000001E-3</v>
      </c>
      <c r="Y1345" s="54">
        <v>1</v>
      </c>
      <c r="Z1345" s="54">
        <v>0</v>
      </c>
      <c r="AA1345" s="54">
        <v>0</v>
      </c>
      <c r="AB1345" s="54">
        <v>0</v>
      </c>
      <c r="AC1345" s="56">
        <v>0</v>
      </c>
      <c r="AD1345" s="56">
        <v>1</v>
      </c>
      <c r="AE1345" s="1" t="s">
        <v>1463</v>
      </c>
      <c r="AF1345" s="1" t="s">
        <v>1418</v>
      </c>
      <c r="AG1345" s="1" t="s">
        <v>1434</v>
      </c>
    </row>
    <row r="1346" spans="1:33">
      <c r="A1346" s="53">
        <v>45169</v>
      </c>
      <c r="B1346" s="53">
        <v>45169</v>
      </c>
      <c r="N1346" s="1" t="s">
        <v>948</v>
      </c>
      <c r="U1346" s="59">
        <v>270962768.63741201</v>
      </c>
      <c r="V1346" s="60">
        <v>270962768.63741201</v>
      </c>
      <c r="W1346" s="60">
        <v>4508798367.5056896</v>
      </c>
      <c r="X1346" s="59">
        <v>4.0896490242000004E-3</v>
      </c>
      <c r="Y1346" s="54">
        <v>0</v>
      </c>
      <c r="Z1346" s="54">
        <v>1</v>
      </c>
      <c r="AA1346" s="54">
        <v>0</v>
      </c>
      <c r="AB1346" s="54">
        <v>0</v>
      </c>
      <c r="AC1346" s="56">
        <v>0.5</v>
      </c>
      <c r="AD1346" s="56">
        <v>0.5</v>
      </c>
      <c r="AE1346" s="1" t="s">
        <v>1463</v>
      </c>
      <c r="AF1346" s="1" t="s">
        <v>1418</v>
      </c>
      <c r="AG1346" s="1" t="s">
        <v>1434</v>
      </c>
    </row>
    <row r="1347" spans="1:33">
      <c r="A1347" s="53">
        <v>45169</v>
      </c>
      <c r="B1347" s="53">
        <v>45169</v>
      </c>
      <c r="N1347" s="1" t="s">
        <v>948</v>
      </c>
      <c r="U1347" s="59">
        <v>294939537.84384102</v>
      </c>
      <c r="V1347" s="60">
        <v>294939537.84384102</v>
      </c>
      <c r="W1347" s="60">
        <v>4907769851.2989998</v>
      </c>
      <c r="X1347" s="59">
        <v>4.4515311058999996E-3</v>
      </c>
      <c r="Y1347" s="54">
        <v>0</v>
      </c>
      <c r="Z1347" s="54">
        <v>1</v>
      </c>
      <c r="AA1347" s="54">
        <v>0</v>
      </c>
      <c r="AB1347" s="54">
        <v>0</v>
      </c>
      <c r="AC1347" s="56">
        <v>0</v>
      </c>
      <c r="AD1347" s="56">
        <v>1</v>
      </c>
      <c r="AE1347" s="1" t="s">
        <v>1463</v>
      </c>
      <c r="AF1347" s="1" t="s">
        <v>1418</v>
      </c>
      <c r="AG1347" s="1" t="s">
        <v>1434</v>
      </c>
    </row>
    <row r="1348" spans="1:33">
      <c r="A1348" s="53">
        <v>45169</v>
      </c>
      <c r="B1348" s="53">
        <v>45169</v>
      </c>
      <c r="N1348" s="1" t="s">
        <v>948</v>
      </c>
      <c r="U1348" s="59">
        <v>874465892.69767106</v>
      </c>
      <c r="V1348" s="60">
        <v>874465892.69767106</v>
      </c>
      <c r="W1348" s="60">
        <v>14551041123.7003</v>
      </c>
      <c r="X1348" s="59">
        <v>1.3198339398300001E-2</v>
      </c>
      <c r="Y1348" s="54">
        <v>1</v>
      </c>
      <c r="Z1348" s="54">
        <v>0</v>
      </c>
      <c r="AA1348" s="54">
        <v>0</v>
      </c>
      <c r="AB1348" s="54">
        <v>0</v>
      </c>
      <c r="AC1348" s="56">
        <v>0</v>
      </c>
      <c r="AD1348" s="56">
        <v>1</v>
      </c>
      <c r="AE1348" s="1" t="s">
        <v>1463</v>
      </c>
      <c r="AF1348" s="1" t="s">
        <v>1418</v>
      </c>
      <c r="AG1348" s="1" t="s">
        <v>1434</v>
      </c>
    </row>
    <row r="1349" spans="1:33">
      <c r="A1349" s="53">
        <v>45169</v>
      </c>
      <c r="B1349" s="53">
        <v>45169</v>
      </c>
      <c r="N1349" s="1" t="s">
        <v>948</v>
      </c>
      <c r="U1349" s="59">
        <v>188704912.02066401</v>
      </c>
      <c r="V1349" s="60">
        <v>188704912.02066401</v>
      </c>
      <c r="W1349" s="60">
        <v>3140034343.2333798</v>
      </c>
      <c r="X1349" s="59">
        <v>2.8481287787E-3</v>
      </c>
      <c r="Y1349" s="54">
        <v>0</v>
      </c>
      <c r="Z1349" s="54">
        <v>1</v>
      </c>
      <c r="AA1349" s="54">
        <v>0</v>
      </c>
      <c r="AB1349" s="54">
        <v>0</v>
      </c>
      <c r="AC1349" s="56">
        <v>0.65</v>
      </c>
      <c r="AD1349" s="56">
        <v>0.35</v>
      </c>
      <c r="AE1349" s="1" t="s">
        <v>1463</v>
      </c>
      <c r="AF1349" s="1" t="s">
        <v>1418</v>
      </c>
      <c r="AG1349" s="1" t="s">
        <v>1434</v>
      </c>
    </row>
    <row r="1350" spans="1:33">
      <c r="A1350" s="53">
        <v>45169</v>
      </c>
      <c r="B1350" s="53">
        <v>45169</v>
      </c>
      <c r="N1350" s="1" t="s">
        <v>948</v>
      </c>
      <c r="U1350" s="59">
        <v>254263066.73363999</v>
      </c>
      <c r="V1350" s="60">
        <v>254263066.73363999</v>
      </c>
      <c r="W1350" s="60">
        <v>4230916690.0331998</v>
      </c>
      <c r="X1350" s="59">
        <v>3.8375999329999999E-3</v>
      </c>
      <c r="Y1350" s="54">
        <v>0</v>
      </c>
      <c r="Z1350" s="54">
        <v>1</v>
      </c>
      <c r="AA1350" s="54">
        <v>0</v>
      </c>
      <c r="AB1350" s="54">
        <v>0</v>
      </c>
      <c r="AC1350" s="56">
        <v>0</v>
      </c>
      <c r="AD1350" s="56">
        <v>1</v>
      </c>
      <c r="AE1350" s="1" t="s">
        <v>1463</v>
      </c>
      <c r="AF1350" s="1" t="s">
        <v>1418</v>
      </c>
      <c r="AG1350" s="1" t="s">
        <v>1434</v>
      </c>
    </row>
    <row r="1351" spans="1:33">
      <c r="A1351" s="53">
        <v>45169</v>
      </c>
      <c r="B1351" s="53">
        <v>45169</v>
      </c>
      <c r="N1351" s="1" t="s">
        <v>948</v>
      </c>
      <c r="U1351" s="59">
        <v>205624603.573264</v>
      </c>
      <c r="V1351" s="60">
        <v>205624603.573264</v>
      </c>
      <c r="W1351" s="60">
        <v>7514379097.1051197</v>
      </c>
      <c r="X1351" s="59">
        <v>3.1034981802E-3</v>
      </c>
      <c r="Y1351" s="54">
        <v>1</v>
      </c>
      <c r="Z1351" s="54">
        <v>0</v>
      </c>
      <c r="AA1351" s="54">
        <v>0</v>
      </c>
      <c r="AB1351" s="54">
        <v>0</v>
      </c>
      <c r="AC1351" s="56">
        <v>0</v>
      </c>
      <c r="AD1351" s="56">
        <v>1</v>
      </c>
      <c r="AE1351" s="1" t="s">
        <v>1463</v>
      </c>
      <c r="AF1351" s="1" t="s">
        <v>1418</v>
      </c>
      <c r="AG1351" s="1" t="s">
        <v>1434</v>
      </c>
    </row>
    <row r="1352" spans="1:33">
      <c r="A1352" s="53">
        <v>45169</v>
      </c>
      <c r="B1352" s="53">
        <v>45169</v>
      </c>
      <c r="N1352" s="1" t="s">
        <v>948</v>
      </c>
      <c r="U1352" s="59">
        <v>671225836.06975496</v>
      </c>
      <c r="V1352" s="60">
        <v>671225836.06975496</v>
      </c>
      <c r="W1352" s="60">
        <v>7514379097.1051197</v>
      </c>
      <c r="X1352" s="59">
        <v>1.01308312552E-2</v>
      </c>
      <c r="Y1352" s="54">
        <v>1</v>
      </c>
      <c r="Z1352" s="54">
        <v>0</v>
      </c>
      <c r="AA1352" s="54">
        <v>0</v>
      </c>
      <c r="AB1352" s="54">
        <v>0</v>
      </c>
      <c r="AC1352" s="56">
        <v>0</v>
      </c>
      <c r="AD1352" s="56">
        <v>1</v>
      </c>
      <c r="AE1352" s="1" t="s">
        <v>1431</v>
      </c>
      <c r="AF1352" s="1" t="s">
        <v>1418</v>
      </c>
      <c r="AG1352" s="1" t="s">
        <v>1465</v>
      </c>
    </row>
    <row r="1353" spans="1:33">
      <c r="A1353" s="53">
        <v>45169</v>
      </c>
      <c r="B1353" s="53">
        <v>45169</v>
      </c>
      <c r="N1353" s="1" t="s">
        <v>948</v>
      </c>
      <c r="U1353" s="59">
        <v>110908420.378924</v>
      </c>
      <c r="V1353" s="60">
        <v>110908420.378924</v>
      </c>
      <c r="W1353" s="60">
        <v>1845507068.22858</v>
      </c>
      <c r="X1353" s="59">
        <v>1.6739440456999999E-3</v>
      </c>
      <c r="Y1353" s="54">
        <v>0</v>
      </c>
      <c r="Z1353" s="54">
        <v>1</v>
      </c>
      <c r="AA1353" s="54">
        <v>0</v>
      </c>
      <c r="AB1353" s="54">
        <v>0</v>
      </c>
      <c r="AC1353" s="56">
        <v>0</v>
      </c>
      <c r="AD1353" s="56">
        <v>1</v>
      </c>
      <c r="AE1353" s="1" t="s">
        <v>1463</v>
      </c>
      <c r="AF1353" s="1" t="s">
        <v>1418</v>
      </c>
      <c r="AG1353" s="1" t="s">
        <v>1434</v>
      </c>
    </row>
    <row r="1354" spans="1:33">
      <c r="A1354" s="53">
        <v>45169</v>
      </c>
      <c r="B1354" s="53">
        <v>45169</v>
      </c>
      <c r="N1354" s="1" t="s">
        <v>948</v>
      </c>
      <c r="U1354" s="59">
        <v>295559620.53596199</v>
      </c>
      <c r="V1354" s="60">
        <v>295559620.53596199</v>
      </c>
      <c r="W1354" s="60">
        <v>4918087976.7153196</v>
      </c>
      <c r="X1354" s="59">
        <v>4.4608900322E-3</v>
      </c>
      <c r="Y1354" s="54">
        <v>1</v>
      </c>
      <c r="Z1354" s="54">
        <v>0</v>
      </c>
      <c r="AA1354" s="54">
        <v>0</v>
      </c>
      <c r="AB1354" s="54">
        <v>0</v>
      </c>
      <c r="AC1354" s="56">
        <v>0</v>
      </c>
      <c r="AD1354" s="56">
        <v>1</v>
      </c>
      <c r="AE1354" s="1" t="s">
        <v>1463</v>
      </c>
      <c r="AF1354" s="1" t="s">
        <v>1418</v>
      </c>
      <c r="AG1354" s="1" t="s">
        <v>1434</v>
      </c>
    </row>
    <row r="1355" spans="1:33">
      <c r="A1355" s="53">
        <v>45169</v>
      </c>
      <c r="B1355" s="53">
        <v>45169</v>
      </c>
      <c r="N1355" s="1" t="s">
        <v>948</v>
      </c>
      <c r="U1355" s="59">
        <v>385211160.32792503</v>
      </c>
      <c r="V1355" s="60">
        <v>385211160.32792503</v>
      </c>
      <c r="W1355" s="60">
        <v>6409882285.9153404</v>
      </c>
      <c r="X1355" s="59">
        <v>5.8140033549999998E-3</v>
      </c>
      <c r="Y1355" s="54">
        <v>1</v>
      </c>
      <c r="Z1355" s="54">
        <v>0</v>
      </c>
      <c r="AA1355" s="54">
        <v>0</v>
      </c>
      <c r="AB1355" s="54">
        <v>0</v>
      </c>
      <c r="AC1355" s="56">
        <v>0</v>
      </c>
      <c r="AD1355" s="56">
        <v>1</v>
      </c>
      <c r="AE1355" s="1" t="s">
        <v>1463</v>
      </c>
      <c r="AF1355" s="1" t="s">
        <v>1418</v>
      </c>
      <c r="AG1355" s="1" t="s">
        <v>1434</v>
      </c>
    </row>
    <row r="1356" spans="1:33">
      <c r="A1356" s="53">
        <v>45169</v>
      </c>
      <c r="B1356" s="53">
        <v>45169</v>
      </c>
      <c r="N1356" s="1" t="s">
        <v>948</v>
      </c>
      <c r="U1356" s="59">
        <v>187281932.815882</v>
      </c>
      <c r="V1356" s="60">
        <v>187281932.815882</v>
      </c>
      <c r="W1356" s="60">
        <v>3116356085.33922</v>
      </c>
      <c r="X1356" s="59">
        <v>2.8266517117999999E-3</v>
      </c>
      <c r="Y1356" s="54">
        <v>0</v>
      </c>
      <c r="Z1356" s="54">
        <v>1</v>
      </c>
      <c r="AA1356" s="54">
        <v>0</v>
      </c>
      <c r="AB1356" s="54">
        <v>0</v>
      </c>
      <c r="AC1356" s="56">
        <v>0</v>
      </c>
      <c r="AD1356" s="56">
        <v>1</v>
      </c>
      <c r="AE1356" s="1" t="s">
        <v>1463</v>
      </c>
      <c r="AF1356" s="1" t="s">
        <v>1418</v>
      </c>
      <c r="AG1356" s="1" t="s">
        <v>1434</v>
      </c>
    </row>
    <row r="1357" spans="1:33">
      <c r="A1357" s="53">
        <v>45169</v>
      </c>
      <c r="B1357" s="53">
        <v>45169</v>
      </c>
      <c r="N1357" s="1" t="s">
        <v>948</v>
      </c>
      <c r="U1357" s="59">
        <v>293130086.37691802</v>
      </c>
      <c r="V1357" s="60">
        <v>293130086.37691802</v>
      </c>
      <c r="W1357" s="60">
        <v>4877660726.4876099</v>
      </c>
      <c r="X1357" s="59">
        <v>4.4242210018000001E-3</v>
      </c>
      <c r="Y1357" s="54">
        <v>0</v>
      </c>
      <c r="Z1357" s="54">
        <v>1</v>
      </c>
      <c r="AA1357" s="54">
        <v>0</v>
      </c>
      <c r="AB1357" s="54">
        <v>0</v>
      </c>
      <c r="AC1357" s="56">
        <v>0</v>
      </c>
      <c r="AD1357" s="56">
        <v>1</v>
      </c>
      <c r="AE1357" s="1" t="s">
        <v>1463</v>
      </c>
      <c r="AF1357" s="1" t="s">
        <v>1418</v>
      </c>
      <c r="AG1357" s="1" t="s">
        <v>1434</v>
      </c>
    </row>
    <row r="1358" spans="1:33">
      <c r="A1358" s="53">
        <v>45169</v>
      </c>
      <c r="B1358" s="53">
        <v>45169</v>
      </c>
      <c r="N1358" s="1" t="s">
        <v>948</v>
      </c>
      <c r="U1358" s="59">
        <v>136172551.782318</v>
      </c>
      <c r="V1358" s="60">
        <v>136172551.782318</v>
      </c>
      <c r="W1358" s="60">
        <v>2265900153.9683399</v>
      </c>
      <c r="X1358" s="59">
        <v>2.0552563228999998E-3</v>
      </c>
      <c r="Y1358" s="54">
        <v>0</v>
      </c>
      <c r="Z1358" s="54">
        <v>1</v>
      </c>
      <c r="AA1358" s="54">
        <v>0</v>
      </c>
      <c r="AB1358" s="54">
        <v>0</v>
      </c>
      <c r="AC1358" s="56">
        <v>0</v>
      </c>
      <c r="AD1358" s="56">
        <v>1</v>
      </c>
      <c r="AE1358" s="1" t="s">
        <v>1463</v>
      </c>
      <c r="AF1358" s="1" t="s">
        <v>1418</v>
      </c>
      <c r="AG1358" s="1" t="s">
        <v>1434</v>
      </c>
    </row>
    <row r="1359" spans="1:33">
      <c r="A1359" s="53">
        <v>45169</v>
      </c>
      <c r="B1359" s="53">
        <v>45169</v>
      </c>
      <c r="N1359" s="1" t="s">
        <v>948</v>
      </c>
      <c r="U1359" s="59">
        <v>183297197.54619801</v>
      </c>
      <c r="V1359" s="60">
        <v>183297197.54619801</v>
      </c>
      <c r="W1359" s="60">
        <v>3050050415.4892902</v>
      </c>
      <c r="X1359" s="59">
        <v>2.7665099852999999E-3</v>
      </c>
      <c r="Y1359" s="54">
        <v>0</v>
      </c>
      <c r="Z1359" s="54">
        <v>1</v>
      </c>
      <c r="AA1359" s="54">
        <v>0</v>
      </c>
      <c r="AB1359" s="54">
        <v>0</v>
      </c>
      <c r="AC1359" s="56">
        <v>0</v>
      </c>
      <c r="AD1359" s="56">
        <v>1</v>
      </c>
      <c r="AE1359" s="1" t="s">
        <v>1463</v>
      </c>
      <c r="AF1359" s="1" t="s">
        <v>1418</v>
      </c>
      <c r="AG1359" s="1" t="s">
        <v>1434</v>
      </c>
    </row>
    <row r="1360" spans="1:33">
      <c r="A1360" s="53">
        <v>45169</v>
      </c>
      <c r="B1360" s="53">
        <v>45169</v>
      </c>
      <c r="N1360" s="1" t="s">
        <v>948</v>
      </c>
      <c r="U1360" s="59">
        <v>194738667.72109601</v>
      </c>
      <c r="V1360" s="60">
        <v>194738667.72109601</v>
      </c>
      <c r="W1360" s="60">
        <v>3240435545.9109502</v>
      </c>
      <c r="X1360" s="59">
        <v>2.9391964306999998E-3</v>
      </c>
      <c r="Y1360" s="54">
        <v>0</v>
      </c>
      <c r="Z1360" s="54">
        <v>1</v>
      </c>
      <c r="AA1360" s="54">
        <v>0</v>
      </c>
      <c r="AB1360" s="54">
        <v>0</v>
      </c>
      <c r="AC1360" s="56">
        <v>0</v>
      </c>
      <c r="AD1360" s="56">
        <v>1</v>
      </c>
      <c r="AE1360" s="1" t="s">
        <v>1463</v>
      </c>
      <c r="AF1360" s="1" t="s">
        <v>1418</v>
      </c>
      <c r="AG1360" s="1" t="s">
        <v>1434</v>
      </c>
    </row>
    <row r="1361" spans="1:33">
      <c r="A1361" s="53">
        <v>45169</v>
      </c>
      <c r="B1361" s="53">
        <v>45169</v>
      </c>
      <c r="N1361" s="1" t="s">
        <v>948</v>
      </c>
      <c r="U1361" s="59">
        <v>191225108.47015199</v>
      </c>
      <c r="V1361" s="60">
        <v>191225108.47015199</v>
      </c>
      <c r="W1361" s="60">
        <v>3181970206.5786901</v>
      </c>
      <c r="X1361" s="59">
        <v>2.8861661777E-3</v>
      </c>
      <c r="Y1361" s="54">
        <v>0</v>
      </c>
      <c r="Z1361" s="54">
        <v>1</v>
      </c>
      <c r="AA1361" s="54">
        <v>0</v>
      </c>
      <c r="AB1361" s="54">
        <v>0</v>
      </c>
      <c r="AC1361" s="56">
        <v>0</v>
      </c>
      <c r="AD1361" s="56">
        <v>1</v>
      </c>
      <c r="AE1361" s="1" t="s">
        <v>1463</v>
      </c>
      <c r="AF1361" s="1" t="s">
        <v>1418</v>
      </c>
      <c r="AG1361" s="1" t="s">
        <v>1434</v>
      </c>
    </row>
    <row r="1362" spans="1:33">
      <c r="A1362" s="53">
        <v>45169</v>
      </c>
      <c r="B1362" s="53">
        <v>45169</v>
      </c>
      <c r="N1362" s="1" t="s">
        <v>948</v>
      </c>
      <c r="U1362" s="59">
        <v>8572725922.4366302</v>
      </c>
      <c r="V1362" s="60">
        <v>8572725922.4366302</v>
      </c>
      <c r="W1362" s="60">
        <v>142649460066.14999</v>
      </c>
      <c r="X1362" s="59">
        <v>0.129388404096</v>
      </c>
      <c r="Y1362" s="54">
        <v>1</v>
      </c>
      <c r="Z1362" s="54">
        <v>0</v>
      </c>
      <c r="AA1362" s="54">
        <v>0</v>
      </c>
      <c r="AB1362" s="54">
        <v>0</v>
      </c>
      <c r="AC1362" s="56">
        <v>0</v>
      </c>
      <c r="AD1362" s="56">
        <v>1</v>
      </c>
      <c r="AE1362" s="1" t="s">
        <v>1463</v>
      </c>
      <c r="AF1362" s="1" t="s">
        <v>1418</v>
      </c>
      <c r="AG1362" s="1" t="s">
        <v>1434</v>
      </c>
    </row>
    <row r="1363" spans="1:33">
      <c r="A1363" s="53">
        <v>45169</v>
      </c>
      <c r="B1363" s="53">
        <v>45169</v>
      </c>
      <c r="N1363" s="1" t="s">
        <v>948</v>
      </c>
      <c r="U1363" s="59">
        <v>748180561.40089297</v>
      </c>
      <c r="V1363" s="60">
        <v>748180561.40089297</v>
      </c>
      <c r="W1363" s="60">
        <v>24899327024.207802</v>
      </c>
      <c r="X1363" s="59">
        <v>1.12923111845E-2</v>
      </c>
      <c r="Y1363" s="54">
        <v>1</v>
      </c>
      <c r="Z1363" s="54">
        <v>0</v>
      </c>
      <c r="AA1363" s="54">
        <v>0</v>
      </c>
      <c r="AB1363" s="54">
        <v>0</v>
      </c>
      <c r="AC1363" s="56">
        <v>0</v>
      </c>
      <c r="AD1363" s="56">
        <v>1</v>
      </c>
      <c r="AE1363" s="1" t="s">
        <v>1463</v>
      </c>
      <c r="AF1363" s="1" t="s">
        <v>1418</v>
      </c>
      <c r="AG1363" s="1" t="s">
        <v>1434</v>
      </c>
    </row>
    <row r="1364" spans="1:33">
      <c r="A1364" s="53">
        <v>45169</v>
      </c>
      <c r="B1364" s="53">
        <v>45169</v>
      </c>
      <c r="N1364" s="1" t="s">
        <v>948</v>
      </c>
      <c r="U1364" s="59">
        <v>741642041.629457</v>
      </c>
      <c r="V1364" s="60">
        <v>741642041.629457</v>
      </c>
      <c r="W1364" s="60">
        <v>12340863076.458799</v>
      </c>
      <c r="X1364" s="59">
        <v>1.11936251135E-2</v>
      </c>
      <c r="Y1364" s="54">
        <v>1</v>
      </c>
      <c r="Z1364" s="54">
        <v>0</v>
      </c>
      <c r="AA1364" s="54">
        <v>0</v>
      </c>
      <c r="AB1364" s="54">
        <v>0</v>
      </c>
      <c r="AC1364" s="56">
        <v>0</v>
      </c>
      <c r="AD1364" s="56">
        <v>1</v>
      </c>
      <c r="AE1364" s="1" t="s">
        <v>1463</v>
      </c>
      <c r="AF1364" s="1" t="s">
        <v>1418</v>
      </c>
      <c r="AG1364" s="1" t="s">
        <v>1434</v>
      </c>
    </row>
    <row r="1365" spans="1:33">
      <c r="A1365" s="53">
        <v>45169</v>
      </c>
      <c r="B1365" s="53">
        <v>45169</v>
      </c>
      <c r="N1365" s="1" t="s">
        <v>948</v>
      </c>
      <c r="U1365" s="59">
        <v>900119445.02098</v>
      </c>
      <c r="V1365" s="60">
        <v>900119445.02098</v>
      </c>
      <c r="W1365" s="60">
        <v>14977914141.782101</v>
      </c>
      <c r="X1365" s="59">
        <v>1.3585529216800001E-2</v>
      </c>
      <c r="Y1365" s="54">
        <v>1</v>
      </c>
      <c r="Z1365" s="54">
        <v>0</v>
      </c>
      <c r="AA1365" s="54">
        <v>0</v>
      </c>
      <c r="AB1365" s="54">
        <v>0</v>
      </c>
      <c r="AC1365" s="56">
        <v>1</v>
      </c>
      <c r="AD1365" s="56">
        <v>0</v>
      </c>
      <c r="AE1365" s="1" t="s">
        <v>1463</v>
      </c>
      <c r="AF1365" s="1" t="s">
        <v>1418</v>
      </c>
      <c r="AG1365" s="1" t="s">
        <v>1434</v>
      </c>
    </row>
    <row r="1366" spans="1:33">
      <c r="A1366" s="53">
        <v>45169</v>
      </c>
      <c r="B1366" s="53">
        <v>45169</v>
      </c>
      <c r="N1366" s="1" t="s">
        <v>948</v>
      </c>
      <c r="U1366" s="59">
        <v>756800770.547997</v>
      </c>
      <c r="V1366" s="60">
        <v>756800770.547997</v>
      </c>
      <c r="W1366" s="60">
        <v>12593103089.1553</v>
      </c>
      <c r="X1366" s="59">
        <v>1.1422416254300001E-2</v>
      </c>
      <c r="Y1366" s="54">
        <v>0</v>
      </c>
      <c r="Z1366" s="54">
        <v>1</v>
      </c>
      <c r="AA1366" s="54">
        <v>0</v>
      </c>
      <c r="AB1366" s="54">
        <v>0</v>
      </c>
      <c r="AC1366" s="56">
        <v>0</v>
      </c>
      <c r="AD1366" s="56">
        <v>1</v>
      </c>
      <c r="AE1366" s="1" t="s">
        <v>1463</v>
      </c>
      <c r="AF1366" s="1" t="s">
        <v>1418</v>
      </c>
      <c r="AG1366" s="1" t="s">
        <v>1434</v>
      </c>
    </row>
    <row r="1367" spans="1:33">
      <c r="A1367" s="53">
        <v>45169</v>
      </c>
      <c r="B1367" s="53">
        <v>45169</v>
      </c>
      <c r="N1367" s="1" t="s">
        <v>948</v>
      </c>
      <c r="U1367" s="59">
        <v>150989164.95135</v>
      </c>
      <c r="V1367" s="60">
        <v>150989164.95135</v>
      </c>
      <c r="W1367" s="60">
        <v>2512447388.49963</v>
      </c>
      <c r="X1367" s="59">
        <v>2.2788839006000002E-3</v>
      </c>
      <c r="Y1367" s="54">
        <v>0</v>
      </c>
      <c r="Z1367" s="54">
        <v>1</v>
      </c>
      <c r="AA1367" s="54">
        <v>0</v>
      </c>
      <c r="AB1367" s="54">
        <v>0</v>
      </c>
      <c r="AC1367" s="56">
        <v>0</v>
      </c>
      <c r="AD1367" s="56">
        <v>1</v>
      </c>
      <c r="AE1367" s="1" t="s">
        <v>1463</v>
      </c>
      <c r="AF1367" s="1" t="s">
        <v>1418</v>
      </c>
      <c r="AG1367" s="1" t="s">
        <v>1434</v>
      </c>
    </row>
    <row r="1368" spans="1:33">
      <c r="A1368" s="53">
        <v>45169</v>
      </c>
      <c r="B1368" s="53">
        <v>45169</v>
      </c>
      <c r="N1368" s="1" t="s">
        <v>948</v>
      </c>
      <c r="U1368" s="59">
        <v>267271053.89297199</v>
      </c>
      <c r="V1368" s="60">
        <v>267271053.89297199</v>
      </c>
      <c r="W1368" s="60">
        <v>4447368535.2939596</v>
      </c>
      <c r="X1368" s="59">
        <v>4.0339298651999997E-3</v>
      </c>
      <c r="Y1368" s="54">
        <v>1</v>
      </c>
      <c r="Z1368" s="54">
        <v>0</v>
      </c>
      <c r="AA1368" s="54">
        <v>0</v>
      </c>
      <c r="AB1368" s="54">
        <v>0</v>
      </c>
      <c r="AC1368" s="56">
        <v>0.35</v>
      </c>
      <c r="AD1368" s="56">
        <v>0.65</v>
      </c>
      <c r="AE1368" s="1" t="s">
        <v>1463</v>
      </c>
      <c r="AF1368" s="1" t="s">
        <v>1418</v>
      </c>
      <c r="AG1368" s="1" t="s">
        <v>1434</v>
      </c>
    </row>
    <row r="1369" spans="1:33">
      <c r="A1369" s="53">
        <v>45169</v>
      </c>
      <c r="B1369" s="53">
        <v>45169</v>
      </c>
      <c r="N1369" s="1" t="s">
        <v>948</v>
      </c>
      <c r="U1369" s="59">
        <v>374857344.54209</v>
      </c>
      <c r="V1369" s="60">
        <v>374857344.54209</v>
      </c>
      <c r="W1369" s="60">
        <v>6237595635.8069696</v>
      </c>
      <c r="X1369" s="59">
        <v>5.6577329093000003E-3</v>
      </c>
      <c r="Y1369" s="54">
        <v>1</v>
      </c>
      <c r="Z1369" s="54">
        <v>0</v>
      </c>
      <c r="AA1369" s="54">
        <v>0</v>
      </c>
      <c r="AB1369" s="54">
        <v>0</v>
      </c>
      <c r="AC1369" s="56">
        <v>0</v>
      </c>
      <c r="AD1369" s="56">
        <v>1</v>
      </c>
      <c r="AE1369" s="1" t="s">
        <v>1463</v>
      </c>
      <c r="AF1369" s="1" t="s">
        <v>1418</v>
      </c>
      <c r="AG1369" s="1" t="s">
        <v>1434</v>
      </c>
    </row>
    <row r="1370" spans="1:33">
      <c r="A1370" s="53">
        <v>45169</v>
      </c>
      <c r="B1370" s="53">
        <v>45169</v>
      </c>
      <c r="N1370" s="1" t="s">
        <v>948</v>
      </c>
      <c r="U1370" s="59">
        <v>137943900.30913001</v>
      </c>
      <c r="V1370" s="60">
        <v>137943900.30913001</v>
      </c>
      <c r="W1370" s="60">
        <v>2295375248.9643602</v>
      </c>
      <c r="X1370" s="59">
        <v>2.0819913383E-3</v>
      </c>
      <c r="Y1370" s="54">
        <v>0</v>
      </c>
      <c r="Z1370" s="54">
        <v>1</v>
      </c>
      <c r="AA1370" s="54">
        <v>0</v>
      </c>
      <c r="AB1370" s="54">
        <v>0</v>
      </c>
      <c r="AC1370" s="56">
        <v>0</v>
      </c>
      <c r="AD1370" s="56">
        <v>1</v>
      </c>
      <c r="AE1370" s="1" t="s">
        <v>1463</v>
      </c>
      <c r="AF1370" s="1" t="s">
        <v>1418</v>
      </c>
      <c r="AG1370" s="1" t="s">
        <v>1434</v>
      </c>
    </row>
    <row r="1371" spans="1:33">
      <c r="A1371" s="53">
        <v>45169</v>
      </c>
      <c r="B1371" s="53">
        <v>45169</v>
      </c>
      <c r="N1371" s="1" t="s">
        <v>948</v>
      </c>
      <c r="U1371" s="59">
        <v>1221249988.21735</v>
      </c>
      <c r="V1371" s="60">
        <v>1221249988.21735</v>
      </c>
      <c r="W1371" s="60">
        <v>20321500185.728802</v>
      </c>
      <c r="X1371" s="59">
        <v>1.8432361935700001E-2</v>
      </c>
      <c r="Y1371" s="54">
        <v>1</v>
      </c>
      <c r="Z1371" s="54">
        <v>0</v>
      </c>
      <c r="AA1371" s="54">
        <v>0</v>
      </c>
      <c r="AB1371" s="54">
        <v>0</v>
      </c>
      <c r="AC1371" s="56">
        <v>0</v>
      </c>
      <c r="AD1371" s="56">
        <v>1</v>
      </c>
      <c r="AE1371" s="1" t="s">
        <v>1463</v>
      </c>
      <c r="AF1371" s="1" t="s">
        <v>1418</v>
      </c>
      <c r="AG1371" s="1" t="s">
        <v>1434</v>
      </c>
    </row>
    <row r="1372" spans="1:33">
      <c r="A1372" s="53">
        <v>45169</v>
      </c>
      <c r="B1372" s="53">
        <v>45169</v>
      </c>
      <c r="N1372" s="1" t="s">
        <v>948</v>
      </c>
      <c r="U1372" s="59">
        <v>252176134.63158599</v>
      </c>
      <c r="V1372" s="60">
        <v>252176134.63158599</v>
      </c>
      <c r="W1372" s="60">
        <v>4196190310.0875101</v>
      </c>
      <c r="X1372" s="59">
        <v>3.8061018055000001E-3</v>
      </c>
      <c r="Y1372" s="54">
        <v>0</v>
      </c>
      <c r="Z1372" s="54">
        <v>1</v>
      </c>
      <c r="AA1372" s="54">
        <v>0</v>
      </c>
      <c r="AB1372" s="54">
        <v>0</v>
      </c>
      <c r="AC1372" s="56">
        <v>0</v>
      </c>
      <c r="AD1372" s="56">
        <v>1</v>
      </c>
      <c r="AE1372" s="1" t="s">
        <v>1463</v>
      </c>
      <c r="AF1372" s="1" t="s">
        <v>1418</v>
      </c>
      <c r="AG1372" s="1" t="s">
        <v>1434</v>
      </c>
    </row>
    <row r="1373" spans="1:33">
      <c r="A1373" s="53">
        <v>45169</v>
      </c>
      <c r="B1373" s="53">
        <v>45169</v>
      </c>
      <c r="N1373" s="1" t="s">
        <v>948</v>
      </c>
      <c r="U1373" s="59">
        <v>507291864.39082199</v>
      </c>
      <c r="V1373" s="60">
        <v>507291864.39082199</v>
      </c>
      <c r="W1373" s="60">
        <v>8441295243.3143101</v>
      </c>
      <c r="X1373" s="59">
        <v>7.6565710065000002E-3</v>
      </c>
      <c r="Y1373" s="54">
        <v>1</v>
      </c>
      <c r="Z1373" s="54">
        <v>0</v>
      </c>
      <c r="AA1373" s="54">
        <v>0</v>
      </c>
      <c r="AB1373" s="54">
        <v>0</v>
      </c>
      <c r="AC1373" s="56">
        <v>0</v>
      </c>
      <c r="AD1373" s="56">
        <v>1</v>
      </c>
      <c r="AE1373" s="1" t="s">
        <v>1463</v>
      </c>
      <c r="AF1373" s="1" t="s">
        <v>1418</v>
      </c>
      <c r="AG1373" s="1" t="s">
        <v>1434</v>
      </c>
    </row>
    <row r="1374" spans="1:33">
      <c r="A1374" s="53">
        <v>45169</v>
      </c>
      <c r="B1374" s="53">
        <v>45169</v>
      </c>
      <c r="N1374" s="1" t="s">
        <v>948</v>
      </c>
      <c r="U1374" s="59">
        <v>142421585.40803701</v>
      </c>
      <c r="V1374" s="60">
        <v>142421585.40803701</v>
      </c>
      <c r="W1374" s="60">
        <v>2369883563.76231</v>
      </c>
      <c r="X1374" s="59">
        <v>2.1495731709E-3</v>
      </c>
      <c r="Y1374" s="54">
        <v>0</v>
      </c>
      <c r="Z1374" s="54">
        <v>1</v>
      </c>
      <c r="AA1374" s="54">
        <v>0</v>
      </c>
      <c r="AB1374" s="54">
        <v>0</v>
      </c>
      <c r="AC1374" s="56">
        <v>0</v>
      </c>
      <c r="AD1374" s="56">
        <v>1</v>
      </c>
      <c r="AE1374" s="1" t="s">
        <v>1463</v>
      </c>
      <c r="AF1374" s="1" t="s">
        <v>1418</v>
      </c>
      <c r="AG1374" s="1" t="s">
        <v>1434</v>
      </c>
    </row>
    <row r="1375" spans="1:33">
      <c r="A1375" s="53">
        <v>45169</v>
      </c>
      <c r="B1375" s="53">
        <v>45169</v>
      </c>
      <c r="N1375" s="1" t="s">
        <v>948</v>
      </c>
      <c r="U1375" s="59">
        <v>243174834.21342301</v>
      </c>
      <c r="V1375" s="60">
        <v>243174834.21342301</v>
      </c>
      <c r="W1375" s="60">
        <v>4046409405.3715901</v>
      </c>
      <c r="X1375" s="59">
        <v>3.6702449139E-3</v>
      </c>
      <c r="Y1375" s="54">
        <v>0</v>
      </c>
      <c r="Z1375" s="54">
        <v>1</v>
      </c>
      <c r="AA1375" s="54">
        <v>0</v>
      </c>
      <c r="AB1375" s="54">
        <v>0</v>
      </c>
      <c r="AC1375" s="56">
        <v>0</v>
      </c>
      <c r="AD1375" s="56">
        <v>1</v>
      </c>
      <c r="AE1375" s="1" t="s">
        <v>1463</v>
      </c>
      <c r="AF1375" s="1" t="s">
        <v>1418</v>
      </c>
      <c r="AG1375" s="1" t="s">
        <v>1434</v>
      </c>
    </row>
    <row r="1376" spans="1:33">
      <c r="A1376" s="53">
        <v>45169</v>
      </c>
      <c r="B1376" s="53">
        <v>45169</v>
      </c>
      <c r="N1376" s="1" t="s">
        <v>948</v>
      </c>
      <c r="U1376" s="59">
        <v>170106994.85622001</v>
      </c>
      <c r="V1376" s="60">
        <v>170106994.85622001</v>
      </c>
      <c r="W1376" s="60">
        <v>2830566518.6620402</v>
      </c>
      <c r="X1376" s="59">
        <v>2.5674298687999998E-3</v>
      </c>
      <c r="Y1376" s="54">
        <v>0</v>
      </c>
      <c r="Z1376" s="54">
        <v>1</v>
      </c>
      <c r="AA1376" s="54">
        <v>0</v>
      </c>
      <c r="AB1376" s="54">
        <v>0</v>
      </c>
      <c r="AC1376" s="56">
        <v>0</v>
      </c>
      <c r="AD1376" s="56">
        <v>1</v>
      </c>
      <c r="AE1376" s="1" t="s">
        <v>1463</v>
      </c>
      <c r="AF1376" s="1" t="s">
        <v>1418</v>
      </c>
      <c r="AG1376" s="1" t="s">
        <v>1434</v>
      </c>
    </row>
    <row r="1377" spans="1:33">
      <c r="A1377" s="53">
        <v>45169</v>
      </c>
      <c r="B1377" s="53">
        <v>45169</v>
      </c>
      <c r="N1377" s="1" t="s">
        <v>948</v>
      </c>
      <c r="U1377" s="59">
        <v>165536521.75123999</v>
      </c>
      <c r="V1377" s="60">
        <v>165536521.75123999</v>
      </c>
      <c r="W1377" s="60">
        <v>2754514219.0118198</v>
      </c>
      <c r="X1377" s="59">
        <v>2.4984475839999998E-3</v>
      </c>
      <c r="Y1377" s="54">
        <v>0</v>
      </c>
      <c r="Z1377" s="54">
        <v>1</v>
      </c>
      <c r="AA1377" s="54">
        <v>0</v>
      </c>
      <c r="AB1377" s="54">
        <v>0</v>
      </c>
      <c r="AC1377" s="56">
        <v>0.5</v>
      </c>
      <c r="AD1377" s="56">
        <v>0.5</v>
      </c>
      <c r="AE1377" s="1" t="s">
        <v>1463</v>
      </c>
      <c r="AF1377" s="1" t="s">
        <v>1418</v>
      </c>
      <c r="AG1377" s="1" t="s">
        <v>1434</v>
      </c>
    </row>
    <row r="1378" spans="1:33">
      <c r="A1378" s="53">
        <v>45169</v>
      </c>
      <c r="B1378" s="53">
        <v>45169</v>
      </c>
      <c r="N1378" s="1" t="s">
        <v>948</v>
      </c>
      <c r="U1378" s="59">
        <v>199925920.70618901</v>
      </c>
      <c r="V1378" s="60">
        <v>199925920.70618901</v>
      </c>
      <c r="W1378" s="60">
        <v>3326751012.45508</v>
      </c>
      <c r="X1378" s="59">
        <v>3.0174877923E-3</v>
      </c>
      <c r="Y1378" s="54">
        <v>0</v>
      </c>
      <c r="Z1378" s="54">
        <v>1</v>
      </c>
      <c r="AA1378" s="54">
        <v>0</v>
      </c>
      <c r="AB1378" s="54">
        <v>0</v>
      </c>
      <c r="AC1378" s="56">
        <v>0</v>
      </c>
      <c r="AD1378" s="56">
        <v>1</v>
      </c>
      <c r="AE1378" s="1" t="s">
        <v>1463</v>
      </c>
      <c r="AF1378" s="1" t="s">
        <v>1418</v>
      </c>
      <c r="AG1378" s="1" t="s">
        <v>1434</v>
      </c>
    </row>
    <row r="1379" spans="1:33">
      <c r="A1379" s="53">
        <v>45169</v>
      </c>
      <c r="B1379" s="53">
        <v>45169</v>
      </c>
      <c r="N1379" s="1" t="s">
        <v>948</v>
      </c>
      <c r="U1379" s="59">
        <v>256605182.84110701</v>
      </c>
      <c r="V1379" s="60">
        <v>256605182.84110701</v>
      </c>
      <c r="W1379" s="60">
        <v>4269889311.0134101</v>
      </c>
      <c r="X1379" s="59">
        <v>3.8729495600999999E-3</v>
      </c>
      <c r="Y1379" s="54">
        <v>0</v>
      </c>
      <c r="Z1379" s="54">
        <v>1</v>
      </c>
      <c r="AA1379" s="54">
        <v>0</v>
      </c>
      <c r="AB1379" s="54">
        <v>0</v>
      </c>
      <c r="AC1379" s="56">
        <v>0</v>
      </c>
      <c r="AD1379" s="56">
        <v>1</v>
      </c>
      <c r="AE1379" s="1" t="s">
        <v>1463</v>
      </c>
      <c r="AF1379" s="1" t="s">
        <v>1418</v>
      </c>
      <c r="AG1379" s="1" t="s">
        <v>1434</v>
      </c>
    </row>
    <row r="1380" spans="1:33">
      <c r="A1380" s="53">
        <v>45169</v>
      </c>
      <c r="B1380" s="53">
        <v>45169</v>
      </c>
      <c r="N1380" s="1" t="s">
        <v>948</v>
      </c>
      <c r="U1380" s="59">
        <v>301960219.85914701</v>
      </c>
      <c r="V1380" s="60">
        <v>301960219.85914701</v>
      </c>
      <c r="W1380" s="60">
        <v>5024593427.3517904</v>
      </c>
      <c r="X1380" s="59">
        <v>4.5574944657999997E-3</v>
      </c>
      <c r="Y1380" s="54">
        <v>0</v>
      </c>
      <c r="Z1380" s="54">
        <v>1</v>
      </c>
      <c r="AA1380" s="54">
        <v>0</v>
      </c>
      <c r="AB1380" s="54">
        <v>0</v>
      </c>
      <c r="AC1380" s="56">
        <v>0</v>
      </c>
      <c r="AD1380" s="56">
        <v>1</v>
      </c>
      <c r="AE1380" s="1" t="s">
        <v>1463</v>
      </c>
      <c r="AF1380" s="1" t="s">
        <v>1418</v>
      </c>
      <c r="AG1380" s="1" t="s">
        <v>1434</v>
      </c>
    </row>
    <row r="1381" spans="1:33">
      <c r="A1381" s="53">
        <v>45169</v>
      </c>
      <c r="B1381" s="53">
        <v>45169</v>
      </c>
      <c r="N1381" s="1" t="s">
        <v>948</v>
      </c>
      <c r="U1381" s="59">
        <v>607707450.45817101</v>
      </c>
      <c r="V1381" s="60">
        <v>607707450.45817101</v>
      </c>
      <c r="W1381" s="60">
        <v>10112202404.506001</v>
      </c>
      <c r="X1381" s="59">
        <v>9.1721463957999995E-3</v>
      </c>
      <c r="Y1381" s="54">
        <v>1</v>
      </c>
      <c r="Z1381" s="54">
        <v>0</v>
      </c>
      <c r="AA1381" s="54">
        <v>0</v>
      </c>
      <c r="AB1381" s="54">
        <v>0</v>
      </c>
      <c r="AC1381" s="56">
        <v>0</v>
      </c>
      <c r="AD1381" s="56">
        <v>1</v>
      </c>
      <c r="AE1381" s="1" t="s">
        <v>1463</v>
      </c>
      <c r="AF1381" s="1" t="s">
        <v>1418</v>
      </c>
      <c r="AG1381" s="1" t="s">
        <v>1434</v>
      </c>
    </row>
    <row r="1382" spans="1:33">
      <c r="A1382" s="53">
        <v>45169</v>
      </c>
      <c r="B1382" s="53">
        <v>45169</v>
      </c>
      <c r="N1382" s="1" t="s">
        <v>948</v>
      </c>
      <c r="U1382" s="59">
        <v>504283607.683451</v>
      </c>
      <c r="V1382" s="60">
        <v>504283607.683451</v>
      </c>
      <c r="W1382" s="60">
        <v>8391238097.0892401</v>
      </c>
      <c r="X1382" s="59">
        <v>7.6111672997000003E-3</v>
      </c>
      <c r="Y1382" s="54">
        <v>1</v>
      </c>
      <c r="Z1382" s="54">
        <v>0</v>
      </c>
      <c r="AA1382" s="54">
        <v>0</v>
      </c>
      <c r="AB1382" s="54">
        <v>0</v>
      </c>
      <c r="AC1382" s="56">
        <v>1</v>
      </c>
      <c r="AD1382" s="56">
        <v>0</v>
      </c>
      <c r="AE1382" s="1" t="s">
        <v>1463</v>
      </c>
      <c r="AF1382" s="1" t="s">
        <v>1418</v>
      </c>
      <c r="AG1382" s="1" t="s">
        <v>1434</v>
      </c>
    </row>
    <row r="1383" spans="1:33">
      <c r="A1383" s="53">
        <v>45169</v>
      </c>
      <c r="B1383" s="53">
        <v>45169</v>
      </c>
      <c r="N1383" s="1" t="s">
        <v>948</v>
      </c>
      <c r="U1383" s="59">
        <v>148450350.73985001</v>
      </c>
      <c r="V1383" s="60">
        <v>148450350.73985001</v>
      </c>
      <c r="W1383" s="60">
        <v>2470201727.1131101</v>
      </c>
      <c r="X1383" s="59">
        <v>2.2405655030999999E-3</v>
      </c>
      <c r="Y1383" s="54">
        <v>0</v>
      </c>
      <c r="Z1383" s="54">
        <v>1</v>
      </c>
      <c r="AA1383" s="54">
        <v>0</v>
      </c>
      <c r="AB1383" s="54">
        <v>0</v>
      </c>
      <c r="AC1383" s="56">
        <v>0</v>
      </c>
      <c r="AD1383" s="56">
        <v>1</v>
      </c>
      <c r="AE1383" s="1" t="s">
        <v>1463</v>
      </c>
      <c r="AF1383" s="1" t="s">
        <v>1418</v>
      </c>
      <c r="AG1383" s="1" t="s">
        <v>1434</v>
      </c>
    </row>
    <row r="1384" spans="1:33">
      <c r="A1384" s="53">
        <v>45169</v>
      </c>
      <c r="B1384" s="53">
        <v>45169</v>
      </c>
      <c r="N1384" s="1" t="s">
        <v>948</v>
      </c>
      <c r="U1384" s="59">
        <v>185297580.45751199</v>
      </c>
      <c r="V1384" s="60">
        <v>185297580.45751199</v>
      </c>
      <c r="W1384" s="60">
        <v>3083336623.9609299</v>
      </c>
      <c r="X1384" s="59">
        <v>2.7967018233000002E-3</v>
      </c>
      <c r="Y1384" s="54">
        <v>0</v>
      </c>
      <c r="Z1384" s="54">
        <v>1</v>
      </c>
      <c r="AA1384" s="54">
        <v>0</v>
      </c>
      <c r="AB1384" s="54">
        <v>0</v>
      </c>
      <c r="AC1384" s="56">
        <v>0</v>
      </c>
      <c r="AD1384" s="56">
        <v>1</v>
      </c>
      <c r="AE1384" s="1" t="s">
        <v>1463</v>
      </c>
      <c r="AF1384" s="1" t="s">
        <v>1418</v>
      </c>
      <c r="AG1384" s="1" t="s">
        <v>1434</v>
      </c>
    </row>
    <row r="1385" spans="1:33">
      <c r="A1385" s="53">
        <v>45169</v>
      </c>
      <c r="B1385" s="53">
        <v>45169</v>
      </c>
      <c r="N1385" s="1" t="s">
        <v>948</v>
      </c>
      <c r="U1385" s="59">
        <v>455542463.50786602</v>
      </c>
      <c r="V1385" s="60">
        <v>455542463.50786602</v>
      </c>
      <c r="W1385" s="60">
        <v>7580189433.85641</v>
      </c>
      <c r="X1385" s="59">
        <v>6.8755157793E-3</v>
      </c>
      <c r="Y1385" s="54">
        <v>1</v>
      </c>
      <c r="Z1385" s="54">
        <v>0</v>
      </c>
      <c r="AA1385" s="54">
        <v>0</v>
      </c>
      <c r="AB1385" s="54">
        <v>0</v>
      </c>
      <c r="AC1385" s="56">
        <v>0</v>
      </c>
      <c r="AD1385" s="56">
        <v>1</v>
      </c>
      <c r="AE1385" s="1" t="s">
        <v>1463</v>
      </c>
      <c r="AF1385" s="1" t="s">
        <v>1418</v>
      </c>
      <c r="AG1385" s="1" t="s">
        <v>1434</v>
      </c>
    </row>
    <row r="1386" spans="1:33">
      <c r="A1386" s="53">
        <v>45169</v>
      </c>
      <c r="B1386" s="53">
        <v>45169</v>
      </c>
      <c r="N1386" s="1" t="s">
        <v>948</v>
      </c>
      <c r="U1386" s="59">
        <v>250989097.08013999</v>
      </c>
      <c r="V1386" s="60">
        <v>250989097.08013999</v>
      </c>
      <c r="W1386" s="60">
        <v>4176438102.0589299</v>
      </c>
      <c r="X1386" s="59">
        <v>3.7881858128E-3</v>
      </c>
      <c r="Y1386" s="54">
        <v>0</v>
      </c>
      <c r="Z1386" s="54">
        <v>1</v>
      </c>
      <c r="AA1386" s="54">
        <v>0</v>
      </c>
      <c r="AB1386" s="54">
        <v>0</v>
      </c>
      <c r="AC1386" s="56">
        <v>0</v>
      </c>
      <c r="AD1386" s="56">
        <v>1</v>
      </c>
      <c r="AE1386" s="1" t="s">
        <v>1463</v>
      </c>
      <c r="AF1386" s="1" t="s">
        <v>1418</v>
      </c>
      <c r="AG1386" s="1" t="s">
        <v>1434</v>
      </c>
    </row>
    <row r="1387" spans="1:33">
      <c r="A1387" s="53">
        <v>45169</v>
      </c>
      <c r="B1387" s="53">
        <v>45169</v>
      </c>
      <c r="N1387" s="1" t="s">
        <v>948</v>
      </c>
      <c r="U1387" s="59">
        <v>833072544.76993895</v>
      </c>
      <c r="V1387" s="60">
        <v>833072544.76993895</v>
      </c>
      <c r="W1387" s="60">
        <v>13862259190.666901</v>
      </c>
      <c r="X1387" s="59">
        <v>1.2573588382400001E-2</v>
      </c>
      <c r="Y1387" s="54">
        <v>1</v>
      </c>
      <c r="Z1387" s="54">
        <v>0</v>
      </c>
      <c r="AA1387" s="54">
        <v>0</v>
      </c>
      <c r="AB1387" s="54">
        <v>0</v>
      </c>
      <c r="AC1387" s="56">
        <v>0</v>
      </c>
      <c r="AD1387" s="56">
        <v>1</v>
      </c>
      <c r="AE1387" s="1" t="s">
        <v>1463</v>
      </c>
      <c r="AF1387" s="1" t="s">
        <v>1418</v>
      </c>
      <c r="AG1387" s="1" t="s">
        <v>1434</v>
      </c>
    </row>
    <row r="1388" spans="1:33">
      <c r="A1388" s="53">
        <v>45169</v>
      </c>
      <c r="B1388" s="53">
        <v>45169</v>
      </c>
      <c r="N1388" s="1" t="s">
        <v>948</v>
      </c>
      <c r="U1388" s="59">
        <v>2074470109.1525199</v>
      </c>
      <c r="V1388" s="60">
        <v>2074470109.1525199</v>
      </c>
      <c r="W1388" s="60">
        <v>34519013400.333298</v>
      </c>
      <c r="X1388" s="59">
        <v>3.1310038276799998E-2</v>
      </c>
      <c r="Y1388" s="54">
        <v>1</v>
      </c>
      <c r="Z1388" s="54">
        <v>0</v>
      </c>
      <c r="AA1388" s="54">
        <v>0</v>
      </c>
      <c r="AB1388" s="54">
        <v>0</v>
      </c>
      <c r="AC1388" s="56">
        <v>0</v>
      </c>
      <c r="AD1388" s="56">
        <v>1</v>
      </c>
      <c r="AE1388" s="1" t="s">
        <v>1463</v>
      </c>
      <c r="AF1388" s="1" t="s">
        <v>1418</v>
      </c>
      <c r="AG1388" s="1" t="s">
        <v>1434</v>
      </c>
    </row>
    <row r="1389" spans="1:33">
      <c r="A1389" s="53">
        <v>45169</v>
      </c>
      <c r="B1389" s="53">
        <v>45169</v>
      </c>
      <c r="N1389" s="1" t="s">
        <v>948</v>
      </c>
      <c r="U1389" s="59">
        <v>1385915200.7352099</v>
      </c>
      <c r="V1389" s="60">
        <v>1385915200.7352099</v>
      </c>
      <c r="W1389" s="60">
        <v>23061515890.170399</v>
      </c>
      <c r="X1389" s="59">
        <v>2.0917658823799999E-2</v>
      </c>
      <c r="Y1389" s="54">
        <v>1</v>
      </c>
      <c r="Z1389" s="54">
        <v>0</v>
      </c>
      <c r="AA1389" s="54">
        <v>0</v>
      </c>
      <c r="AB1389" s="54">
        <v>0</v>
      </c>
      <c r="AC1389" s="56">
        <v>0</v>
      </c>
      <c r="AD1389" s="56">
        <v>1</v>
      </c>
      <c r="AE1389" s="1" t="s">
        <v>1463</v>
      </c>
      <c r="AF1389" s="1" t="s">
        <v>1418</v>
      </c>
      <c r="AG1389" s="1" t="s">
        <v>1434</v>
      </c>
    </row>
    <row r="1390" spans="1:33">
      <c r="A1390" s="53">
        <v>45169</v>
      </c>
      <c r="B1390" s="53">
        <v>45169</v>
      </c>
      <c r="N1390" s="1" t="s">
        <v>948</v>
      </c>
      <c r="U1390" s="59">
        <v>185050059.52061599</v>
      </c>
      <c r="V1390" s="60">
        <v>185050059.52061599</v>
      </c>
      <c r="W1390" s="60">
        <v>3079217895.7614298</v>
      </c>
      <c r="X1390" s="59">
        <v>2.7929659826000002E-3</v>
      </c>
      <c r="Y1390" s="54">
        <v>0</v>
      </c>
      <c r="Z1390" s="54">
        <v>1</v>
      </c>
      <c r="AA1390" s="54">
        <v>0</v>
      </c>
      <c r="AB1390" s="54">
        <v>0</v>
      </c>
      <c r="AC1390" s="56">
        <v>0</v>
      </c>
      <c r="AD1390" s="56">
        <v>1</v>
      </c>
      <c r="AE1390" s="1" t="s">
        <v>1463</v>
      </c>
      <c r="AF1390" s="1" t="s">
        <v>1418</v>
      </c>
      <c r="AG1390" s="1" t="s">
        <v>1434</v>
      </c>
    </row>
    <row r="1391" spans="1:33">
      <c r="A1391" s="53">
        <v>45169</v>
      </c>
      <c r="B1391" s="53">
        <v>45169</v>
      </c>
      <c r="N1391" s="1" t="s">
        <v>948</v>
      </c>
      <c r="U1391" s="59">
        <v>2698571214.2336998</v>
      </c>
      <c r="V1391" s="60">
        <v>2698571214.2336998</v>
      </c>
      <c r="W1391" s="60">
        <v>44904004880.524498</v>
      </c>
      <c r="X1391" s="59">
        <v>4.0729614583300003E-2</v>
      </c>
      <c r="Y1391" s="54">
        <v>1</v>
      </c>
      <c r="Z1391" s="54">
        <v>0</v>
      </c>
      <c r="AA1391" s="54">
        <v>0</v>
      </c>
      <c r="AB1391" s="54">
        <v>0</v>
      </c>
      <c r="AC1391" s="56">
        <v>0</v>
      </c>
      <c r="AD1391" s="56">
        <v>1</v>
      </c>
      <c r="AE1391" s="1" t="s">
        <v>1463</v>
      </c>
      <c r="AF1391" s="1" t="s">
        <v>1418</v>
      </c>
      <c r="AG1391" s="1" t="s">
        <v>1434</v>
      </c>
    </row>
    <row r="1392" spans="1:33">
      <c r="A1392" s="53">
        <v>45169</v>
      </c>
      <c r="B1392" s="53">
        <v>45169</v>
      </c>
      <c r="N1392" s="1" t="s">
        <v>948</v>
      </c>
      <c r="U1392" s="59">
        <v>2764108757.3406401</v>
      </c>
      <c r="V1392" s="60">
        <v>2764108757.3406401</v>
      </c>
      <c r="W1392" s="60">
        <v>5025652286.0739002</v>
      </c>
      <c r="X1392" s="59">
        <v>4.1718774645999997E-2</v>
      </c>
      <c r="Y1392" s="54">
        <v>0</v>
      </c>
      <c r="Z1392" s="54">
        <v>1</v>
      </c>
      <c r="AA1392" s="54">
        <v>0</v>
      </c>
      <c r="AB1392" s="54">
        <v>0</v>
      </c>
      <c r="AC1392" s="56">
        <v>0</v>
      </c>
      <c r="AD1392" s="56">
        <v>1</v>
      </c>
      <c r="AE1392" s="1" t="s">
        <v>1431</v>
      </c>
      <c r="AF1392" s="1" t="s">
        <v>1418</v>
      </c>
      <c r="AG1392" s="1" t="s">
        <v>1457</v>
      </c>
    </row>
    <row r="1393" spans="1:33">
      <c r="A1393" s="53">
        <v>45169</v>
      </c>
      <c r="B1393" s="53">
        <v>45169</v>
      </c>
      <c r="N1393" s="1" t="s">
        <v>948</v>
      </c>
      <c r="U1393" s="59">
        <v>356591950.21545601</v>
      </c>
      <c r="V1393" s="60">
        <v>356591950.21545601</v>
      </c>
      <c r="W1393" s="60">
        <v>5933660964.1326704</v>
      </c>
      <c r="X1393" s="59">
        <v>5.3820527763999999E-3</v>
      </c>
      <c r="Y1393" s="54">
        <v>0</v>
      </c>
      <c r="Z1393" s="54">
        <v>1</v>
      </c>
      <c r="AA1393" s="54">
        <v>0</v>
      </c>
      <c r="AB1393" s="54">
        <v>0</v>
      </c>
      <c r="AC1393" s="56">
        <v>0</v>
      </c>
      <c r="AD1393" s="56">
        <v>1</v>
      </c>
      <c r="AE1393" s="1" t="s">
        <v>1463</v>
      </c>
      <c r="AF1393" s="1" t="s">
        <v>1418</v>
      </c>
      <c r="AG1393" s="1" t="s">
        <v>1434</v>
      </c>
    </row>
    <row r="1394" spans="1:33">
      <c r="A1394" s="53">
        <v>45169</v>
      </c>
      <c r="B1394" s="53">
        <v>45169</v>
      </c>
      <c r="N1394" s="1" t="s">
        <v>948</v>
      </c>
      <c r="U1394" s="59">
        <v>225869918.71951601</v>
      </c>
      <c r="V1394" s="60">
        <v>225869918.71951601</v>
      </c>
      <c r="W1394" s="60">
        <v>3758457023.1269398</v>
      </c>
      <c r="X1394" s="59">
        <v>3.4090613161999999E-3</v>
      </c>
      <c r="Y1394" s="54">
        <v>0</v>
      </c>
      <c r="Z1394" s="54">
        <v>1</v>
      </c>
      <c r="AA1394" s="54">
        <v>0</v>
      </c>
      <c r="AB1394" s="54">
        <v>0</v>
      </c>
      <c r="AC1394" s="56">
        <v>1</v>
      </c>
      <c r="AD1394" s="56">
        <v>0</v>
      </c>
      <c r="AE1394" s="1" t="s">
        <v>1463</v>
      </c>
      <c r="AF1394" s="1" t="s">
        <v>1418</v>
      </c>
      <c r="AG1394" s="1" t="s">
        <v>1434</v>
      </c>
    </row>
    <row r="1395" spans="1:33">
      <c r="A1395" s="53">
        <v>45169</v>
      </c>
      <c r="B1395" s="53">
        <v>45169</v>
      </c>
      <c r="N1395" s="1" t="s">
        <v>948</v>
      </c>
      <c r="U1395" s="59">
        <v>4855031226.7709999</v>
      </c>
      <c r="V1395" s="60">
        <v>4855031226.7709999</v>
      </c>
      <c r="W1395" s="60">
        <v>11560426040.24</v>
      </c>
      <c r="X1395" s="59">
        <v>7.3277128879700004E-2</v>
      </c>
      <c r="Y1395" s="54">
        <v>1</v>
      </c>
      <c r="Z1395" s="54">
        <v>0</v>
      </c>
      <c r="AA1395" s="54">
        <v>0</v>
      </c>
      <c r="AB1395" s="54">
        <v>0</v>
      </c>
      <c r="AC1395" s="56">
        <v>0.35</v>
      </c>
      <c r="AD1395" s="56">
        <v>0.65</v>
      </c>
      <c r="AE1395" s="1" t="s">
        <v>1417</v>
      </c>
      <c r="AF1395" s="1" t="s">
        <v>1418</v>
      </c>
      <c r="AG1395" s="1" t="s">
        <v>1434</v>
      </c>
    </row>
    <row r="1396" spans="1:33">
      <c r="A1396" s="53">
        <v>45169</v>
      </c>
      <c r="B1396" s="53">
        <v>45169</v>
      </c>
      <c r="N1396" s="1" t="s">
        <v>948</v>
      </c>
      <c r="U1396" s="59">
        <v>1892473088.8</v>
      </c>
      <c r="V1396" s="60">
        <v>1892473088.8</v>
      </c>
      <c r="W1396" s="60">
        <v>2703532984</v>
      </c>
      <c r="X1396" s="59">
        <v>2.8563151904100002E-2</v>
      </c>
      <c r="Y1396" s="54">
        <v>0</v>
      </c>
      <c r="Z1396" s="54">
        <v>1</v>
      </c>
      <c r="AA1396" s="54">
        <v>0</v>
      </c>
      <c r="AB1396" s="54">
        <v>0</v>
      </c>
      <c r="AC1396" s="56">
        <v>0.5</v>
      </c>
      <c r="AD1396" s="56">
        <v>0.5</v>
      </c>
      <c r="AE1396" s="1" t="s">
        <v>1424</v>
      </c>
      <c r="AF1396" s="1" t="s">
        <v>1418</v>
      </c>
      <c r="AG1396" s="1" t="s">
        <v>1434</v>
      </c>
    </row>
    <row r="1397" spans="1:33">
      <c r="A1397" s="53">
        <v>45169</v>
      </c>
      <c r="B1397" s="53">
        <v>45169</v>
      </c>
      <c r="N1397" s="1" t="s">
        <v>948</v>
      </c>
      <c r="U1397" s="59">
        <v>350220590.61070299</v>
      </c>
      <c r="V1397" s="60">
        <v>350220590.61070299</v>
      </c>
      <c r="W1397" s="60">
        <v>5827642060.0257902</v>
      </c>
      <c r="X1397" s="59">
        <v>5.2858896587000001E-3</v>
      </c>
      <c r="Y1397" s="54">
        <v>1</v>
      </c>
      <c r="Z1397" s="54">
        <v>0</v>
      </c>
      <c r="AA1397" s="54">
        <v>0</v>
      </c>
      <c r="AB1397" s="54">
        <v>0</v>
      </c>
      <c r="AC1397" s="56">
        <v>0</v>
      </c>
      <c r="AD1397" s="56">
        <v>1</v>
      </c>
      <c r="AE1397" s="1" t="s">
        <v>1463</v>
      </c>
      <c r="AF1397" s="1" t="s">
        <v>1418</v>
      </c>
      <c r="AG1397" s="1" t="s">
        <v>1434</v>
      </c>
    </row>
    <row r="1398" spans="1:33">
      <c r="A1398" s="53">
        <v>45169</v>
      </c>
      <c r="B1398" s="53">
        <v>45169</v>
      </c>
      <c r="N1398" s="1" t="s">
        <v>948</v>
      </c>
      <c r="U1398" s="59">
        <v>240137191.23206699</v>
      </c>
      <c r="V1398" s="60">
        <v>240137191.23206699</v>
      </c>
      <c r="W1398" s="60">
        <v>4594317442.9756203</v>
      </c>
      <c r="X1398" s="59">
        <v>3.6243976792000002E-3</v>
      </c>
      <c r="Y1398" s="54">
        <v>1</v>
      </c>
      <c r="Z1398" s="54">
        <v>0</v>
      </c>
      <c r="AA1398" s="54">
        <v>0</v>
      </c>
      <c r="AB1398" s="54">
        <v>0</v>
      </c>
      <c r="AC1398" s="56">
        <v>0</v>
      </c>
      <c r="AD1398" s="56">
        <v>1</v>
      </c>
      <c r="AE1398" s="1" t="s">
        <v>1461</v>
      </c>
      <c r="AF1398" s="1" t="s">
        <v>1418</v>
      </c>
      <c r="AG1398" s="1" t="s">
        <v>1434</v>
      </c>
    </row>
    <row r="1399" spans="1:33">
      <c r="A1399" s="53">
        <v>45169</v>
      </c>
      <c r="B1399" s="53">
        <v>45169</v>
      </c>
      <c r="N1399" s="1" t="s">
        <v>948</v>
      </c>
      <c r="U1399" s="59">
        <v>197234314.478423</v>
      </c>
      <c r="V1399" s="60">
        <v>197234314.478423</v>
      </c>
      <c r="W1399" s="60">
        <v>3281962904.3812199</v>
      </c>
      <c r="X1399" s="59">
        <v>2.9768633005E-3</v>
      </c>
      <c r="Y1399" s="54">
        <v>1</v>
      </c>
      <c r="Z1399" s="54">
        <v>0</v>
      </c>
      <c r="AA1399" s="54">
        <v>0</v>
      </c>
      <c r="AB1399" s="54">
        <v>0</v>
      </c>
      <c r="AC1399" s="56">
        <v>0</v>
      </c>
      <c r="AD1399" s="56">
        <v>1</v>
      </c>
      <c r="AE1399" s="1" t="s">
        <v>1461</v>
      </c>
      <c r="AF1399" s="1" t="s">
        <v>1418</v>
      </c>
      <c r="AG1399" s="1" t="s">
        <v>1434</v>
      </c>
    </row>
    <row r="1400" spans="1:33">
      <c r="A1400" s="53">
        <v>45169</v>
      </c>
      <c r="B1400" s="53">
        <v>45169</v>
      </c>
      <c r="N1400" s="1" t="s">
        <v>1278</v>
      </c>
      <c r="U1400" s="59">
        <v>1280587520.6595199</v>
      </c>
      <c r="V1400" s="60">
        <v>1280587520.6595199</v>
      </c>
      <c r="W1400" s="60">
        <v>1829410743.79931</v>
      </c>
      <c r="X1400" s="59">
        <v>1.93279450554E-2</v>
      </c>
      <c r="Y1400" s="54">
        <v>0</v>
      </c>
      <c r="Z1400" s="54">
        <v>1</v>
      </c>
      <c r="AA1400" s="54">
        <v>0</v>
      </c>
      <c r="AB1400" s="54">
        <v>0</v>
      </c>
      <c r="AC1400" s="56">
        <v>0.5</v>
      </c>
      <c r="AD1400" s="56">
        <v>0.5</v>
      </c>
      <c r="AE1400" s="1" t="s">
        <v>1432</v>
      </c>
      <c r="AF1400" s="1" t="s">
        <v>1418</v>
      </c>
      <c r="AG1400" s="1" t="s">
        <v>1419</v>
      </c>
    </row>
    <row r="1401" spans="1:33">
      <c r="A1401" s="53">
        <v>45169</v>
      </c>
      <c r="B1401" s="53">
        <v>45169</v>
      </c>
      <c r="N1401" s="1" t="s">
        <v>948</v>
      </c>
      <c r="U1401" s="59">
        <v>279636515.138394</v>
      </c>
      <c r="V1401" s="60">
        <v>279636515.138394</v>
      </c>
      <c r="W1401" s="60">
        <v>4653128801.7585201</v>
      </c>
      <c r="X1401" s="59">
        <v>4.2205621348999998E-3</v>
      </c>
      <c r="Y1401" s="54">
        <v>0</v>
      </c>
      <c r="Z1401" s="54">
        <v>1</v>
      </c>
      <c r="AA1401" s="54">
        <v>0</v>
      </c>
      <c r="AB1401" s="54">
        <v>0</v>
      </c>
      <c r="AC1401" s="56">
        <v>0</v>
      </c>
      <c r="AD1401" s="56">
        <v>1</v>
      </c>
      <c r="AE1401" s="1" t="s">
        <v>1461</v>
      </c>
      <c r="AF1401" s="1" t="s">
        <v>1418</v>
      </c>
      <c r="AG1401" s="1" t="s">
        <v>1434</v>
      </c>
    </row>
    <row r="1402" spans="1:33">
      <c r="A1402" s="53">
        <v>45169</v>
      </c>
      <c r="B1402" s="53">
        <v>45169</v>
      </c>
      <c r="N1402" s="1" t="s">
        <v>948</v>
      </c>
      <c r="U1402" s="59">
        <v>703685961.36066604</v>
      </c>
      <c r="V1402" s="60">
        <v>703685961.36066604</v>
      </c>
      <c r="W1402" s="60">
        <v>6775114898.67377</v>
      </c>
      <c r="X1402" s="59">
        <v>1.06207528794E-2</v>
      </c>
      <c r="Y1402" s="54">
        <v>1</v>
      </c>
      <c r="Z1402" s="54">
        <v>0</v>
      </c>
      <c r="AA1402" s="54">
        <v>0</v>
      </c>
      <c r="AB1402" s="54">
        <v>0</v>
      </c>
      <c r="AC1402" s="56">
        <v>0</v>
      </c>
      <c r="AD1402" s="56">
        <v>1</v>
      </c>
      <c r="AE1402" s="1" t="s">
        <v>1431</v>
      </c>
      <c r="AF1402" s="1" t="s">
        <v>1418</v>
      </c>
      <c r="AG1402" s="1" t="s">
        <v>1465</v>
      </c>
    </row>
    <row r="1403" spans="1:33">
      <c r="A1403" s="53">
        <v>45169</v>
      </c>
      <c r="B1403" s="53">
        <v>45169</v>
      </c>
      <c r="N1403" s="1" t="s">
        <v>948</v>
      </c>
      <c r="U1403" s="59">
        <v>364871316.11293501</v>
      </c>
      <c r="V1403" s="60">
        <v>364871316.11293501</v>
      </c>
      <c r="W1403" s="60">
        <v>6775114898.67377</v>
      </c>
      <c r="X1403" s="59">
        <v>5.5070134890000001E-3</v>
      </c>
      <c r="Y1403" s="54">
        <v>1</v>
      </c>
      <c r="Z1403" s="54">
        <v>0</v>
      </c>
      <c r="AA1403" s="54">
        <v>0</v>
      </c>
      <c r="AB1403" s="54">
        <v>0</v>
      </c>
      <c r="AC1403" s="56">
        <v>0</v>
      </c>
      <c r="AD1403" s="56">
        <v>1</v>
      </c>
      <c r="AE1403" s="1" t="s">
        <v>1463</v>
      </c>
      <c r="AF1403" s="1" t="s">
        <v>1418</v>
      </c>
      <c r="AG1403" s="1" t="s">
        <v>1434</v>
      </c>
    </row>
    <row r="1404" spans="1:33">
      <c r="A1404" s="53">
        <v>45169</v>
      </c>
      <c r="B1404" s="53">
        <v>45169</v>
      </c>
      <c r="N1404" s="1" t="s">
        <v>948</v>
      </c>
      <c r="U1404" s="59">
        <v>828800156.07611501</v>
      </c>
      <c r="V1404" s="60">
        <v>828800156.07611501</v>
      </c>
      <c r="W1404" s="60">
        <v>13791166991.3034</v>
      </c>
      <c r="X1404" s="59">
        <v>1.2509105094399999E-2</v>
      </c>
      <c r="Y1404" s="54">
        <v>1</v>
      </c>
      <c r="Z1404" s="54">
        <v>0</v>
      </c>
      <c r="AA1404" s="54">
        <v>0</v>
      </c>
      <c r="AB1404" s="54">
        <v>0</v>
      </c>
      <c r="AC1404" s="56">
        <v>1</v>
      </c>
      <c r="AD1404" s="56">
        <v>0</v>
      </c>
      <c r="AE1404" s="1" t="s">
        <v>1461</v>
      </c>
      <c r="AF1404" s="1" t="s">
        <v>1418</v>
      </c>
      <c r="AG1404" s="1" t="s">
        <v>1434</v>
      </c>
    </row>
    <row r="1405" spans="1:33">
      <c r="A1405" s="53">
        <v>45169</v>
      </c>
      <c r="B1405" s="53">
        <v>45169</v>
      </c>
      <c r="N1405" s="1" t="s">
        <v>1102</v>
      </c>
      <c r="U1405" s="59">
        <v>12005498818.99</v>
      </c>
      <c r="V1405" s="60">
        <v>12005498818.99</v>
      </c>
      <c r="W1405" s="60">
        <v>24010997637.9799</v>
      </c>
      <c r="X1405" s="59">
        <v>0.18119934623129999</v>
      </c>
      <c r="Y1405" s="54">
        <v>1</v>
      </c>
      <c r="Z1405" s="54">
        <v>0</v>
      </c>
      <c r="AA1405" s="54">
        <v>0</v>
      </c>
      <c r="AB1405" s="54">
        <v>0</v>
      </c>
      <c r="AC1405" s="56">
        <v>0</v>
      </c>
      <c r="AD1405" s="56">
        <v>1</v>
      </c>
      <c r="AE1405" s="1" t="s">
        <v>1482</v>
      </c>
      <c r="AF1405" s="1" t="s">
        <v>1418</v>
      </c>
      <c r="AG1405" s="1" t="s">
        <v>1419</v>
      </c>
    </row>
    <row r="1406" spans="1:33">
      <c r="A1406" s="53">
        <v>45169</v>
      </c>
      <c r="B1406" s="53">
        <v>45169</v>
      </c>
      <c r="N1406" s="1" t="s">
        <v>948</v>
      </c>
      <c r="U1406" s="59">
        <v>245387106.51480401</v>
      </c>
      <c r="V1406" s="60">
        <v>245387106.51480401</v>
      </c>
      <c r="W1406" s="60">
        <v>4083221436.0099902</v>
      </c>
      <c r="X1406" s="59">
        <v>3.7036348047000001E-3</v>
      </c>
      <c r="Y1406" s="54">
        <v>1</v>
      </c>
      <c r="Z1406" s="54">
        <v>0</v>
      </c>
      <c r="AA1406" s="54">
        <v>0</v>
      </c>
      <c r="AB1406" s="54">
        <v>0</v>
      </c>
      <c r="AC1406" s="56">
        <v>0</v>
      </c>
      <c r="AD1406" s="56">
        <v>1</v>
      </c>
      <c r="AE1406" s="1" t="s">
        <v>1463</v>
      </c>
      <c r="AF1406" s="1" t="s">
        <v>1418</v>
      </c>
      <c r="AG1406" s="1" t="s">
        <v>1434</v>
      </c>
    </row>
    <row r="1407" spans="1:33">
      <c r="A1407" s="53">
        <v>45169</v>
      </c>
      <c r="B1407" s="53">
        <v>45169</v>
      </c>
      <c r="N1407" s="1" t="s">
        <v>948</v>
      </c>
      <c r="U1407" s="59">
        <v>2055593099.6270001</v>
      </c>
      <c r="V1407" s="60">
        <v>2055593099.6270001</v>
      </c>
      <c r="W1407" s="60">
        <v>5138982749.0674896</v>
      </c>
      <c r="X1407" s="59">
        <v>3.1025127017700001E-2</v>
      </c>
      <c r="Y1407" s="54">
        <v>0</v>
      </c>
      <c r="Z1407" s="54">
        <v>1</v>
      </c>
      <c r="AA1407" s="54">
        <v>0</v>
      </c>
      <c r="AB1407" s="54">
        <v>0</v>
      </c>
      <c r="AC1407" s="56">
        <v>0</v>
      </c>
      <c r="AD1407" s="56">
        <v>1</v>
      </c>
      <c r="AE1407" s="1" t="s">
        <v>1431</v>
      </c>
      <c r="AF1407" s="1" t="s">
        <v>1418</v>
      </c>
      <c r="AG1407" s="1" t="s">
        <v>1457</v>
      </c>
    </row>
    <row r="1408" spans="1:33">
      <c r="A1408" s="53">
        <v>45169</v>
      </c>
      <c r="B1408" s="53">
        <v>45169</v>
      </c>
      <c r="N1408" s="1" t="s">
        <v>948</v>
      </c>
      <c r="U1408" s="59">
        <v>214955862.80505601</v>
      </c>
      <c r="V1408" s="60">
        <v>214955862.80505601</v>
      </c>
      <c r="W1408" s="60">
        <v>3576848022.9774199</v>
      </c>
      <c r="X1408" s="59">
        <v>3.2443351498000002E-3</v>
      </c>
      <c r="Y1408" s="54">
        <v>0</v>
      </c>
      <c r="Z1408" s="54">
        <v>1</v>
      </c>
      <c r="AA1408" s="54">
        <v>0</v>
      </c>
      <c r="AB1408" s="54">
        <v>0</v>
      </c>
      <c r="AC1408" s="56">
        <v>0</v>
      </c>
      <c r="AD1408" s="56">
        <v>1</v>
      </c>
      <c r="AE1408" s="1" t="s">
        <v>1463</v>
      </c>
      <c r="AF1408" s="1" t="s">
        <v>1418</v>
      </c>
      <c r="AG1408" s="1" t="s">
        <v>1434</v>
      </c>
    </row>
    <row r="1409" spans="1:33">
      <c r="A1409" s="53">
        <v>45169</v>
      </c>
      <c r="B1409" s="53">
        <v>45169</v>
      </c>
      <c r="N1409" s="1" t="s">
        <v>948</v>
      </c>
      <c r="U1409" s="59">
        <v>1540675760.23209</v>
      </c>
      <c r="V1409" s="60">
        <v>1540675760.23209</v>
      </c>
      <c r="W1409" s="60">
        <v>7703378801.16045</v>
      </c>
      <c r="X1409" s="59">
        <v>2.3253464493E-2</v>
      </c>
      <c r="Y1409" s="54">
        <v>1</v>
      </c>
      <c r="Z1409" s="54">
        <v>0</v>
      </c>
      <c r="AA1409" s="54">
        <v>0</v>
      </c>
      <c r="AB1409" s="54">
        <v>0</v>
      </c>
      <c r="AC1409" s="56">
        <v>0</v>
      </c>
      <c r="AD1409" s="56">
        <v>1</v>
      </c>
      <c r="AE1409" s="1" t="s">
        <v>1431</v>
      </c>
      <c r="AF1409" s="1" t="s">
        <v>1418</v>
      </c>
      <c r="AG1409" s="1" t="s">
        <v>1457</v>
      </c>
    </row>
    <row r="1410" spans="1:33">
      <c r="A1410" s="53">
        <v>45169</v>
      </c>
      <c r="B1410" s="53">
        <v>45169</v>
      </c>
      <c r="N1410" s="1" t="s">
        <v>948</v>
      </c>
      <c r="U1410" s="59">
        <v>546086984.25829506</v>
      </c>
      <c r="V1410" s="60">
        <v>546086984.25829506</v>
      </c>
      <c r="W1410" s="60">
        <v>9086842873.3642406</v>
      </c>
      <c r="X1410" s="59">
        <v>8.2421068899E-3</v>
      </c>
      <c r="Y1410" s="54">
        <v>1</v>
      </c>
      <c r="Z1410" s="54">
        <v>0</v>
      </c>
      <c r="AA1410" s="54">
        <v>0</v>
      </c>
      <c r="AB1410" s="54">
        <v>0</v>
      </c>
      <c r="AC1410" s="56">
        <v>0</v>
      </c>
      <c r="AD1410" s="56">
        <v>1</v>
      </c>
      <c r="AE1410" s="1" t="s">
        <v>1463</v>
      </c>
      <c r="AF1410" s="1" t="s">
        <v>1418</v>
      </c>
      <c r="AG1410" s="1" t="s">
        <v>1434</v>
      </c>
    </row>
    <row r="1411" spans="1:33">
      <c r="A1411" s="53">
        <v>45169</v>
      </c>
      <c r="B1411" s="53">
        <v>45169</v>
      </c>
      <c r="N1411" s="1" t="s">
        <v>948</v>
      </c>
      <c r="U1411" s="59">
        <v>203727027.623494</v>
      </c>
      <c r="V1411" s="60">
        <v>203727027.623494</v>
      </c>
      <c r="W1411" s="60">
        <v>3390001121.5001001</v>
      </c>
      <c r="X1411" s="59">
        <v>3.0748580105999998E-3</v>
      </c>
      <c r="Y1411" s="54">
        <v>0</v>
      </c>
      <c r="Z1411" s="54">
        <v>1</v>
      </c>
      <c r="AA1411" s="54">
        <v>0</v>
      </c>
      <c r="AB1411" s="54">
        <v>0</v>
      </c>
      <c r="AC1411" s="56">
        <v>1</v>
      </c>
      <c r="AD1411" s="56">
        <v>0</v>
      </c>
      <c r="AE1411" s="1" t="s">
        <v>1463</v>
      </c>
      <c r="AF1411" s="1" t="s">
        <v>1418</v>
      </c>
      <c r="AG1411" s="1" t="s">
        <v>1434</v>
      </c>
    </row>
    <row r="1412" spans="1:33">
      <c r="A1412" s="53">
        <v>45169</v>
      </c>
      <c r="B1412" s="53">
        <v>45169</v>
      </c>
      <c r="N1412" s="1" t="s">
        <v>948</v>
      </c>
      <c r="U1412" s="59">
        <v>215231280.228591</v>
      </c>
      <c r="V1412" s="60">
        <v>215231280.228591</v>
      </c>
      <c r="W1412" s="60">
        <v>3581430946.4390502</v>
      </c>
      <c r="X1412" s="59">
        <v>3.2484920329999998E-3</v>
      </c>
      <c r="Y1412" s="54">
        <v>0</v>
      </c>
      <c r="Z1412" s="54">
        <v>1</v>
      </c>
      <c r="AA1412" s="54">
        <v>0</v>
      </c>
      <c r="AB1412" s="54">
        <v>0</v>
      </c>
      <c r="AC1412" s="56">
        <v>0</v>
      </c>
      <c r="AD1412" s="56">
        <v>1</v>
      </c>
      <c r="AE1412" s="1" t="s">
        <v>1461</v>
      </c>
      <c r="AF1412" s="1" t="s">
        <v>1418</v>
      </c>
      <c r="AG1412" s="1" t="s">
        <v>1434</v>
      </c>
    </row>
    <row r="1413" spans="1:33">
      <c r="A1413" s="53">
        <v>45169</v>
      </c>
      <c r="B1413" s="53">
        <v>45169</v>
      </c>
      <c r="N1413" s="1" t="s">
        <v>948</v>
      </c>
      <c r="U1413" s="59">
        <v>299804517.55779302</v>
      </c>
      <c r="V1413" s="60">
        <v>299804517.55779302</v>
      </c>
      <c r="W1413" s="60">
        <v>4988722716.8993998</v>
      </c>
      <c r="X1413" s="59">
        <v>4.5249583875999998E-3</v>
      </c>
      <c r="Y1413" s="54">
        <v>0</v>
      </c>
      <c r="Z1413" s="54">
        <v>1</v>
      </c>
      <c r="AA1413" s="54">
        <v>0</v>
      </c>
      <c r="AB1413" s="54">
        <v>0</v>
      </c>
      <c r="AC1413" s="56">
        <v>0</v>
      </c>
      <c r="AD1413" s="56">
        <v>1</v>
      </c>
      <c r="AE1413" s="1" t="s">
        <v>1461</v>
      </c>
      <c r="AF1413" s="1" t="s">
        <v>1418</v>
      </c>
      <c r="AG1413" s="1" t="s">
        <v>1434</v>
      </c>
    </row>
    <row r="1414" spans="1:33">
      <c r="A1414" s="53">
        <v>45169</v>
      </c>
      <c r="B1414" s="53">
        <v>45169</v>
      </c>
      <c r="N1414" s="1" t="s">
        <v>948</v>
      </c>
      <c r="U1414" s="59">
        <v>188826541.18293601</v>
      </c>
      <c r="V1414" s="60">
        <v>188826541.18293601</v>
      </c>
      <c r="W1414" s="60">
        <v>3142058242.5722198</v>
      </c>
      <c r="X1414" s="59">
        <v>2.8499645312000002E-3</v>
      </c>
      <c r="Y1414" s="54">
        <v>0</v>
      </c>
      <c r="Z1414" s="54">
        <v>1</v>
      </c>
      <c r="AA1414" s="54">
        <v>0</v>
      </c>
      <c r="AB1414" s="54">
        <v>0</v>
      </c>
      <c r="AC1414" s="56">
        <v>0</v>
      </c>
      <c r="AD1414" s="56">
        <v>1</v>
      </c>
      <c r="AE1414" s="1" t="s">
        <v>1461</v>
      </c>
      <c r="AF1414" s="1" t="s">
        <v>1418</v>
      </c>
      <c r="AG1414" s="1" t="s">
        <v>1434</v>
      </c>
    </row>
    <row r="1415" spans="1:33">
      <c r="A1415" s="53">
        <v>45169</v>
      </c>
      <c r="B1415" s="53">
        <v>45169</v>
      </c>
      <c r="N1415" s="1" t="s">
        <v>948</v>
      </c>
      <c r="U1415" s="59">
        <v>479873413.02334303</v>
      </c>
      <c r="V1415" s="60">
        <v>479873413.02334303</v>
      </c>
      <c r="W1415" s="60">
        <v>7985054449.1015301</v>
      </c>
      <c r="X1415" s="59">
        <v>7.2427435147999998E-3</v>
      </c>
      <c r="Y1415" s="54">
        <v>1</v>
      </c>
      <c r="Z1415" s="54">
        <v>0</v>
      </c>
      <c r="AA1415" s="54">
        <v>0</v>
      </c>
      <c r="AB1415" s="54">
        <v>0</v>
      </c>
      <c r="AC1415" s="56">
        <v>0</v>
      </c>
      <c r="AD1415" s="56">
        <v>1</v>
      </c>
      <c r="AE1415" s="1" t="s">
        <v>1461</v>
      </c>
      <c r="AF1415" s="1" t="s">
        <v>1418</v>
      </c>
      <c r="AG1415" s="1" t="s">
        <v>1434</v>
      </c>
    </row>
    <row r="1416" spans="1:33">
      <c r="A1416" s="53">
        <v>45169</v>
      </c>
      <c r="B1416" s="53">
        <v>45169</v>
      </c>
      <c r="N1416" s="1" t="s">
        <v>948</v>
      </c>
      <c r="U1416" s="59">
        <v>189335661.35137701</v>
      </c>
      <c r="V1416" s="60">
        <v>189335661.35137701</v>
      </c>
      <c r="W1416" s="60">
        <v>3150529960.6458001</v>
      </c>
      <c r="X1416" s="59">
        <v>2.8576486968999999E-3</v>
      </c>
      <c r="Y1416" s="54">
        <v>0</v>
      </c>
      <c r="Z1416" s="54">
        <v>1</v>
      </c>
      <c r="AA1416" s="54">
        <v>0</v>
      </c>
      <c r="AB1416" s="54">
        <v>0</v>
      </c>
      <c r="AC1416" s="56">
        <v>0</v>
      </c>
      <c r="AD1416" s="56">
        <v>1</v>
      </c>
      <c r="AE1416" s="1" t="s">
        <v>1461</v>
      </c>
      <c r="AF1416" s="1" t="s">
        <v>1418</v>
      </c>
      <c r="AG1416" s="1" t="s">
        <v>1434</v>
      </c>
    </row>
    <row r="1417" spans="1:33">
      <c r="A1417" s="53">
        <v>45169</v>
      </c>
      <c r="B1417" s="53">
        <v>45169</v>
      </c>
      <c r="N1417" s="1" t="s">
        <v>948</v>
      </c>
      <c r="U1417" s="59">
        <v>774900553.91726303</v>
      </c>
      <c r="V1417" s="60">
        <v>774900553.91726303</v>
      </c>
      <c r="W1417" s="60">
        <v>12894282008.007999</v>
      </c>
      <c r="X1417" s="59">
        <v>1.1695596816200001E-2</v>
      </c>
      <c r="Y1417" s="54">
        <v>1</v>
      </c>
      <c r="Z1417" s="54">
        <v>0</v>
      </c>
      <c r="AA1417" s="54">
        <v>0</v>
      </c>
      <c r="AB1417" s="54">
        <v>0</v>
      </c>
      <c r="AC1417" s="56">
        <v>0</v>
      </c>
      <c r="AD1417" s="56">
        <v>1</v>
      </c>
      <c r="AE1417" s="1" t="s">
        <v>1461</v>
      </c>
      <c r="AF1417" s="1" t="s">
        <v>1418</v>
      </c>
      <c r="AG1417" s="1" t="s">
        <v>1434</v>
      </c>
    </row>
    <row r="1418" spans="1:33">
      <c r="A1418" s="53">
        <v>45169</v>
      </c>
      <c r="B1418" s="53">
        <v>45169</v>
      </c>
      <c r="N1418" s="1" t="s">
        <v>948</v>
      </c>
      <c r="U1418" s="59">
        <v>254010472.70214999</v>
      </c>
      <c r="V1418" s="60">
        <v>254010472.70214999</v>
      </c>
      <c r="W1418" s="60">
        <v>4226713545.9534702</v>
      </c>
      <c r="X1418" s="59">
        <v>3.8337875237999999E-3</v>
      </c>
      <c r="Y1418" s="54">
        <v>0</v>
      </c>
      <c r="Z1418" s="54">
        <v>1</v>
      </c>
      <c r="AA1418" s="54">
        <v>0</v>
      </c>
      <c r="AB1418" s="54">
        <v>0</v>
      </c>
      <c r="AC1418" s="56">
        <v>0</v>
      </c>
      <c r="AD1418" s="56">
        <v>1</v>
      </c>
      <c r="AE1418" s="1" t="s">
        <v>1461</v>
      </c>
      <c r="AF1418" s="1" t="s">
        <v>1418</v>
      </c>
      <c r="AG1418" s="1" t="s">
        <v>1434</v>
      </c>
    </row>
    <row r="1419" spans="1:33">
      <c r="A1419" s="53">
        <v>45169</v>
      </c>
      <c r="B1419" s="53">
        <v>45169</v>
      </c>
      <c r="N1419" s="1" t="s">
        <v>948</v>
      </c>
      <c r="U1419" s="59">
        <v>316922798.58556002</v>
      </c>
      <c r="V1419" s="60">
        <v>316922798.58556002</v>
      </c>
      <c r="W1419" s="60">
        <v>5273569516.8513899</v>
      </c>
      <c r="X1419" s="59">
        <v>4.7833251059000003E-3</v>
      </c>
      <c r="Y1419" s="54">
        <v>0</v>
      </c>
      <c r="Z1419" s="54">
        <v>1</v>
      </c>
      <c r="AA1419" s="54">
        <v>0</v>
      </c>
      <c r="AB1419" s="54">
        <v>0</v>
      </c>
      <c r="AC1419" s="56">
        <v>0</v>
      </c>
      <c r="AD1419" s="56">
        <v>1</v>
      </c>
      <c r="AE1419" s="1" t="s">
        <v>1461</v>
      </c>
      <c r="AF1419" s="1" t="s">
        <v>1418</v>
      </c>
      <c r="AG1419" s="1" t="s">
        <v>1434</v>
      </c>
    </row>
    <row r="1420" spans="1:33">
      <c r="A1420" s="53">
        <v>45169</v>
      </c>
      <c r="B1420" s="53">
        <v>45169</v>
      </c>
      <c r="N1420" s="1" t="s">
        <v>948</v>
      </c>
      <c r="U1420" s="59">
        <v>1513582931.6078701</v>
      </c>
      <c r="V1420" s="60">
        <v>1513582931.6078701</v>
      </c>
      <c r="W1420" s="60">
        <v>5045276438.6928902</v>
      </c>
      <c r="X1420" s="59">
        <v>2.2844551635000002E-2</v>
      </c>
      <c r="Y1420" s="54">
        <v>0</v>
      </c>
      <c r="Z1420" s="54">
        <v>1</v>
      </c>
      <c r="AA1420" s="54">
        <v>0</v>
      </c>
      <c r="AB1420" s="54">
        <v>0</v>
      </c>
      <c r="AC1420" s="56">
        <v>1</v>
      </c>
      <c r="AD1420" s="56">
        <v>0</v>
      </c>
      <c r="AE1420" s="1" t="s">
        <v>1431</v>
      </c>
      <c r="AF1420" s="1" t="s">
        <v>1418</v>
      </c>
      <c r="AG1420" s="1" t="s">
        <v>1457</v>
      </c>
    </row>
    <row r="1421" spans="1:33">
      <c r="A1421" s="53">
        <v>45169</v>
      </c>
      <c r="B1421" s="53">
        <v>45169</v>
      </c>
      <c r="N1421" s="1" t="s">
        <v>1310</v>
      </c>
      <c r="U1421" s="59">
        <v>996146332.46234</v>
      </c>
      <c r="V1421" s="60">
        <v>996146332.46234</v>
      </c>
      <c r="W1421" s="60">
        <v>3984585329.84936</v>
      </c>
      <c r="X1421" s="59">
        <v>1.50348658489E-2</v>
      </c>
      <c r="Y1421" s="54">
        <v>0</v>
      </c>
      <c r="Z1421" s="54">
        <v>1</v>
      </c>
      <c r="AA1421" s="54">
        <v>0</v>
      </c>
      <c r="AB1421" s="54">
        <v>0</v>
      </c>
      <c r="AC1421" s="56">
        <v>0</v>
      </c>
      <c r="AD1421" s="56">
        <v>1</v>
      </c>
      <c r="AE1421" s="1" t="s">
        <v>1462</v>
      </c>
      <c r="AF1421" s="1" t="s">
        <v>1418</v>
      </c>
      <c r="AG1421" s="1" t="s">
        <v>1419</v>
      </c>
    </row>
    <row r="1422" spans="1:33">
      <c r="A1422" s="53">
        <v>45169</v>
      </c>
      <c r="B1422" s="53">
        <v>45169</v>
      </c>
      <c r="N1422" s="1" t="s">
        <v>948</v>
      </c>
      <c r="U1422" s="59">
        <v>973024582.43044603</v>
      </c>
      <c r="V1422" s="60">
        <v>973024582.43044603</v>
      </c>
      <c r="W1422" s="60">
        <v>16191049681.353001</v>
      </c>
      <c r="X1422" s="59">
        <v>1.46858885967E-2</v>
      </c>
      <c r="Y1422" s="54">
        <v>1</v>
      </c>
      <c r="Z1422" s="54">
        <v>0</v>
      </c>
      <c r="AA1422" s="54">
        <v>0</v>
      </c>
      <c r="AB1422" s="54">
        <v>0</v>
      </c>
      <c r="AC1422" s="56">
        <v>0</v>
      </c>
      <c r="AD1422" s="56">
        <v>1</v>
      </c>
      <c r="AE1422" s="1" t="s">
        <v>1461</v>
      </c>
      <c r="AF1422" s="1" t="s">
        <v>1418</v>
      </c>
      <c r="AG1422" s="1" t="s">
        <v>1434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07396-E9CF-46DF-B624-6AF8E9AD7A61}">
  <sheetPr>
    <tabColor theme="4" tint="0.79998168889431442"/>
  </sheetPr>
  <dimension ref="A1:AG123"/>
  <sheetViews>
    <sheetView workbookViewId="0"/>
  </sheetViews>
  <sheetFormatPr defaultRowHeight="14.5"/>
  <cols>
    <col min="1" max="2" width="11.36328125" style="53" bestFit="1" customWidth="1"/>
    <col min="3" max="3" width="16" style="54" bestFit="1" customWidth="1"/>
    <col min="4" max="4" width="26.90625" style="1" bestFit="1" customWidth="1"/>
    <col min="5" max="5" width="19" style="54" bestFit="1" customWidth="1"/>
    <col min="6" max="6" width="10.81640625" style="1" bestFit="1" customWidth="1"/>
    <col min="7" max="7" width="15.36328125" style="1" bestFit="1" customWidth="1"/>
    <col min="8" max="8" width="10.1796875" style="55" bestFit="1" customWidth="1"/>
    <col min="9" max="9" width="19" style="1" bestFit="1" customWidth="1"/>
    <col min="10" max="11" width="6.54296875" style="56" bestFit="1" customWidth="1"/>
    <col min="12" max="12" width="27.453125" style="56" bestFit="1" customWidth="1"/>
    <col min="13" max="13" width="6.54296875" style="1" bestFit="1" customWidth="1"/>
    <col min="14" max="14" width="9.1796875" style="1" bestFit="1" customWidth="1"/>
    <col min="15" max="15" width="21.08984375" style="1" bestFit="1" customWidth="1"/>
    <col min="16" max="16" width="23.08984375" style="1" bestFit="1" customWidth="1"/>
    <col min="17" max="17" width="26.08984375" style="56" bestFit="1" customWidth="1"/>
    <col min="18" max="18" width="13.08984375" style="57" bestFit="1" customWidth="1"/>
    <col min="19" max="19" width="10.08984375" style="1" bestFit="1" customWidth="1"/>
    <col min="20" max="20" width="22.36328125" style="58" bestFit="1" customWidth="1"/>
    <col min="21" max="21" width="26.36328125" style="59" bestFit="1" customWidth="1"/>
    <col min="22" max="22" width="40.36328125" style="60" bestFit="1" customWidth="1"/>
    <col min="23" max="23" width="34.453125" style="60" bestFit="1" customWidth="1"/>
    <col min="24" max="24" width="15.6328125" style="59" bestFit="1" customWidth="1"/>
    <col min="25" max="25" width="14.6328125" style="54" bestFit="1" customWidth="1"/>
    <col min="26" max="26" width="12.6328125" style="54" bestFit="1" customWidth="1"/>
    <col min="27" max="27" width="14.81640625" style="54" bestFit="1" customWidth="1"/>
    <col min="28" max="28" width="15.08984375" style="54" bestFit="1" customWidth="1"/>
    <col min="29" max="29" width="23.54296875" style="56" bestFit="1" customWidth="1"/>
    <col min="30" max="30" width="25.90625" style="56" bestFit="1" customWidth="1"/>
    <col min="31" max="31" width="32.453125" style="1" bestFit="1" customWidth="1"/>
    <col min="32" max="32" width="11.6328125" style="1" bestFit="1" customWidth="1"/>
    <col min="33" max="33" width="10.81640625" style="1" bestFit="1" customWidth="1"/>
  </cols>
  <sheetData>
    <row r="1" spans="1:33">
      <c r="A1" s="53" t="s">
        <v>1384</v>
      </c>
      <c r="B1" s="53" t="s">
        <v>1385</v>
      </c>
      <c r="C1" s="54" t="s">
        <v>1386</v>
      </c>
      <c r="D1" s="1" t="s">
        <v>1387</v>
      </c>
      <c r="E1" s="54" t="s">
        <v>1388</v>
      </c>
      <c r="F1" s="1" t="s">
        <v>1389</v>
      </c>
      <c r="G1" s="1" t="s">
        <v>1390</v>
      </c>
      <c r="H1" s="55" t="s">
        <v>1391</v>
      </c>
      <c r="I1" s="1" t="s">
        <v>1392</v>
      </c>
      <c r="J1" s="56" t="s">
        <v>1393</v>
      </c>
      <c r="K1" s="56" t="s">
        <v>1394</v>
      </c>
      <c r="L1" s="56" t="s">
        <v>1395</v>
      </c>
      <c r="M1" s="1" t="s">
        <v>1396</v>
      </c>
      <c r="N1" s="1" t="s">
        <v>1397</v>
      </c>
      <c r="O1" s="1" t="s">
        <v>1398</v>
      </c>
      <c r="P1" s="1" t="s">
        <v>1399</v>
      </c>
      <c r="Q1" s="56" t="s">
        <v>1400</v>
      </c>
      <c r="R1" s="57" t="s">
        <v>1401</v>
      </c>
      <c r="S1" s="1" t="s">
        <v>1402</v>
      </c>
      <c r="T1" s="58" t="s">
        <v>1403</v>
      </c>
      <c r="U1" s="59" t="s">
        <v>1404</v>
      </c>
      <c r="V1" s="60" t="s">
        <v>1405</v>
      </c>
      <c r="W1" s="60" t="s">
        <v>1406</v>
      </c>
      <c r="X1" s="59" t="s">
        <v>1407</v>
      </c>
      <c r="Y1" s="54" t="s">
        <v>1408</v>
      </c>
      <c r="Z1" s="54" t="s">
        <v>1409</v>
      </c>
      <c r="AA1" s="54" t="s">
        <v>1410</v>
      </c>
      <c r="AB1" s="54" t="s">
        <v>1411</v>
      </c>
      <c r="AC1" s="56" t="s">
        <v>1412</v>
      </c>
      <c r="AD1" s="56" t="s">
        <v>1413</v>
      </c>
      <c r="AE1" s="1" t="s">
        <v>1414</v>
      </c>
      <c r="AF1" s="1" t="s">
        <v>1415</v>
      </c>
      <c r="AG1" s="1" t="s">
        <v>1416</v>
      </c>
    </row>
    <row r="2" spans="1:33">
      <c r="A2" s="53">
        <v>45169</v>
      </c>
      <c r="B2" s="53">
        <v>45169</v>
      </c>
      <c r="N2" s="1" t="s">
        <v>1068</v>
      </c>
      <c r="U2" s="59">
        <v>944145508.55911303</v>
      </c>
      <c r="V2" s="60">
        <v>944145508.55911303</v>
      </c>
      <c r="W2" s="60">
        <v>1888291017.1182301</v>
      </c>
      <c r="X2" s="59">
        <v>0.62173638846540003</v>
      </c>
      <c r="Y2" s="54">
        <v>0</v>
      </c>
      <c r="Z2" s="54">
        <v>1</v>
      </c>
      <c r="AA2" s="54">
        <v>0</v>
      </c>
      <c r="AB2" s="54">
        <v>0</v>
      </c>
      <c r="AE2" s="1" t="s">
        <v>1443</v>
      </c>
      <c r="AF2" s="1" t="s">
        <v>1418</v>
      </c>
      <c r="AG2" s="1" t="s">
        <v>1419</v>
      </c>
    </row>
    <row r="3" spans="1:33">
      <c r="A3" s="53">
        <v>45169</v>
      </c>
      <c r="B3" s="53">
        <v>45169</v>
      </c>
      <c r="N3" s="1" t="s">
        <v>1091</v>
      </c>
      <c r="U3" s="59">
        <v>586287892.69325805</v>
      </c>
      <c r="V3" s="60">
        <v>586287892.69325805</v>
      </c>
      <c r="W3" s="60">
        <v>3908585951.2883902</v>
      </c>
      <c r="X3" s="59">
        <v>0.38608086751420001</v>
      </c>
      <c r="Y3" s="54">
        <v>1</v>
      </c>
      <c r="Z3" s="54">
        <v>0</v>
      </c>
      <c r="AA3" s="54">
        <v>0</v>
      </c>
      <c r="AB3" s="54">
        <v>0</v>
      </c>
      <c r="AE3" s="1" t="s">
        <v>1508</v>
      </c>
      <c r="AF3" s="1" t="s">
        <v>1418</v>
      </c>
      <c r="AG3" s="1" t="s">
        <v>1419</v>
      </c>
    </row>
    <row r="4" spans="1:33">
      <c r="A4" s="53">
        <v>45169</v>
      </c>
      <c r="B4" s="53">
        <v>45169</v>
      </c>
      <c r="N4" s="1" t="s">
        <v>1212</v>
      </c>
      <c r="U4" s="59">
        <v>3300666576.93536</v>
      </c>
      <c r="V4" s="60">
        <v>3300666576.93536</v>
      </c>
      <c r="W4" s="60">
        <v>6736054238.64359</v>
      </c>
      <c r="X4" s="59">
        <v>2.1735468722445002</v>
      </c>
      <c r="Y4" s="54">
        <v>1</v>
      </c>
      <c r="Z4" s="54">
        <v>0</v>
      </c>
      <c r="AA4" s="54">
        <v>0</v>
      </c>
      <c r="AB4" s="54">
        <v>0</v>
      </c>
      <c r="AC4" s="56">
        <v>1</v>
      </c>
      <c r="AD4" s="56">
        <v>0</v>
      </c>
      <c r="AE4" s="1" t="s">
        <v>1477</v>
      </c>
      <c r="AF4" s="1" t="s">
        <v>1418</v>
      </c>
      <c r="AG4" s="1" t="s">
        <v>1419</v>
      </c>
    </row>
    <row r="5" spans="1:33">
      <c r="A5" s="53">
        <v>45169</v>
      </c>
      <c r="B5" s="53">
        <v>45169</v>
      </c>
      <c r="N5" s="1" t="s">
        <v>1212</v>
      </c>
      <c r="U5" s="59">
        <v>1535896316.4517801</v>
      </c>
      <c r="V5" s="60">
        <v>1535896316.4517801</v>
      </c>
      <c r="W5" s="60">
        <v>4388275189.8622398</v>
      </c>
      <c r="X5" s="59">
        <v>1.0114146815202001</v>
      </c>
      <c r="Y5" s="54">
        <v>0</v>
      </c>
      <c r="Z5" s="54">
        <v>1</v>
      </c>
      <c r="AA5" s="54">
        <v>0</v>
      </c>
      <c r="AB5" s="54">
        <v>0</v>
      </c>
      <c r="AC5" s="56">
        <v>1</v>
      </c>
      <c r="AD5" s="56">
        <v>0</v>
      </c>
      <c r="AE5" s="1" t="s">
        <v>1477</v>
      </c>
      <c r="AF5" s="1" t="s">
        <v>1418</v>
      </c>
      <c r="AG5" s="1" t="s">
        <v>1419</v>
      </c>
    </row>
    <row r="6" spans="1:33">
      <c r="A6" s="53">
        <v>45169</v>
      </c>
      <c r="B6" s="53">
        <v>45169</v>
      </c>
      <c r="N6" s="1" t="s">
        <v>1212</v>
      </c>
      <c r="U6" s="59">
        <v>3235525316.28828</v>
      </c>
      <c r="V6" s="60">
        <v>3235525316.28828</v>
      </c>
      <c r="W6" s="60">
        <v>7190056258.4183998</v>
      </c>
      <c r="X6" s="59">
        <v>2.1306502087878001</v>
      </c>
      <c r="Y6" s="54">
        <v>1</v>
      </c>
      <c r="Z6" s="54">
        <v>0</v>
      </c>
      <c r="AA6" s="54">
        <v>0</v>
      </c>
      <c r="AB6" s="54">
        <v>0</v>
      </c>
      <c r="AC6" s="56">
        <v>0</v>
      </c>
      <c r="AD6" s="56">
        <v>1</v>
      </c>
      <c r="AE6" s="1" t="s">
        <v>1477</v>
      </c>
      <c r="AF6" s="1" t="s">
        <v>1418</v>
      </c>
      <c r="AG6" s="1" t="s">
        <v>1419</v>
      </c>
    </row>
    <row r="7" spans="1:33">
      <c r="A7" s="53">
        <v>45169</v>
      </c>
      <c r="B7" s="53">
        <v>45169</v>
      </c>
      <c r="N7" s="1" t="s">
        <v>1212</v>
      </c>
      <c r="U7" s="59">
        <v>1753849089.62204</v>
      </c>
      <c r="V7" s="60">
        <v>1753849089.62204</v>
      </c>
      <c r="W7" s="60">
        <v>4384622724.0551004</v>
      </c>
      <c r="X7" s="59">
        <v>1.1549404080300001</v>
      </c>
      <c r="Y7" s="54">
        <v>0</v>
      </c>
      <c r="Z7" s="54">
        <v>1</v>
      </c>
      <c r="AA7" s="54">
        <v>0</v>
      </c>
      <c r="AB7" s="54">
        <v>0</v>
      </c>
      <c r="AC7" s="56">
        <v>1</v>
      </c>
      <c r="AD7" s="56">
        <v>0</v>
      </c>
      <c r="AE7" s="1" t="s">
        <v>1477</v>
      </c>
      <c r="AF7" s="1" t="s">
        <v>1418</v>
      </c>
      <c r="AG7" s="1" t="s">
        <v>1419</v>
      </c>
    </row>
    <row r="8" spans="1:33">
      <c r="A8" s="53">
        <v>45169</v>
      </c>
      <c r="B8" s="53">
        <v>45169</v>
      </c>
      <c r="N8" s="1" t="s">
        <v>1212</v>
      </c>
      <c r="U8" s="59">
        <v>1709957237.0098901</v>
      </c>
      <c r="V8" s="60">
        <v>1709957237.0098901</v>
      </c>
      <c r="W8" s="60">
        <v>6839828948.0395603</v>
      </c>
      <c r="X8" s="59">
        <v>1.1260368527213001</v>
      </c>
      <c r="Y8" s="54">
        <v>0</v>
      </c>
      <c r="Z8" s="54">
        <v>1</v>
      </c>
      <c r="AA8" s="54">
        <v>0</v>
      </c>
      <c r="AB8" s="54">
        <v>0</v>
      </c>
      <c r="AC8" s="56">
        <v>1</v>
      </c>
      <c r="AD8" s="56">
        <v>0</v>
      </c>
      <c r="AE8" s="1" t="s">
        <v>1477</v>
      </c>
      <c r="AF8" s="1" t="s">
        <v>1418</v>
      </c>
      <c r="AG8" s="1" t="s">
        <v>1438</v>
      </c>
    </row>
    <row r="9" spans="1:33">
      <c r="A9" s="53">
        <v>45169</v>
      </c>
      <c r="B9" s="53">
        <v>45169</v>
      </c>
      <c r="N9" s="1" t="s">
        <v>955</v>
      </c>
      <c r="U9" s="59">
        <v>1810817164.4976201</v>
      </c>
      <c r="V9" s="60">
        <v>1810817164.4976201</v>
      </c>
      <c r="W9" s="60">
        <v>6624376293.3951902</v>
      </c>
      <c r="X9" s="59">
        <v>1.1924548852053001</v>
      </c>
      <c r="Y9" s="54">
        <v>1</v>
      </c>
      <c r="Z9" s="54">
        <v>0</v>
      </c>
      <c r="AA9" s="54">
        <v>0</v>
      </c>
      <c r="AB9" s="54">
        <v>0</v>
      </c>
      <c r="AC9" s="56">
        <v>0</v>
      </c>
      <c r="AD9" s="56">
        <v>1</v>
      </c>
      <c r="AE9" s="1" t="s">
        <v>1479</v>
      </c>
      <c r="AF9" s="1" t="s">
        <v>1418</v>
      </c>
      <c r="AG9" s="1" t="s">
        <v>1419</v>
      </c>
    </row>
    <row r="10" spans="1:33">
      <c r="A10" s="53">
        <v>45169</v>
      </c>
      <c r="B10" s="53">
        <v>45169</v>
      </c>
      <c r="N10" s="1" t="s">
        <v>955</v>
      </c>
      <c r="U10" s="59">
        <v>3002741964.39995</v>
      </c>
      <c r="V10" s="60">
        <v>3002741964.39995</v>
      </c>
      <c r="W10" s="60">
        <v>6624376293.3951902</v>
      </c>
      <c r="X10" s="59">
        <v>1.9773582858947001</v>
      </c>
      <c r="Y10" s="54">
        <v>1</v>
      </c>
      <c r="Z10" s="54">
        <v>0</v>
      </c>
      <c r="AA10" s="54">
        <v>0</v>
      </c>
      <c r="AB10" s="54">
        <v>0</v>
      </c>
      <c r="AC10" s="56">
        <v>1</v>
      </c>
      <c r="AD10" s="56">
        <v>0</v>
      </c>
      <c r="AE10" s="1" t="s">
        <v>1479</v>
      </c>
      <c r="AF10" s="1" t="s">
        <v>1470</v>
      </c>
      <c r="AG10" s="1" t="s">
        <v>1419</v>
      </c>
    </row>
    <row r="11" spans="1:33">
      <c r="A11" s="53">
        <v>45169</v>
      </c>
      <c r="B11" s="53">
        <v>45169</v>
      </c>
      <c r="N11" s="1" t="s">
        <v>1196</v>
      </c>
      <c r="U11" s="59">
        <v>255285284.30979401</v>
      </c>
      <c r="V11" s="60">
        <v>255285284.30979401</v>
      </c>
      <c r="W11" s="60">
        <v>464155062.38144302</v>
      </c>
      <c r="X11" s="59">
        <v>0.16810984033320001</v>
      </c>
      <c r="Y11" s="54">
        <v>0</v>
      </c>
      <c r="Z11" s="54">
        <v>1</v>
      </c>
      <c r="AA11" s="54">
        <v>0</v>
      </c>
      <c r="AB11" s="54">
        <v>0</v>
      </c>
      <c r="AC11" s="56">
        <v>1</v>
      </c>
      <c r="AD11" s="56">
        <v>0</v>
      </c>
      <c r="AE11" s="1" t="s">
        <v>1509</v>
      </c>
      <c r="AF11" s="1" t="s">
        <v>1418</v>
      </c>
      <c r="AG11" s="1" t="s">
        <v>1419</v>
      </c>
    </row>
    <row r="12" spans="1:33">
      <c r="A12" s="53">
        <v>45169</v>
      </c>
      <c r="B12" s="53">
        <v>45169</v>
      </c>
      <c r="N12" s="1" t="s">
        <v>1212</v>
      </c>
      <c r="U12" s="59">
        <v>3718405670.5192499</v>
      </c>
      <c r="V12" s="60">
        <v>3718405670.5192499</v>
      </c>
      <c r="W12" s="60">
        <v>7436811341.0384998</v>
      </c>
      <c r="X12" s="59">
        <v>2.4486353972770001</v>
      </c>
      <c r="Y12" s="54">
        <v>1</v>
      </c>
      <c r="Z12" s="54">
        <v>0</v>
      </c>
      <c r="AA12" s="54">
        <v>0</v>
      </c>
      <c r="AB12" s="54">
        <v>0</v>
      </c>
      <c r="AC12" s="56">
        <v>0</v>
      </c>
      <c r="AD12" s="56">
        <v>1</v>
      </c>
      <c r="AE12" s="1" t="s">
        <v>1477</v>
      </c>
      <c r="AF12" s="1" t="s">
        <v>1418</v>
      </c>
      <c r="AG12" s="1" t="s">
        <v>1419</v>
      </c>
    </row>
    <row r="13" spans="1:33">
      <c r="A13" s="53">
        <v>45169</v>
      </c>
      <c r="B13" s="53">
        <v>45169</v>
      </c>
      <c r="N13" s="1" t="s">
        <v>1212</v>
      </c>
      <c r="U13" s="59">
        <v>1699261471.1047299</v>
      </c>
      <c r="V13" s="60">
        <v>1699261471.1047299</v>
      </c>
      <c r="W13" s="60">
        <v>4855032774.5849504</v>
      </c>
      <c r="X13" s="59">
        <v>1.118993503147</v>
      </c>
      <c r="Y13" s="54">
        <v>0</v>
      </c>
      <c r="Z13" s="54">
        <v>1</v>
      </c>
      <c r="AA13" s="54">
        <v>0</v>
      </c>
      <c r="AB13" s="54">
        <v>0</v>
      </c>
      <c r="AC13" s="56">
        <v>1</v>
      </c>
      <c r="AD13" s="56">
        <v>0</v>
      </c>
      <c r="AE13" s="1" t="s">
        <v>1477</v>
      </c>
      <c r="AF13" s="1" t="s">
        <v>1418</v>
      </c>
      <c r="AG13" s="1" t="s">
        <v>1419</v>
      </c>
    </row>
    <row r="14" spans="1:33">
      <c r="A14" s="53">
        <v>45169</v>
      </c>
      <c r="B14" s="53">
        <v>45169</v>
      </c>
      <c r="N14" s="1" t="s">
        <v>1123</v>
      </c>
      <c r="U14" s="59">
        <v>476118187.88015997</v>
      </c>
      <c r="V14" s="60">
        <v>476118187.88015997</v>
      </c>
      <c r="W14" s="60">
        <v>1587060626.2672</v>
      </c>
      <c r="X14" s="59">
        <v>0.31353218326170001</v>
      </c>
      <c r="Y14" s="54">
        <v>0</v>
      </c>
      <c r="Z14" s="54">
        <v>1</v>
      </c>
      <c r="AA14" s="54">
        <v>0</v>
      </c>
      <c r="AB14" s="54">
        <v>0</v>
      </c>
      <c r="AE14" s="1" t="s">
        <v>1510</v>
      </c>
      <c r="AF14" s="1" t="s">
        <v>1418</v>
      </c>
      <c r="AG14" s="1" t="s">
        <v>1419</v>
      </c>
    </row>
    <row r="15" spans="1:33">
      <c r="A15" s="53">
        <v>45169</v>
      </c>
      <c r="B15" s="53">
        <v>45169</v>
      </c>
      <c r="N15" s="1" t="s">
        <v>1285</v>
      </c>
      <c r="U15" s="59">
        <v>406741449.33836198</v>
      </c>
      <c r="V15" s="60">
        <v>406741449.33836198</v>
      </c>
      <c r="W15" s="60">
        <v>739529907.88793099</v>
      </c>
      <c r="X15" s="59">
        <v>0.26784638327280003</v>
      </c>
      <c r="Y15" s="54">
        <v>0</v>
      </c>
      <c r="Z15" s="54">
        <v>1</v>
      </c>
      <c r="AA15" s="54">
        <v>0</v>
      </c>
      <c r="AB15" s="54">
        <v>0</v>
      </c>
      <c r="AE15" s="1" t="s">
        <v>1511</v>
      </c>
      <c r="AF15" s="1" t="s">
        <v>1418</v>
      </c>
      <c r="AG15" s="1" t="s">
        <v>1419</v>
      </c>
    </row>
    <row r="16" spans="1:33">
      <c r="A16" s="53">
        <v>45169</v>
      </c>
      <c r="B16" s="53">
        <v>45169</v>
      </c>
      <c r="N16" s="1" t="s">
        <v>1209</v>
      </c>
      <c r="U16" s="59">
        <v>1841718564.21</v>
      </c>
      <c r="V16" s="60">
        <v>1841718564.21</v>
      </c>
      <c r="W16" s="60">
        <v>2167830039.4059701</v>
      </c>
      <c r="X16" s="59">
        <v>1.2128039992788</v>
      </c>
      <c r="Y16" s="54">
        <v>0</v>
      </c>
      <c r="Z16" s="54">
        <v>1</v>
      </c>
      <c r="AA16" s="54">
        <v>0</v>
      </c>
      <c r="AB16" s="54">
        <v>0</v>
      </c>
      <c r="AC16" s="56">
        <v>1</v>
      </c>
      <c r="AD16" s="56">
        <v>0</v>
      </c>
      <c r="AE16" s="1" t="s">
        <v>1417</v>
      </c>
      <c r="AF16" s="1" t="s">
        <v>1418</v>
      </c>
      <c r="AG16" s="1" t="s">
        <v>1419</v>
      </c>
    </row>
    <row r="17" spans="1:33">
      <c r="A17" s="53">
        <v>45169</v>
      </c>
      <c r="B17" s="53">
        <v>45169</v>
      </c>
      <c r="N17" s="1" t="s">
        <v>1209</v>
      </c>
      <c r="U17" s="59">
        <v>6859421868.3694</v>
      </c>
      <c r="V17" s="60">
        <v>6859421868.3694</v>
      </c>
      <c r="W17" s="60">
        <v>62358380621.540001</v>
      </c>
      <c r="X17" s="59">
        <v>4.5170496928055996</v>
      </c>
      <c r="Y17" s="54">
        <v>1</v>
      </c>
      <c r="Z17" s="54">
        <v>0</v>
      </c>
      <c r="AA17" s="54">
        <v>0</v>
      </c>
      <c r="AB17" s="54">
        <v>0</v>
      </c>
      <c r="AC17" s="56">
        <v>0.35</v>
      </c>
      <c r="AD17" s="56">
        <v>0.65</v>
      </c>
      <c r="AE17" s="1" t="s">
        <v>1417</v>
      </c>
      <c r="AF17" s="1" t="s">
        <v>1418</v>
      </c>
      <c r="AG17" s="1" t="s">
        <v>1419</v>
      </c>
    </row>
    <row r="18" spans="1:33">
      <c r="A18" s="53">
        <v>45169</v>
      </c>
      <c r="B18" s="53">
        <v>45169</v>
      </c>
      <c r="N18" s="1" t="s">
        <v>1212</v>
      </c>
      <c r="U18" s="59">
        <v>1719104916.50018</v>
      </c>
      <c r="V18" s="60">
        <v>1719104916.50018</v>
      </c>
      <c r="W18" s="60">
        <v>4297762291.2504396</v>
      </c>
      <c r="X18" s="59">
        <v>1.1320607602203001</v>
      </c>
      <c r="Y18" s="54">
        <v>0</v>
      </c>
      <c r="Z18" s="54">
        <v>1</v>
      </c>
      <c r="AA18" s="54">
        <v>0</v>
      </c>
      <c r="AB18" s="54">
        <v>0</v>
      </c>
      <c r="AC18" s="56">
        <v>0</v>
      </c>
      <c r="AD18" s="56">
        <v>1</v>
      </c>
      <c r="AE18" s="1" t="s">
        <v>1477</v>
      </c>
      <c r="AF18" s="1" t="s">
        <v>1418</v>
      </c>
      <c r="AG18" s="1" t="s">
        <v>1419</v>
      </c>
    </row>
    <row r="19" spans="1:33">
      <c r="A19" s="53">
        <v>45169</v>
      </c>
      <c r="B19" s="53">
        <v>45169</v>
      </c>
      <c r="N19" s="1" t="s">
        <v>1212</v>
      </c>
      <c r="U19" s="59">
        <v>5212747225.58601</v>
      </c>
      <c r="V19" s="60">
        <v>5212747225.58601</v>
      </c>
      <c r="W19" s="60">
        <v>14893563501.674299</v>
      </c>
      <c r="X19" s="59">
        <v>3.4326855390808002</v>
      </c>
      <c r="Y19" s="54">
        <v>1</v>
      </c>
      <c r="Z19" s="54">
        <v>0</v>
      </c>
      <c r="AA19" s="54">
        <v>0</v>
      </c>
      <c r="AB19" s="54">
        <v>0</v>
      </c>
      <c r="AC19" s="56">
        <v>0</v>
      </c>
      <c r="AD19" s="56">
        <v>1</v>
      </c>
      <c r="AE19" s="1" t="s">
        <v>1477</v>
      </c>
      <c r="AF19" s="1" t="s">
        <v>1418</v>
      </c>
      <c r="AG19" s="1" t="s">
        <v>1419</v>
      </c>
    </row>
    <row r="20" spans="1:33">
      <c r="A20" s="53">
        <v>45169</v>
      </c>
      <c r="B20" s="53">
        <v>45169</v>
      </c>
      <c r="N20" s="1" t="s">
        <v>1212</v>
      </c>
      <c r="U20" s="59">
        <v>3836928752.4549599</v>
      </c>
      <c r="V20" s="60">
        <v>3836928752.4549599</v>
      </c>
      <c r="W20" s="60">
        <v>9592321881.1374092</v>
      </c>
      <c r="X20" s="59">
        <v>2.5266849269781999</v>
      </c>
      <c r="Y20" s="54">
        <v>1</v>
      </c>
      <c r="Z20" s="54">
        <v>0</v>
      </c>
      <c r="AA20" s="54">
        <v>0</v>
      </c>
      <c r="AB20" s="54">
        <v>0</v>
      </c>
      <c r="AC20" s="56">
        <v>1</v>
      </c>
      <c r="AD20" s="56">
        <v>0</v>
      </c>
      <c r="AE20" s="1" t="s">
        <v>1477</v>
      </c>
      <c r="AF20" s="1" t="s">
        <v>1418</v>
      </c>
      <c r="AG20" s="1" t="s">
        <v>1419</v>
      </c>
    </row>
    <row r="21" spans="1:33">
      <c r="A21" s="53">
        <v>45169</v>
      </c>
      <c r="B21" s="53">
        <v>45169</v>
      </c>
      <c r="N21" s="1" t="s">
        <v>892</v>
      </c>
      <c r="U21" s="59">
        <v>143833409.65675101</v>
      </c>
      <c r="V21" s="60">
        <v>143833409.65675101</v>
      </c>
      <c r="W21" s="60">
        <v>1438334096.5675099</v>
      </c>
      <c r="X21" s="59">
        <v>9.4716824737300004E-2</v>
      </c>
      <c r="Y21" s="54">
        <v>0</v>
      </c>
      <c r="Z21" s="54">
        <v>1</v>
      </c>
      <c r="AA21" s="54">
        <v>0</v>
      </c>
      <c r="AB21" s="54">
        <v>0</v>
      </c>
      <c r="AE21" s="1" t="s">
        <v>1512</v>
      </c>
      <c r="AF21" s="1" t="s">
        <v>1418</v>
      </c>
      <c r="AG21" s="1" t="s">
        <v>1419</v>
      </c>
    </row>
    <row r="22" spans="1:33">
      <c r="A22" s="53">
        <v>45169</v>
      </c>
      <c r="B22" s="53">
        <v>45169</v>
      </c>
      <c r="N22" s="1" t="s">
        <v>1209</v>
      </c>
      <c r="U22" s="59">
        <v>9561099361.5</v>
      </c>
      <c r="V22" s="60">
        <v>9561099361.5</v>
      </c>
      <c r="W22" s="60">
        <v>11248352190</v>
      </c>
      <c r="X22" s="59">
        <v>6.2961517402652003</v>
      </c>
      <c r="Y22" s="54">
        <v>1</v>
      </c>
      <c r="Z22" s="54">
        <v>0</v>
      </c>
      <c r="AA22" s="54">
        <v>0</v>
      </c>
      <c r="AB22" s="54">
        <v>0</v>
      </c>
      <c r="AC22" s="56">
        <v>0.5</v>
      </c>
      <c r="AD22" s="56">
        <v>0.5</v>
      </c>
      <c r="AE22" s="1" t="s">
        <v>1417</v>
      </c>
      <c r="AF22" s="1" t="s">
        <v>1418</v>
      </c>
      <c r="AG22" s="1" t="s">
        <v>1419</v>
      </c>
    </row>
    <row r="23" spans="1:33">
      <c r="A23" s="53">
        <v>45169</v>
      </c>
      <c r="B23" s="53">
        <v>45169</v>
      </c>
      <c r="N23" s="1" t="s">
        <v>1091</v>
      </c>
      <c r="U23" s="59">
        <v>283092128.485704</v>
      </c>
      <c r="V23" s="60">
        <v>283092128.485704</v>
      </c>
      <c r="W23" s="60">
        <v>1132368513.9428201</v>
      </c>
      <c r="X23" s="59">
        <v>0.1864211352722</v>
      </c>
      <c r="Y23" s="54">
        <v>0</v>
      </c>
      <c r="Z23" s="54">
        <v>1</v>
      </c>
      <c r="AA23" s="54">
        <v>0</v>
      </c>
      <c r="AB23" s="54">
        <v>0</v>
      </c>
      <c r="AE23" s="1" t="s">
        <v>1508</v>
      </c>
      <c r="AF23" s="1" t="s">
        <v>1418</v>
      </c>
      <c r="AG23" s="1" t="s">
        <v>1419</v>
      </c>
    </row>
    <row r="24" spans="1:33">
      <c r="A24" s="53">
        <v>45169</v>
      </c>
      <c r="B24" s="53">
        <v>45169</v>
      </c>
      <c r="N24" s="1" t="s">
        <v>1212</v>
      </c>
      <c r="U24" s="59">
        <v>1402087229.6661999</v>
      </c>
      <c r="V24" s="60">
        <v>1402087229.6661999</v>
      </c>
      <c r="W24" s="60">
        <v>4673624098.8873196</v>
      </c>
      <c r="X24" s="59">
        <v>0.92329904933460005</v>
      </c>
      <c r="Y24" s="54">
        <v>0</v>
      </c>
      <c r="Z24" s="54">
        <v>1</v>
      </c>
      <c r="AA24" s="54">
        <v>0</v>
      </c>
      <c r="AB24" s="54">
        <v>0</v>
      </c>
      <c r="AC24" s="56">
        <v>1</v>
      </c>
      <c r="AD24" s="56">
        <v>0</v>
      </c>
      <c r="AE24" s="1" t="s">
        <v>1477</v>
      </c>
      <c r="AF24" s="1" t="s">
        <v>1418</v>
      </c>
      <c r="AG24" s="1" t="s">
        <v>1419</v>
      </c>
    </row>
    <row r="25" spans="1:33">
      <c r="A25" s="53">
        <v>45169</v>
      </c>
      <c r="B25" s="53">
        <v>45169</v>
      </c>
      <c r="N25" s="1" t="s">
        <v>1212</v>
      </c>
      <c r="U25" s="59">
        <v>1873752971.5718801</v>
      </c>
      <c r="V25" s="60">
        <v>1873752971.5718801</v>
      </c>
      <c r="W25" s="60">
        <v>4684382428.9297104</v>
      </c>
      <c r="X25" s="59">
        <v>1.2338992187755</v>
      </c>
      <c r="Y25" s="54">
        <v>0</v>
      </c>
      <c r="Z25" s="54">
        <v>1</v>
      </c>
      <c r="AA25" s="54">
        <v>0</v>
      </c>
      <c r="AB25" s="54">
        <v>0</v>
      </c>
      <c r="AC25" s="56">
        <v>0</v>
      </c>
      <c r="AD25" s="56">
        <v>1</v>
      </c>
      <c r="AE25" s="1" t="s">
        <v>1477</v>
      </c>
      <c r="AF25" s="1" t="s">
        <v>1418</v>
      </c>
      <c r="AG25" s="1" t="s">
        <v>1419</v>
      </c>
    </row>
    <row r="26" spans="1:33">
      <c r="A26" s="53">
        <v>45169</v>
      </c>
      <c r="B26" s="53">
        <v>45169</v>
      </c>
      <c r="N26" s="1" t="s">
        <v>1358</v>
      </c>
      <c r="U26" s="59">
        <v>143136592.14075199</v>
      </c>
      <c r="V26" s="60">
        <v>143136592.14075199</v>
      </c>
      <c r="W26" s="60">
        <v>2862731842.8150301</v>
      </c>
      <c r="X26" s="59">
        <v>9.4257958172799999E-2</v>
      </c>
      <c r="Y26" s="54">
        <v>0</v>
      </c>
      <c r="Z26" s="54">
        <v>1</v>
      </c>
      <c r="AA26" s="54">
        <v>0</v>
      </c>
      <c r="AB26" s="54">
        <v>0</v>
      </c>
      <c r="AE26" s="1" t="s">
        <v>1513</v>
      </c>
      <c r="AF26" s="1" t="s">
        <v>1418</v>
      </c>
      <c r="AG26" s="1" t="s">
        <v>1419</v>
      </c>
    </row>
    <row r="27" spans="1:33">
      <c r="A27" s="53">
        <v>45169</v>
      </c>
      <c r="B27" s="53">
        <v>45169</v>
      </c>
      <c r="N27" s="1" t="s">
        <v>1068</v>
      </c>
      <c r="U27" s="59">
        <v>396525284.04968297</v>
      </c>
      <c r="V27" s="60">
        <v>396525284.04968297</v>
      </c>
      <c r="W27" s="60">
        <v>1586101136.19873</v>
      </c>
      <c r="X27" s="59">
        <v>0.26111885912220001</v>
      </c>
      <c r="Y27" s="54">
        <v>0</v>
      </c>
      <c r="Z27" s="54">
        <v>1</v>
      </c>
      <c r="AA27" s="54">
        <v>0</v>
      </c>
      <c r="AB27" s="54">
        <v>0</v>
      </c>
      <c r="AE27" s="1" t="s">
        <v>1514</v>
      </c>
      <c r="AF27" s="1" t="s">
        <v>1418</v>
      </c>
      <c r="AG27" s="1" t="s">
        <v>1419</v>
      </c>
    </row>
    <row r="28" spans="1:33">
      <c r="A28" s="53">
        <v>45169</v>
      </c>
      <c r="B28" s="53">
        <v>45169</v>
      </c>
      <c r="N28" s="1" t="s">
        <v>1068</v>
      </c>
      <c r="U28" s="59">
        <v>1076911326.6631</v>
      </c>
      <c r="V28" s="60">
        <v>1076911326.6631</v>
      </c>
      <c r="W28" s="60">
        <v>1794852211.10517</v>
      </c>
      <c r="X28" s="59">
        <v>0.70916500991340004</v>
      </c>
      <c r="Y28" s="54">
        <v>0</v>
      </c>
      <c r="Z28" s="54">
        <v>1</v>
      </c>
      <c r="AA28" s="54">
        <v>0</v>
      </c>
      <c r="AB28" s="54">
        <v>0</v>
      </c>
      <c r="AE28" s="1" t="s">
        <v>1514</v>
      </c>
      <c r="AF28" s="1" t="s">
        <v>1418</v>
      </c>
      <c r="AG28" s="1" t="s">
        <v>1419</v>
      </c>
    </row>
    <row r="29" spans="1:33">
      <c r="A29" s="53">
        <v>45169</v>
      </c>
      <c r="B29" s="53">
        <v>45169</v>
      </c>
      <c r="N29" s="1" t="s">
        <v>1162</v>
      </c>
      <c r="U29" s="59">
        <v>1939728477.32884</v>
      </c>
      <c r="V29" s="60">
        <v>1939728477.32884</v>
      </c>
      <c r="W29" s="60">
        <v>9698642386.6442204</v>
      </c>
      <c r="X29" s="59">
        <v>1.2773452472792</v>
      </c>
      <c r="Y29" s="54">
        <v>1</v>
      </c>
      <c r="Z29" s="54">
        <v>0</v>
      </c>
      <c r="AA29" s="54">
        <v>0</v>
      </c>
      <c r="AB29" s="54">
        <v>0</v>
      </c>
      <c r="AE29" s="1" t="s">
        <v>1515</v>
      </c>
      <c r="AF29" s="1" t="s">
        <v>1418</v>
      </c>
      <c r="AG29" s="1" t="s">
        <v>1419</v>
      </c>
    </row>
    <row r="30" spans="1:33">
      <c r="A30" s="53">
        <v>45169</v>
      </c>
      <c r="B30" s="53">
        <v>45169</v>
      </c>
      <c r="N30" s="1" t="s">
        <v>1162</v>
      </c>
      <c r="U30" s="59">
        <v>734169986.45716405</v>
      </c>
      <c r="V30" s="60">
        <v>734169986.45716405</v>
      </c>
      <c r="W30" s="60">
        <v>3670849932.28582</v>
      </c>
      <c r="X30" s="59">
        <v>0.48346382179609998</v>
      </c>
      <c r="Y30" s="54">
        <v>0</v>
      </c>
      <c r="Z30" s="54">
        <v>1</v>
      </c>
      <c r="AA30" s="54">
        <v>0</v>
      </c>
      <c r="AB30" s="54">
        <v>0</v>
      </c>
      <c r="AE30" s="1" t="s">
        <v>1515</v>
      </c>
      <c r="AF30" s="1" t="s">
        <v>1418</v>
      </c>
      <c r="AG30" s="1" t="s">
        <v>1419</v>
      </c>
    </row>
    <row r="31" spans="1:33">
      <c r="A31" s="53">
        <v>45169</v>
      </c>
      <c r="B31" s="53">
        <v>45169</v>
      </c>
      <c r="N31" s="1" t="s">
        <v>1162</v>
      </c>
      <c r="U31" s="59">
        <v>518749036.17067403</v>
      </c>
      <c r="V31" s="60">
        <v>518749036.17067403</v>
      </c>
      <c r="W31" s="60">
        <v>2074996144.6826899</v>
      </c>
      <c r="X31" s="59">
        <v>0.34160534509230001</v>
      </c>
      <c r="Y31" s="54">
        <v>0</v>
      </c>
      <c r="Z31" s="54">
        <v>1</v>
      </c>
      <c r="AA31" s="54">
        <v>0</v>
      </c>
      <c r="AB31" s="54">
        <v>0</v>
      </c>
      <c r="AE31" s="1" t="s">
        <v>1515</v>
      </c>
      <c r="AF31" s="1" t="s">
        <v>1418</v>
      </c>
      <c r="AG31" s="1" t="s">
        <v>1419</v>
      </c>
    </row>
    <row r="32" spans="1:33">
      <c r="A32" s="53">
        <v>45169</v>
      </c>
      <c r="B32" s="53">
        <v>45169</v>
      </c>
      <c r="N32" s="1" t="s">
        <v>992</v>
      </c>
      <c r="U32" s="59">
        <v>4676465122.7184496</v>
      </c>
      <c r="V32" s="60">
        <v>4676465122.7184496</v>
      </c>
      <c r="W32" s="60">
        <v>5501723673.7864103</v>
      </c>
      <c r="X32" s="59">
        <v>3.0795343618387001</v>
      </c>
      <c r="Y32" s="54">
        <v>0</v>
      </c>
      <c r="Z32" s="54">
        <v>1</v>
      </c>
      <c r="AA32" s="54">
        <v>0</v>
      </c>
      <c r="AB32" s="54">
        <v>0</v>
      </c>
      <c r="AC32" s="56">
        <v>0.35</v>
      </c>
      <c r="AD32" s="56">
        <v>0.65</v>
      </c>
      <c r="AE32" s="1" t="s">
        <v>1492</v>
      </c>
      <c r="AF32" s="1" t="s">
        <v>1418</v>
      </c>
      <c r="AG32" s="1" t="s">
        <v>1419</v>
      </c>
    </row>
    <row r="33" spans="1:33">
      <c r="A33" s="53">
        <v>45169</v>
      </c>
      <c r="B33" s="53">
        <v>45169</v>
      </c>
      <c r="N33" s="1" t="s">
        <v>992</v>
      </c>
      <c r="U33" s="59">
        <v>679951456.31068003</v>
      </c>
      <c r="V33" s="60">
        <v>679951456.31068003</v>
      </c>
      <c r="W33" s="60">
        <v>1511003236.24595</v>
      </c>
      <c r="X33" s="59">
        <v>0.44775996808329999</v>
      </c>
      <c r="Y33" s="54">
        <v>0</v>
      </c>
      <c r="Z33" s="54">
        <v>1</v>
      </c>
      <c r="AA33" s="54">
        <v>0</v>
      </c>
      <c r="AB33" s="54">
        <v>0</v>
      </c>
      <c r="AC33" s="56">
        <v>1</v>
      </c>
      <c r="AD33" s="56">
        <v>0</v>
      </c>
      <c r="AE33" s="1" t="s">
        <v>1492</v>
      </c>
      <c r="AF33" s="1" t="s">
        <v>1418</v>
      </c>
      <c r="AG33" s="1" t="s">
        <v>1419</v>
      </c>
    </row>
    <row r="34" spans="1:33">
      <c r="A34" s="53">
        <v>45169</v>
      </c>
      <c r="B34" s="53">
        <v>45169</v>
      </c>
      <c r="N34" s="1" t="s">
        <v>1162</v>
      </c>
      <c r="U34" s="59">
        <v>1211077736.4286101</v>
      </c>
      <c r="V34" s="60">
        <v>1211077736.4286101</v>
      </c>
      <c r="W34" s="60">
        <v>4036925788.0953798</v>
      </c>
      <c r="X34" s="59">
        <v>0.79751594555289995</v>
      </c>
      <c r="Y34" s="54">
        <v>0</v>
      </c>
      <c r="Z34" s="54">
        <v>1</v>
      </c>
      <c r="AA34" s="54">
        <v>0</v>
      </c>
      <c r="AB34" s="54">
        <v>0</v>
      </c>
      <c r="AE34" s="1" t="s">
        <v>1515</v>
      </c>
      <c r="AF34" s="1" t="s">
        <v>1418</v>
      </c>
      <c r="AG34" s="1" t="s">
        <v>1419</v>
      </c>
    </row>
    <row r="35" spans="1:33">
      <c r="A35" s="53">
        <v>45169</v>
      </c>
      <c r="B35" s="53">
        <v>45169</v>
      </c>
      <c r="N35" s="1" t="s">
        <v>1162</v>
      </c>
      <c r="U35" s="59">
        <v>179023968.33835399</v>
      </c>
      <c r="V35" s="60">
        <v>179023968.33835399</v>
      </c>
      <c r="W35" s="60">
        <v>1790239683.3835399</v>
      </c>
      <c r="X35" s="59">
        <v>0.1178904252728</v>
      </c>
      <c r="Y35" s="54">
        <v>0</v>
      </c>
      <c r="Z35" s="54">
        <v>1</v>
      </c>
      <c r="AA35" s="54">
        <v>0</v>
      </c>
      <c r="AB35" s="54">
        <v>0</v>
      </c>
      <c r="AE35" s="1" t="s">
        <v>1515</v>
      </c>
      <c r="AF35" s="1" t="s">
        <v>1418</v>
      </c>
      <c r="AG35" s="1" t="s">
        <v>1419</v>
      </c>
    </row>
    <row r="36" spans="1:33">
      <c r="A36" s="53">
        <v>45169</v>
      </c>
      <c r="B36" s="53">
        <v>45169</v>
      </c>
      <c r="N36" s="1" t="s">
        <v>1162</v>
      </c>
      <c r="U36" s="59">
        <v>357497981.76698798</v>
      </c>
      <c r="V36" s="60">
        <v>357497981.76698798</v>
      </c>
      <c r="W36" s="60">
        <v>1429991927.06795</v>
      </c>
      <c r="X36" s="59">
        <v>0.23541869558510001</v>
      </c>
      <c r="Y36" s="54">
        <v>0</v>
      </c>
      <c r="Z36" s="54">
        <v>1</v>
      </c>
      <c r="AA36" s="54">
        <v>0</v>
      </c>
      <c r="AB36" s="54">
        <v>0</v>
      </c>
      <c r="AE36" s="1" t="s">
        <v>1515</v>
      </c>
      <c r="AF36" s="1" t="s">
        <v>1418</v>
      </c>
      <c r="AG36" s="1" t="s">
        <v>1419</v>
      </c>
    </row>
    <row r="37" spans="1:33">
      <c r="A37" s="53">
        <v>45169</v>
      </c>
      <c r="B37" s="53">
        <v>45169</v>
      </c>
      <c r="N37" s="1" t="s">
        <v>955</v>
      </c>
      <c r="U37" s="59">
        <v>1620609434.9525101</v>
      </c>
      <c r="V37" s="60">
        <v>1620609434.9525101</v>
      </c>
      <c r="W37" s="60">
        <v>4051523587.3812699</v>
      </c>
      <c r="X37" s="59">
        <v>1.0671997568870999</v>
      </c>
      <c r="Y37" s="54">
        <v>0</v>
      </c>
      <c r="Z37" s="54">
        <v>1</v>
      </c>
      <c r="AA37" s="54">
        <v>0</v>
      </c>
      <c r="AB37" s="54">
        <v>0</v>
      </c>
      <c r="AC37" s="56">
        <v>0</v>
      </c>
      <c r="AD37" s="56">
        <v>1</v>
      </c>
      <c r="AE37" s="1" t="s">
        <v>1479</v>
      </c>
      <c r="AF37" s="1" t="s">
        <v>1418</v>
      </c>
      <c r="AG37" s="1" t="s">
        <v>1419</v>
      </c>
    </row>
    <row r="38" spans="1:33">
      <c r="A38" s="53">
        <v>45169</v>
      </c>
      <c r="B38" s="53">
        <v>45169</v>
      </c>
      <c r="N38" s="1" t="s">
        <v>1212</v>
      </c>
      <c r="U38" s="59">
        <v>5828373571.4856901</v>
      </c>
      <c r="V38" s="60">
        <v>5828373571.4856901</v>
      </c>
      <c r="W38" s="60">
        <v>12951941269.968201</v>
      </c>
      <c r="X38" s="59">
        <v>3.8380862929625001</v>
      </c>
      <c r="Y38" s="54">
        <v>1</v>
      </c>
      <c r="Z38" s="54">
        <v>0</v>
      </c>
      <c r="AA38" s="54">
        <v>0</v>
      </c>
      <c r="AB38" s="54">
        <v>0</v>
      </c>
      <c r="AC38" s="56">
        <v>1</v>
      </c>
      <c r="AD38" s="56">
        <v>0</v>
      </c>
      <c r="AE38" s="1" t="s">
        <v>1477</v>
      </c>
      <c r="AF38" s="1" t="s">
        <v>1418</v>
      </c>
      <c r="AG38" s="1" t="s">
        <v>1419</v>
      </c>
    </row>
    <row r="39" spans="1:33">
      <c r="A39" s="53">
        <v>45169</v>
      </c>
      <c r="B39" s="53">
        <v>45169</v>
      </c>
      <c r="N39" s="1" t="s">
        <v>1162</v>
      </c>
      <c r="U39" s="59">
        <v>635313947.76419199</v>
      </c>
      <c r="V39" s="60">
        <v>635313947.76419199</v>
      </c>
      <c r="W39" s="60">
        <v>5294282898.0349302</v>
      </c>
      <c r="X39" s="59">
        <v>0.41836538525450001</v>
      </c>
      <c r="Y39" s="54">
        <v>1</v>
      </c>
      <c r="Z39" s="54">
        <v>0</v>
      </c>
      <c r="AA39" s="54">
        <v>0</v>
      </c>
      <c r="AB39" s="54">
        <v>0</v>
      </c>
      <c r="AE39" s="1" t="s">
        <v>1515</v>
      </c>
      <c r="AF39" s="1" t="s">
        <v>1418</v>
      </c>
      <c r="AG39" s="1" t="s">
        <v>1419</v>
      </c>
    </row>
    <row r="40" spans="1:33">
      <c r="A40" s="53">
        <v>45169</v>
      </c>
      <c r="B40" s="53">
        <v>45169</v>
      </c>
      <c r="N40" s="1" t="s">
        <v>1196</v>
      </c>
      <c r="U40" s="59">
        <v>170087607.00834599</v>
      </c>
      <c r="V40" s="60">
        <v>170087607.00834599</v>
      </c>
      <c r="W40" s="60">
        <v>1308366207.7565</v>
      </c>
      <c r="X40" s="59">
        <v>0.1120056744913</v>
      </c>
      <c r="Y40" s="54">
        <v>0</v>
      </c>
      <c r="Z40" s="54">
        <v>1</v>
      </c>
      <c r="AA40" s="54">
        <v>0</v>
      </c>
      <c r="AB40" s="54">
        <v>0</v>
      </c>
      <c r="AC40" s="56">
        <v>1</v>
      </c>
      <c r="AD40" s="56">
        <v>0</v>
      </c>
      <c r="AE40" s="1" t="s">
        <v>1509</v>
      </c>
      <c r="AF40" s="1" t="s">
        <v>1418</v>
      </c>
      <c r="AG40" s="1" t="s">
        <v>1419</v>
      </c>
    </row>
    <row r="41" spans="1:33">
      <c r="A41" s="53">
        <v>45169</v>
      </c>
      <c r="B41" s="53">
        <v>45169</v>
      </c>
      <c r="N41" s="1" t="s">
        <v>1162</v>
      </c>
      <c r="U41" s="59">
        <v>1834802332.09286</v>
      </c>
      <c r="V41" s="60">
        <v>1834802332.09286</v>
      </c>
      <c r="W41" s="60">
        <v>9174011660.4642906</v>
      </c>
      <c r="X41" s="59">
        <v>1.2082495390401</v>
      </c>
      <c r="Y41" s="54">
        <v>1</v>
      </c>
      <c r="Z41" s="54">
        <v>0</v>
      </c>
      <c r="AA41" s="54">
        <v>0</v>
      </c>
      <c r="AB41" s="54">
        <v>0</v>
      </c>
      <c r="AE41" s="1" t="s">
        <v>1515</v>
      </c>
      <c r="AF41" s="1" t="s">
        <v>1418</v>
      </c>
      <c r="AG41" s="1" t="s">
        <v>1419</v>
      </c>
    </row>
    <row r="42" spans="1:33">
      <c r="A42" s="53">
        <v>45169</v>
      </c>
      <c r="B42" s="53">
        <v>45169</v>
      </c>
      <c r="N42" s="1" t="s">
        <v>1212</v>
      </c>
      <c r="U42" s="59">
        <v>3595709845.3337998</v>
      </c>
      <c r="V42" s="60">
        <v>3595709845.3337998</v>
      </c>
      <c r="W42" s="60">
        <v>17978549226.668999</v>
      </c>
      <c r="X42" s="59">
        <v>2.3678380429083998</v>
      </c>
      <c r="Y42" s="54">
        <v>1</v>
      </c>
      <c r="Z42" s="54">
        <v>0</v>
      </c>
      <c r="AA42" s="54">
        <v>0</v>
      </c>
      <c r="AB42" s="54">
        <v>0</v>
      </c>
      <c r="AC42" s="56">
        <v>0</v>
      </c>
      <c r="AD42" s="56">
        <v>1</v>
      </c>
      <c r="AE42" s="1" t="s">
        <v>1477</v>
      </c>
      <c r="AF42" s="1" t="s">
        <v>1418</v>
      </c>
      <c r="AG42" s="1" t="s">
        <v>1419</v>
      </c>
    </row>
    <row r="43" spans="1:33">
      <c r="A43" s="53">
        <v>45169</v>
      </c>
      <c r="B43" s="53">
        <v>45169</v>
      </c>
      <c r="N43" s="1" t="s">
        <v>992</v>
      </c>
      <c r="U43" s="59">
        <v>489416758.86368901</v>
      </c>
      <c r="V43" s="60">
        <v>489416758.86368901</v>
      </c>
      <c r="W43" s="60">
        <v>752948859.79029095</v>
      </c>
      <c r="X43" s="59">
        <v>0.32228952566300001</v>
      </c>
      <c r="Y43" s="54">
        <v>0</v>
      </c>
      <c r="Z43" s="54">
        <v>1</v>
      </c>
      <c r="AA43" s="54">
        <v>0</v>
      </c>
      <c r="AB43" s="54">
        <v>0</v>
      </c>
      <c r="AC43" s="56">
        <v>1</v>
      </c>
      <c r="AD43" s="56">
        <v>0</v>
      </c>
      <c r="AE43" s="1" t="s">
        <v>1492</v>
      </c>
      <c r="AF43" s="1" t="s">
        <v>1418</v>
      </c>
      <c r="AG43" s="1" t="s">
        <v>1419</v>
      </c>
    </row>
    <row r="44" spans="1:33">
      <c r="A44" s="53">
        <v>45169</v>
      </c>
      <c r="B44" s="53">
        <v>45169</v>
      </c>
      <c r="N44" s="1" t="s">
        <v>1194</v>
      </c>
      <c r="U44" s="59">
        <v>802597402.59740305</v>
      </c>
      <c r="V44" s="60">
        <v>802597402.59740305</v>
      </c>
      <c r="W44" s="60">
        <v>2006493506.49351</v>
      </c>
      <c r="X44" s="59">
        <v>0.52852447632160005</v>
      </c>
      <c r="Y44" s="54">
        <v>0</v>
      </c>
      <c r="Z44" s="54">
        <v>1</v>
      </c>
      <c r="AA44" s="54">
        <v>0</v>
      </c>
      <c r="AB44" s="54">
        <v>0</v>
      </c>
      <c r="AE44" s="1" t="s">
        <v>1516</v>
      </c>
      <c r="AF44" s="1" t="s">
        <v>1418</v>
      </c>
      <c r="AG44" s="1" t="s">
        <v>1419</v>
      </c>
    </row>
    <row r="45" spans="1:33">
      <c r="A45" s="53">
        <v>45169</v>
      </c>
      <c r="B45" s="53">
        <v>45169</v>
      </c>
      <c r="N45" s="1" t="s">
        <v>890</v>
      </c>
      <c r="U45" s="59">
        <v>548150132.62599504</v>
      </c>
      <c r="V45" s="60">
        <v>548150132.62599504</v>
      </c>
      <c r="W45" s="60">
        <v>2192600530.5039802</v>
      </c>
      <c r="X45" s="59">
        <v>0.36096648313860002</v>
      </c>
      <c r="Y45" s="54">
        <v>0</v>
      </c>
      <c r="Z45" s="54">
        <v>1</v>
      </c>
      <c r="AA45" s="54">
        <v>0</v>
      </c>
      <c r="AB45" s="54">
        <v>0</v>
      </c>
      <c r="AE45" s="1" t="s">
        <v>1517</v>
      </c>
      <c r="AF45" s="1" t="s">
        <v>1418</v>
      </c>
      <c r="AG45" s="1" t="s">
        <v>1419</v>
      </c>
    </row>
    <row r="46" spans="1:33">
      <c r="A46" s="53">
        <v>45169</v>
      </c>
      <c r="B46" s="53">
        <v>45169</v>
      </c>
      <c r="N46" s="1" t="s">
        <v>890</v>
      </c>
      <c r="U46" s="59">
        <v>580519576.29973495</v>
      </c>
      <c r="V46" s="60">
        <v>580519576.29973495</v>
      </c>
      <c r="W46" s="60">
        <v>2322078305.1989398</v>
      </c>
      <c r="X46" s="59">
        <v>0.38228232992700001</v>
      </c>
      <c r="Y46" s="54">
        <v>0</v>
      </c>
      <c r="Z46" s="54">
        <v>1</v>
      </c>
      <c r="AA46" s="54">
        <v>0</v>
      </c>
      <c r="AB46" s="54">
        <v>0</v>
      </c>
      <c r="AE46" s="1" t="s">
        <v>1517</v>
      </c>
      <c r="AF46" s="1" t="s">
        <v>1418</v>
      </c>
      <c r="AG46" s="1" t="s">
        <v>1419</v>
      </c>
    </row>
    <row r="47" spans="1:33">
      <c r="A47" s="53">
        <v>45169</v>
      </c>
      <c r="B47" s="53">
        <v>45169</v>
      </c>
      <c r="N47" s="1" t="s">
        <v>1194</v>
      </c>
      <c r="U47" s="59">
        <v>312519559.33506501</v>
      </c>
      <c r="V47" s="60">
        <v>312519559.33506501</v>
      </c>
      <c r="W47" s="60">
        <v>1250078237.34026</v>
      </c>
      <c r="X47" s="59">
        <v>0.20579961497919999</v>
      </c>
      <c r="Y47" s="54">
        <v>0</v>
      </c>
      <c r="Z47" s="54">
        <v>1</v>
      </c>
      <c r="AA47" s="54">
        <v>0</v>
      </c>
      <c r="AB47" s="54">
        <v>0</v>
      </c>
      <c r="AE47" s="1" t="s">
        <v>1516</v>
      </c>
      <c r="AF47" s="1" t="s">
        <v>1418</v>
      </c>
      <c r="AG47" s="1" t="s">
        <v>1419</v>
      </c>
    </row>
    <row r="48" spans="1:33">
      <c r="A48" s="53">
        <v>45169</v>
      </c>
      <c r="B48" s="53">
        <v>45169</v>
      </c>
      <c r="N48" s="1" t="s">
        <v>1194</v>
      </c>
      <c r="U48" s="59">
        <v>163437351.05454499</v>
      </c>
      <c r="V48" s="60">
        <v>163437351.05454499</v>
      </c>
      <c r="W48" s="60">
        <v>1361977925.45455</v>
      </c>
      <c r="X48" s="59">
        <v>0.1076263642244</v>
      </c>
      <c r="Y48" s="54">
        <v>0</v>
      </c>
      <c r="Z48" s="54">
        <v>1</v>
      </c>
      <c r="AA48" s="54">
        <v>0</v>
      </c>
      <c r="AB48" s="54">
        <v>0</v>
      </c>
      <c r="AE48" s="1" t="s">
        <v>1516</v>
      </c>
      <c r="AF48" s="1" t="s">
        <v>1418</v>
      </c>
      <c r="AG48" s="1" t="s">
        <v>1419</v>
      </c>
    </row>
    <row r="49" spans="1:33">
      <c r="A49" s="53">
        <v>45169</v>
      </c>
      <c r="B49" s="53">
        <v>45169</v>
      </c>
      <c r="N49" s="1" t="s">
        <v>1194</v>
      </c>
      <c r="U49" s="59">
        <v>1389170886.3311701</v>
      </c>
      <c r="V49" s="60">
        <v>1389170886.3311701</v>
      </c>
      <c r="W49" s="60">
        <v>5556683545.3246698</v>
      </c>
      <c r="X49" s="59">
        <v>0.91479341054850005</v>
      </c>
      <c r="Y49" s="54">
        <v>1</v>
      </c>
      <c r="Z49" s="54">
        <v>0</v>
      </c>
      <c r="AA49" s="54">
        <v>0</v>
      </c>
      <c r="AB49" s="54">
        <v>0</v>
      </c>
      <c r="AE49" s="1" t="s">
        <v>1516</v>
      </c>
      <c r="AF49" s="1" t="s">
        <v>1418</v>
      </c>
      <c r="AG49" s="1" t="s">
        <v>1419</v>
      </c>
    </row>
    <row r="50" spans="1:33">
      <c r="A50" s="53">
        <v>45169</v>
      </c>
      <c r="B50" s="53">
        <v>45169</v>
      </c>
      <c r="N50" s="1" t="s">
        <v>1095</v>
      </c>
      <c r="U50" s="59">
        <v>367533442.09278399</v>
      </c>
      <c r="V50" s="60">
        <v>367533442.09278399</v>
      </c>
      <c r="W50" s="60">
        <v>735066884.18556702</v>
      </c>
      <c r="X50" s="59">
        <v>0.24202722234599999</v>
      </c>
      <c r="Y50" s="54">
        <v>0</v>
      </c>
      <c r="Z50" s="54">
        <v>1</v>
      </c>
      <c r="AA50" s="54">
        <v>0</v>
      </c>
      <c r="AB50" s="54">
        <v>0</v>
      </c>
      <c r="AE50" s="1" t="s">
        <v>1518</v>
      </c>
      <c r="AF50" s="1" t="s">
        <v>1418</v>
      </c>
      <c r="AG50" s="1" t="s">
        <v>1419</v>
      </c>
    </row>
    <row r="51" spans="1:33">
      <c r="A51" s="53">
        <v>45169</v>
      </c>
      <c r="B51" s="53">
        <v>45169</v>
      </c>
      <c r="N51" s="1" t="s">
        <v>1123</v>
      </c>
      <c r="U51" s="59">
        <v>131273611.55255499</v>
      </c>
      <c r="V51" s="60">
        <v>131273611.55255499</v>
      </c>
      <c r="W51" s="60">
        <v>1093946762.9379599</v>
      </c>
      <c r="X51" s="59">
        <v>8.6445977243500005E-2</v>
      </c>
      <c r="Y51" s="54">
        <v>0</v>
      </c>
      <c r="Z51" s="54">
        <v>1</v>
      </c>
      <c r="AA51" s="54">
        <v>0</v>
      </c>
      <c r="AB51" s="54">
        <v>0</v>
      </c>
      <c r="AE51" s="1" t="s">
        <v>1510</v>
      </c>
      <c r="AF51" s="1" t="s">
        <v>1418</v>
      </c>
      <c r="AG51" s="1" t="s">
        <v>1419</v>
      </c>
    </row>
    <row r="52" spans="1:33">
      <c r="A52" s="53">
        <v>45169</v>
      </c>
      <c r="B52" s="53">
        <v>45169</v>
      </c>
      <c r="N52" s="1" t="s">
        <v>1146</v>
      </c>
      <c r="U52" s="59">
        <v>1587652903.65625</v>
      </c>
      <c r="V52" s="60">
        <v>1587652903.65625</v>
      </c>
      <c r="W52" s="60">
        <v>1764058781.84027</v>
      </c>
      <c r="X52" s="59">
        <v>1.0454973025951999</v>
      </c>
      <c r="Y52" s="54">
        <v>0</v>
      </c>
      <c r="Z52" s="54">
        <v>1</v>
      </c>
      <c r="AA52" s="54">
        <v>0</v>
      </c>
      <c r="AB52" s="54">
        <v>0</v>
      </c>
      <c r="AE52" s="1" t="s">
        <v>1519</v>
      </c>
      <c r="AF52" s="1" t="s">
        <v>1418</v>
      </c>
      <c r="AG52" s="1" t="s">
        <v>1419</v>
      </c>
    </row>
    <row r="53" spans="1:33">
      <c r="A53" s="53">
        <v>45169</v>
      </c>
      <c r="B53" s="53">
        <v>45169</v>
      </c>
      <c r="N53" s="1" t="s">
        <v>1183</v>
      </c>
      <c r="U53" s="59">
        <v>426781519.14655602</v>
      </c>
      <c r="V53" s="60">
        <v>426781519.14655602</v>
      </c>
      <c r="W53" s="60">
        <v>1333692247.3329899</v>
      </c>
      <c r="X53" s="59">
        <v>0.28104312097290002</v>
      </c>
      <c r="Y53" s="54">
        <v>0</v>
      </c>
      <c r="Z53" s="54">
        <v>1</v>
      </c>
      <c r="AA53" s="54">
        <v>0</v>
      </c>
      <c r="AB53" s="54">
        <v>0</v>
      </c>
      <c r="AE53" s="1" t="s">
        <v>1520</v>
      </c>
      <c r="AF53" s="1" t="s">
        <v>1418</v>
      </c>
      <c r="AG53" s="1" t="s">
        <v>1419</v>
      </c>
    </row>
    <row r="54" spans="1:33">
      <c r="A54" s="53">
        <v>45169</v>
      </c>
      <c r="B54" s="53">
        <v>45169</v>
      </c>
      <c r="N54" s="1" t="s">
        <v>1224</v>
      </c>
      <c r="U54" s="59">
        <v>2184885221.4462299</v>
      </c>
      <c r="V54" s="60">
        <v>2184885221.4462299</v>
      </c>
      <c r="W54" s="60">
        <v>7282950738.1541004</v>
      </c>
      <c r="X54" s="59">
        <v>1.4387852661255001</v>
      </c>
      <c r="Y54" s="54">
        <v>1</v>
      </c>
      <c r="Z54" s="54">
        <v>0</v>
      </c>
      <c r="AA54" s="54">
        <v>0</v>
      </c>
      <c r="AB54" s="54">
        <v>0</v>
      </c>
      <c r="AE54" s="1" t="s">
        <v>1521</v>
      </c>
      <c r="AF54" s="1" t="s">
        <v>1418</v>
      </c>
      <c r="AG54" s="1" t="s">
        <v>1419</v>
      </c>
    </row>
    <row r="55" spans="1:33">
      <c r="A55" s="53">
        <v>45169</v>
      </c>
      <c r="B55" s="53">
        <v>45169</v>
      </c>
      <c r="N55" s="1" t="s">
        <v>1224</v>
      </c>
      <c r="U55" s="59">
        <v>786668717.06922698</v>
      </c>
      <c r="V55" s="60">
        <v>786668717.06922698</v>
      </c>
      <c r="W55" s="60">
        <v>2247624905.9120798</v>
      </c>
      <c r="X55" s="59">
        <v>0.51803515733049998</v>
      </c>
      <c r="Y55" s="54">
        <v>0</v>
      </c>
      <c r="Z55" s="54">
        <v>1</v>
      </c>
      <c r="AA55" s="54">
        <v>0</v>
      </c>
      <c r="AB55" s="54">
        <v>0</v>
      </c>
      <c r="AE55" s="1" t="s">
        <v>1521</v>
      </c>
      <c r="AF55" s="1" t="s">
        <v>1418</v>
      </c>
      <c r="AG55" s="1" t="s">
        <v>1419</v>
      </c>
    </row>
    <row r="56" spans="1:33">
      <c r="A56" s="53">
        <v>45169</v>
      </c>
      <c r="B56" s="53">
        <v>45169</v>
      </c>
      <c r="N56" s="1" t="s">
        <v>1272</v>
      </c>
      <c r="U56" s="59">
        <v>2603581776.7544198</v>
      </c>
      <c r="V56" s="60">
        <v>2603581776.7544198</v>
      </c>
      <c r="W56" s="60">
        <v>3719402538.2206001</v>
      </c>
      <c r="X56" s="59">
        <v>1.7145042965084001</v>
      </c>
      <c r="Y56" s="54">
        <v>1</v>
      </c>
      <c r="Z56" s="54">
        <v>0</v>
      </c>
      <c r="AA56" s="54">
        <v>0</v>
      </c>
      <c r="AB56" s="54">
        <v>0</v>
      </c>
      <c r="AE56" s="1" t="s">
        <v>1522</v>
      </c>
      <c r="AF56" s="1" t="s">
        <v>1418</v>
      </c>
      <c r="AG56" s="1" t="s">
        <v>1419</v>
      </c>
    </row>
    <row r="57" spans="1:33">
      <c r="A57" s="53">
        <v>45169</v>
      </c>
      <c r="B57" s="53">
        <v>45169</v>
      </c>
      <c r="N57" s="1" t="s">
        <v>1093</v>
      </c>
      <c r="U57" s="59">
        <v>1260707325</v>
      </c>
      <c r="V57" s="60">
        <v>1260707325</v>
      </c>
      <c r="W57" s="60">
        <v>5042829300</v>
      </c>
      <c r="X57" s="59">
        <v>0.8301979006961</v>
      </c>
      <c r="Y57" s="54">
        <v>0</v>
      </c>
      <c r="Z57" s="54">
        <v>1</v>
      </c>
      <c r="AA57" s="54">
        <v>0</v>
      </c>
      <c r="AB57" s="54">
        <v>0</v>
      </c>
      <c r="AE57" s="1" t="s">
        <v>1441</v>
      </c>
      <c r="AF57" s="1" t="s">
        <v>1418</v>
      </c>
      <c r="AG57" s="1" t="s">
        <v>1419</v>
      </c>
    </row>
    <row r="58" spans="1:33">
      <c r="A58" s="53">
        <v>45169</v>
      </c>
      <c r="B58" s="53">
        <v>45169</v>
      </c>
      <c r="N58" s="1" t="s">
        <v>1224</v>
      </c>
      <c r="U58" s="59">
        <v>2947790535.4043498</v>
      </c>
      <c r="V58" s="60">
        <v>2947790535.4043498</v>
      </c>
      <c r="W58" s="60">
        <v>3684738169.2554402</v>
      </c>
      <c r="X58" s="59">
        <v>1.9411718054263001</v>
      </c>
      <c r="Y58" s="54">
        <v>0</v>
      </c>
      <c r="Z58" s="54">
        <v>1</v>
      </c>
      <c r="AA58" s="54">
        <v>0</v>
      </c>
      <c r="AB58" s="54">
        <v>0</v>
      </c>
      <c r="AE58" s="1" t="s">
        <v>1521</v>
      </c>
      <c r="AF58" s="1" t="s">
        <v>1418</v>
      </c>
      <c r="AG58" s="1" t="s">
        <v>1419</v>
      </c>
    </row>
    <row r="59" spans="1:33">
      <c r="A59" s="53">
        <v>45169</v>
      </c>
      <c r="B59" s="53">
        <v>45169</v>
      </c>
      <c r="N59" s="1" t="s">
        <v>1183</v>
      </c>
      <c r="U59" s="59">
        <v>712863059.896191</v>
      </c>
      <c r="V59" s="60">
        <v>712863059.896191</v>
      </c>
      <c r="W59" s="60">
        <v>7920700665.5132303</v>
      </c>
      <c r="X59" s="59">
        <v>0.46943283668919999</v>
      </c>
      <c r="Y59" s="54">
        <v>1</v>
      </c>
      <c r="Z59" s="54">
        <v>0</v>
      </c>
      <c r="AA59" s="54">
        <v>0</v>
      </c>
      <c r="AB59" s="54">
        <v>0</v>
      </c>
      <c r="AE59" s="1" t="s">
        <v>1520</v>
      </c>
      <c r="AF59" s="1" t="s">
        <v>1418</v>
      </c>
      <c r="AG59" s="1" t="s">
        <v>1419</v>
      </c>
    </row>
    <row r="60" spans="1:33">
      <c r="A60" s="53">
        <v>45169</v>
      </c>
      <c r="B60" s="53">
        <v>45169</v>
      </c>
      <c r="N60" s="1" t="s">
        <v>1183</v>
      </c>
      <c r="U60" s="59">
        <v>446274717.63286799</v>
      </c>
      <c r="V60" s="60">
        <v>446274717.63286799</v>
      </c>
      <c r="W60" s="60">
        <v>1394608492.60271</v>
      </c>
      <c r="X60" s="59">
        <v>0.29387973430910003</v>
      </c>
      <c r="Y60" s="54">
        <v>0</v>
      </c>
      <c r="Z60" s="54">
        <v>1</v>
      </c>
      <c r="AA60" s="54">
        <v>0</v>
      </c>
      <c r="AB60" s="54">
        <v>0</v>
      </c>
      <c r="AE60" s="1" t="s">
        <v>1520</v>
      </c>
      <c r="AF60" s="1" t="s">
        <v>1418</v>
      </c>
      <c r="AG60" s="1" t="s">
        <v>1419</v>
      </c>
    </row>
    <row r="61" spans="1:33">
      <c r="A61" s="53">
        <v>45169</v>
      </c>
      <c r="B61" s="53">
        <v>45169</v>
      </c>
      <c r="N61" s="1" t="s">
        <v>1358</v>
      </c>
      <c r="U61" s="59">
        <v>2362860152.2669702</v>
      </c>
      <c r="V61" s="60">
        <v>2362860152.2669702</v>
      </c>
      <c r="W61" s="60">
        <v>6751029006.4770603</v>
      </c>
      <c r="X61" s="59">
        <v>1.5559848817809001</v>
      </c>
      <c r="Y61" s="54">
        <v>1</v>
      </c>
      <c r="Z61" s="54">
        <v>0</v>
      </c>
      <c r="AA61" s="54">
        <v>0</v>
      </c>
      <c r="AB61" s="54">
        <v>0</v>
      </c>
      <c r="AE61" s="1" t="s">
        <v>1513</v>
      </c>
      <c r="AF61" s="1" t="s">
        <v>1418</v>
      </c>
      <c r="AG61" s="1" t="s">
        <v>1419</v>
      </c>
    </row>
    <row r="62" spans="1:33">
      <c r="A62" s="53">
        <v>45169</v>
      </c>
      <c r="B62" s="53">
        <v>45169</v>
      </c>
      <c r="N62" s="1" t="s">
        <v>1358</v>
      </c>
      <c r="U62" s="59">
        <v>383344154.83122301</v>
      </c>
      <c r="V62" s="60">
        <v>383344154.83122301</v>
      </c>
      <c r="W62" s="60">
        <v>2555627698.8748202</v>
      </c>
      <c r="X62" s="59">
        <v>0.25243885418450002</v>
      </c>
      <c r="Y62" s="54">
        <v>0</v>
      </c>
      <c r="Z62" s="54">
        <v>1</v>
      </c>
      <c r="AA62" s="54">
        <v>0</v>
      </c>
      <c r="AB62" s="54">
        <v>0</v>
      </c>
      <c r="AE62" s="1" t="s">
        <v>1513</v>
      </c>
      <c r="AF62" s="1" t="s">
        <v>1418</v>
      </c>
      <c r="AG62" s="1" t="s">
        <v>1419</v>
      </c>
    </row>
    <row r="63" spans="1:33">
      <c r="A63" s="53">
        <v>45169</v>
      </c>
      <c r="B63" s="53">
        <v>45169</v>
      </c>
      <c r="N63" s="1" t="s">
        <v>971</v>
      </c>
      <c r="U63" s="59">
        <v>177263048.98821801</v>
      </c>
      <c r="V63" s="60">
        <v>177263048.98821801</v>
      </c>
      <c r="W63" s="60">
        <v>4431576224.7054396</v>
      </c>
      <c r="X63" s="59">
        <v>0.1167308289741</v>
      </c>
      <c r="Y63" s="54">
        <v>1</v>
      </c>
      <c r="Z63" s="54">
        <v>0</v>
      </c>
      <c r="AA63" s="54">
        <v>0</v>
      </c>
      <c r="AB63" s="54">
        <v>0</v>
      </c>
      <c r="AE63" s="1" t="s">
        <v>1523</v>
      </c>
      <c r="AF63" s="1" t="s">
        <v>1418</v>
      </c>
      <c r="AG63" s="1" t="s">
        <v>1419</v>
      </c>
    </row>
    <row r="64" spans="1:33">
      <c r="A64" s="53">
        <v>45169</v>
      </c>
      <c r="B64" s="53">
        <v>45169</v>
      </c>
      <c r="N64" s="1" t="s">
        <v>1194</v>
      </c>
      <c r="U64" s="59">
        <v>836492222.01766205</v>
      </c>
      <c r="V64" s="60">
        <v>836492222.01766205</v>
      </c>
      <c r="W64" s="60">
        <v>2091230555.0441599</v>
      </c>
      <c r="X64" s="59">
        <v>0.5508448098116</v>
      </c>
      <c r="Y64" s="54">
        <v>0</v>
      </c>
      <c r="Z64" s="54">
        <v>1</v>
      </c>
      <c r="AA64" s="54">
        <v>0</v>
      </c>
      <c r="AB64" s="54">
        <v>0</v>
      </c>
      <c r="AE64" s="1" t="s">
        <v>1516</v>
      </c>
      <c r="AF64" s="1" t="s">
        <v>1418</v>
      </c>
      <c r="AG64" s="1" t="s">
        <v>1419</v>
      </c>
    </row>
    <row r="65" spans="1:33">
      <c r="A65" s="53">
        <v>45169</v>
      </c>
      <c r="B65" s="53">
        <v>45169</v>
      </c>
      <c r="N65" s="1" t="s">
        <v>971</v>
      </c>
      <c r="U65" s="59">
        <v>1120041617.5025699</v>
      </c>
      <c r="V65" s="60">
        <v>1120041617.5025699</v>
      </c>
      <c r="W65" s="60">
        <v>2240083235.0051398</v>
      </c>
      <c r="X65" s="59">
        <v>0.73756706342839995</v>
      </c>
      <c r="Y65" s="54">
        <v>0</v>
      </c>
      <c r="Z65" s="54">
        <v>1</v>
      </c>
      <c r="AA65" s="54">
        <v>0</v>
      </c>
      <c r="AB65" s="54">
        <v>0</v>
      </c>
      <c r="AE65" s="1" t="s">
        <v>1523</v>
      </c>
      <c r="AF65" s="1" t="s">
        <v>1418</v>
      </c>
      <c r="AG65" s="1" t="s">
        <v>1419</v>
      </c>
    </row>
    <row r="66" spans="1:33">
      <c r="A66" s="53">
        <v>45169</v>
      </c>
      <c r="B66" s="53">
        <v>45169</v>
      </c>
      <c r="N66" s="1" t="s">
        <v>1146</v>
      </c>
      <c r="U66" s="59">
        <v>196275301.50778699</v>
      </c>
      <c r="V66" s="60">
        <v>196275301.50778699</v>
      </c>
      <c r="W66" s="60">
        <v>301962002.319673</v>
      </c>
      <c r="X66" s="59">
        <v>0.12925073095</v>
      </c>
      <c r="Y66" s="54">
        <v>0</v>
      </c>
      <c r="Z66" s="54">
        <v>1</v>
      </c>
      <c r="AA66" s="54">
        <v>0</v>
      </c>
      <c r="AB66" s="54">
        <v>0</v>
      </c>
      <c r="AE66" s="1" t="s">
        <v>1519</v>
      </c>
      <c r="AF66" s="1" t="s">
        <v>1418</v>
      </c>
      <c r="AG66" s="1" t="s">
        <v>1419</v>
      </c>
    </row>
    <row r="67" spans="1:33">
      <c r="A67" s="53">
        <v>45169</v>
      </c>
      <c r="B67" s="53">
        <v>45169</v>
      </c>
      <c r="N67" s="1" t="s">
        <v>1183</v>
      </c>
      <c r="U67" s="59">
        <v>161073817.94541001</v>
      </c>
      <c r="V67" s="60">
        <v>161073817.94541001</v>
      </c>
      <c r="W67" s="60">
        <v>503355681.07940602</v>
      </c>
      <c r="X67" s="59">
        <v>0.1060699361887</v>
      </c>
      <c r="Y67" s="54">
        <v>0</v>
      </c>
      <c r="Z67" s="54">
        <v>1</v>
      </c>
      <c r="AA67" s="54">
        <v>0</v>
      </c>
      <c r="AB67" s="54">
        <v>0</v>
      </c>
      <c r="AE67" s="1" t="s">
        <v>1520</v>
      </c>
      <c r="AF67" s="1" t="s">
        <v>1418</v>
      </c>
      <c r="AG67" s="1" t="s">
        <v>1419</v>
      </c>
    </row>
    <row r="68" spans="1:33">
      <c r="A68" s="53">
        <v>45169</v>
      </c>
      <c r="B68" s="53">
        <v>45169</v>
      </c>
      <c r="N68" s="1" t="s">
        <v>1358</v>
      </c>
      <c r="U68" s="59">
        <v>3441805664.0371599</v>
      </c>
      <c r="V68" s="60">
        <v>3441805664.0371599</v>
      </c>
      <c r="W68" s="60">
        <v>9833730468.6776009</v>
      </c>
      <c r="X68" s="59">
        <v>2.2664894382901002</v>
      </c>
      <c r="Y68" s="54">
        <v>1</v>
      </c>
      <c r="Z68" s="54">
        <v>0</v>
      </c>
      <c r="AA68" s="54">
        <v>0</v>
      </c>
      <c r="AB68" s="54">
        <v>0</v>
      </c>
      <c r="AE68" s="1" t="s">
        <v>1513</v>
      </c>
      <c r="AF68" s="1" t="s">
        <v>1418</v>
      </c>
      <c r="AG68" s="1" t="s">
        <v>1419</v>
      </c>
    </row>
    <row r="69" spans="1:33">
      <c r="A69" s="53">
        <v>45169</v>
      </c>
      <c r="B69" s="53">
        <v>45169</v>
      </c>
      <c r="N69" s="1" t="s">
        <v>999</v>
      </c>
      <c r="U69" s="59">
        <v>279661403.19116998</v>
      </c>
      <c r="V69" s="60">
        <v>279661403.19116998</v>
      </c>
      <c r="W69" s="60">
        <v>1118645612.7646799</v>
      </c>
      <c r="X69" s="59">
        <v>0.18416194245170001</v>
      </c>
      <c r="Y69" s="54">
        <v>0</v>
      </c>
      <c r="Z69" s="54">
        <v>1</v>
      </c>
      <c r="AA69" s="54">
        <v>0</v>
      </c>
      <c r="AB69" s="54">
        <v>0</v>
      </c>
      <c r="AE69" s="1" t="s">
        <v>1524</v>
      </c>
      <c r="AF69" s="1" t="s">
        <v>1418</v>
      </c>
      <c r="AG69" s="1" t="s">
        <v>1419</v>
      </c>
    </row>
    <row r="70" spans="1:33">
      <c r="A70" s="53">
        <v>45169</v>
      </c>
      <c r="B70" s="53">
        <v>45169</v>
      </c>
      <c r="N70" s="1" t="s">
        <v>1068</v>
      </c>
      <c r="U70" s="59">
        <v>349186538.635912</v>
      </c>
      <c r="V70" s="60">
        <v>349186538.635912</v>
      </c>
      <c r="W70" s="60">
        <v>2909887821.96594</v>
      </c>
      <c r="X70" s="59">
        <v>0.22994546440579999</v>
      </c>
      <c r="Y70" s="54">
        <v>0</v>
      </c>
      <c r="Z70" s="54">
        <v>1</v>
      </c>
      <c r="AA70" s="54">
        <v>0</v>
      </c>
      <c r="AB70" s="54">
        <v>0</v>
      </c>
      <c r="AE70" s="1" t="s">
        <v>1514</v>
      </c>
      <c r="AF70" s="1" t="s">
        <v>1418</v>
      </c>
      <c r="AG70" s="1" t="s">
        <v>1419</v>
      </c>
    </row>
    <row r="71" spans="1:33">
      <c r="A71" s="53">
        <v>45169</v>
      </c>
      <c r="B71" s="53">
        <v>45169</v>
      </c>
      <c r="N71" s="1" t="s">
        <v>980</v>
      </c>
      <c r="U71" s="59">
        <v>241173716.071695</v>
      </c>
      <c r="V71" s="60">
        <v>241173716.071695</v>
      </c>
      <c r="W71" s="60">
        <v>2679707956.35217</v>
      </c>
      <c r="X71" s="59">
        <v>0.15881712497049999</v>
      </c>
      <c r="Y71" s="54">
        <v>0</v>
      </c>
      <c r="Z71" s="54">
        <v>1</v>
      </c>
      <c r="AA71" s="54">
        <v>0</v>
      </c>
      <c r="AB71" s="54">
        <v>0</v>
      </c>
      <c r="AE71" s="1" t="s">
        <v>1525</v>
      </c>
      <c r="AF71" s="1" t="s">
        <v>1418</v>
      </c>
      <c r="AG71" s="1" t="s">
        <v>1419</v>
      </c>
    </row>
    <row r="72" spans="1:33">
      <c r="A72" s="53">
        <v>45169</v>
      </c>
      <c r="B72" s="53">
        <v>45169</v>
      </c>
      <c r="N72" s="1" t="s">
        <v>1224</v>
      </c>
      <c r="U72" s="59">
        <v>1451677331.37729</v>
      </c>
      <c r="V72" s="60">
        <v>1451677331.37729</v>
      </c>
      <c r="W72" s="60">
        <v>11166748702.902201</v>
      </c>
      <c r="X72" s="59">
        <v>0.95595500168720005</v>
      </c>
      <c r="Y72" s="54">
        <v>1</v>
      </c>
      <c r="Z72" s="54">
        <v>0</v>
      </c>
      <c r="AA72" s="54">
        <v>0</v>
      </c>
      <c r="AB72" s="54">
        <v>0</v>
      </c>
      <c r="AE72" s="1" t="s">
        <v>1521</v>
      </c>
      <c r="AF72" s="1" t="s">
        <v>1418</v>
      </c>
      <c r="AG72" s="1" t="s">
        <v>1419</v>
      </c>
    </row>
    <row r="73" spans="1:33">
      <c r="A73" s="53">
        <v>45169</v>
      </c>
      <c r="B73" s="53">
        <v>45169</v>
      </c>
      <c r="N73" s="1" t="s">
        <v>1358</v>
      </c>
      <c r="U73" s="59">
        <v>3265067959.5931101</v>
      </c>
      <c r="V73" s="60">
        <v>3265067959.5931101</v>
      </c>
      <c r="W73" s="60">
        <v>6663403999.16961</v>
      </c>
      <c r="X73" s="59">
        <v>2.1501045579189002</v>
      </c>
      <c r="Y73" s="54">
        <v>1</v>
      </c>
      <c r="Z73" s="54">
        <v>0</v>
      </c>
      <c r="AA73" s="54">
        <v>0</v>
      </c>
      <c r="AB73" s="54">
        <v>0</v>
      </c>
      <c r="AE73" s="1" t="s">
        <v>1513</v>
      </c>
      <c r="AF73" s="1" t="s">
        <v>1418</v>
      </c>
      <c r="AG73" s="1" t="s">
        <v>1419</v>
      </c>
    </row>
    <row r="74" spans="1:33">
      <c r="A74" s="53">
        <v>45169</v>
      </c>
      <c r="B74" s="53">
        <v>45169</v>
      </c>
      <c r="N74" s="1" t="s">
        <v>1095</v>
      </c>
      <c r="U74" s="59">
        <v>755707556.99845397</v>
      </c>
      <c r="V74" s="60">
        <v>755707556.99845397</v>
      </c>
      <c r="W74" s="60">
        <v>1007610075.9979399</v>
      </c>
      <c r="X74" s="59">
        <v>0.49764669001209999</v>
      </c>
      <c r="Y74" s="54">
        <v>0</v>
      </c>
      <c r="Z74" s="54">
        <v>1</v>
      </c>
      <c r="AA74" s="54">
        <v>0</v>
      </c>
      <c r="AB74" s="54">
        <v>0</v>
      </c>
      <c r="AE74" s="1" t="s">
        <v>1518</v>
      </c>
      <c r="AF74" s="1" t="s">
        <v>1418</v>
      </c>
      <c r="AG74" s="1" t="s">
        <v>1419</v>
      </c>
    </row>
    <row r="75" spans="1:33">
      <c r="A75" s="53">
        <v>45169</v>
      </c>
      <c r="B75" s="53">
        <v>45169</v>
      </c>
      <c r="N75" s="1" t="s">
        <v>1095</v>
      </c>
      <c r="U75" s="59">
        <v>1272180600.41237</v>
      </c>
      <c r="V75" s="60">
        <v>1272180600.41237</v>
      </c>
      <c r="W75" s="60">
        <v>4240602001.3745699</v>
      </c>
      <c r="X75" s="59">
        <v>0.83775325392720001</v>
      </c>
      <c r="Y75" s="54">
        <v>1</v>
      </c>
      <c r="Z75" s="54">
        <v>0</v>
      </c>
      <c r="AA75" s="54">
        <v>0</v>
      </c>
      <c r="AB75" s="54">
        <v>0</v>
      </c>
      <c r="AE75" s="1" t="s">
        <v>1518</v>
      </c>
      <c r="AF75" s="1" t="s">
        <v>1418</v>
      </c>
      <c r="AG75" s="1" t="s">
        <v>1419</v>
      </c>
    </row>
    <row r="76" spans="1:33">
      <c r="A76" s="53">
        <v>45169</v>
      </c>
      <c r="B76" s="53">
        <v>45169</v>
      </c>
      <c r="N76" s="1" t="s">
        <v>1091</v>
      </c>
      <c r="U76" s="59">
        <v>425528768.09036398</v>
      </c>
      <c r="V76" s="60">
        <v>425528768.09036398</v>
      </c>
      <c r="W76" s="60">
        <v>3868443346.2760301</v>
      </c>
      <c r="X76" s="59">
        <v>0.28021816241480002</v>
      </c>
      <c r="Y76" s="54">
        <v>1</v>
      </c>
      <c r="Z76" s="54">
        <v>0</v>
      </c>
      <c r="AA76" s="54">
        <v>0</v>
      </c>
      <c r="AB76" s="54">
        <v>0</v>
      </c>
      <c r="AE76" s="1" t="s">
        <v>1508</v>
      </c>
      <c r="AF76" s="1" t="s">
        <v>1418</v>
      </c>
      <c r="AG76" s="1" t="s">
        <v>1419</v>
      </c>
    </row>
    <row r="77" spans="1:33">
      <c r="A77" s="53">
        <v>45169</v>
      </c>
      <c r="B77" s="53">
        <v>45169</v>
      </c>
      <c r="N77" s="1" t="s">
        <v>1183</v>
      </c>
      <c r="U77" s="59">
        <v>256370811.31697899</v>
      </c>
      <c r="V77" s="60">
        <v>256370811.31697899</v>
      </c>
      <c r="W77" s="60">
        <v>1025483245.26791</v>
      </c>
      <c r="X77" s="59">
        <v>0.1688246789199</v>
      </c>
      <c r="Y77" s="54">
        <v>0</v>
      </c>
      <c r="Z77" s="54">
        <v>1</v>
      </c>
      <c r="AA77" s="54">
        <v>0</v>
      </c>
      <c r="AB77" s="54">
        <v>0</v>
      </c>
      <c r="AE77" s="1" t="s">
        <v>1520</v>
      </c>
      <c r="AF77" s="1" t="s">
        <v>1418</v>
      </c>
      <c r="AG77" s="1" t="s">
        <v>1419</v>
      </c>
    </row>
    <row r="78" spans="1:33">
      <c r="A78" s="53">
        <v>45169</v>
      </c>
      <c r="B78" s="53">
        <v>45169</v>
      </c>
      <c r="N78" s="1" t="s">
        <v>1322</v>
      </c>
      <c r="U78" s="59">
        <v>371982426.57679302</v>
      </c>
      <c r="V78" s="60">
        <v>371982426.57679302</v>
      </c>
      <c r="W78" s="60">
        <v>1062806933.07655</v>
      </c>
      <c r="X78" s="59">
        <v>0.2449569567147</v>
      </c>
      <c r="Y78" s="54">
        <v>0</v>
      </c>
      <c r="Z78" s="54">
        <v>1</v>
      </c>
      <c r="AA78" s="54">
        <v>0</v>
      </c>
      <c r="AB78" s="54">
        <v>0</v>
      </c>
      <c r="AE78" s="1" t="s">
        <v>1526</v>
      </c>
      <c r="AF78" s="1" t="s">
        <v>1418</v>
      </c>
      <c r="AG78" s="1" t="s">
        <v>1419</v>
      </c>
    </row>
    <row r="79" spans="1:33">
      <c r="A79" s="53">
        <v>45169</v>
      </c>
      <c r="B79" s="53">
        <v>45169</v>
      </c>
      <c r="N79" s="1" t="s">
        <v>1183</v>
      </c>
      <c r="U79" s="59">
        <v>247673142.41446099</v>
      </c>
      <c r="V79" s="60">
        <v>247673142.41446099</v>
      </c>
      <c r="W79" s="60">
        <v>1125787010.9748199</v>
      </c>
      <c r="X79" s="59">
        <v>0.1630971112913</v>
      </c>
      <c r="Y79" s="54">
        <v>1</v>
      </c>
      <c r="Z79" s="54">
        <v>0</v>
      </c>
      <c r="AA79" s="54">
        <v>0</v>
      </c>
      <c r="AB79" s="54">
        <v>0</v>
      </c>
      <c r="AE79" s="1" t="s">
        <v>1520</v>
      </c>
      <c r="AF79" s="1" t="s">
        <v>1418</v>
      </c>
      <c r="AG79" s="1" t="s">
        <v>1419</v>
      </c>
    </row>
    <row r="80" spans="1:33">
      <c r="A80" s="53">
        <v>45169</v>
      </c>
      <c r="B80" s="53">
        <v>45169</v>
      </c>
      <c r="N80" s="1" t="s">
        <v>1358</v>
      </c>
      <c r="U80" s="59">
        <v>2067631282.6946199</v>
      </c>
      <c r="V80" s="60">
        <v>2067631282.6946199</v>
      </c>
      <c r="W80" s="60">
        <v>20676312826.946201</v>
      </c>
      <c r="X80" s="59">
        <v>1.3615714894863999</v>
      </c>
      <c r="Y80" s="54">
        <v>1</v>
      </c>
      <c r="Z80" s="54">
        <v>0</v>
      </c>
      <c r="AA80" s="54">
        <v>0</v>
      </c>
      <c r="AB80" s="54">
        <v>0</v>
      </c>
      <c r="AE80" s="1" t="s">
        <v>1513</v>
      </c>
      <c r="AF80" s="1" t="s">
        <v>1418</v>
      </c>
      <c r="AG80" s="1" t="s">
        <v>1419</v>
      </c>
    </row>
    <row r="81" spans="1:33">
      <c r="A81" s="53">
        <v>45169</v>
      </c>
      <c r="B81" s="53">
        <v>45169</v>
      </c>
      <c r="N81" s="1" t="s">
        <v>1358</v>
      </c>
      <c r="U81" s="59">
        <v>139310728.390284</v>
      </c>
      <c r="V81" s="60">
        <v>139310728.390284</v>
      </c>
      <c r="W81" s="60">
        <v>1393107283.9028399</v>
      </c>
      <c r="X81" s="59">
        <v>9.1738559743899994E-2</v>
      </c>
      <c r="Y81" s="54">
        <v>0</v>
      </c>
      <c r="Z81" s="54">
        <v>1</v>
      </c>
      <c r="AA81" s="54">
        <v>0</v>
      </c>
      <c r="AB81" s="54">
        <v>0</v>
      </c>
      <c r="AE81" s="1" t="s">
        <v>1513</v>
      </c>
      <c r="AF81" s="1" t="s">
        <v>1418</v>
      </c>
      <c r="AG81" s="1" t="s">
        <v>1419</v>
      </c>
    </row>
    <row r="82" spans="1:33">
      <c r="A82" s="53">
        <v>45169</v>
      </c>
      <c r="B82" s="53">
        <v>45169</v>
      </c>
      <c r="N82" s="1" t="s">
        <v>1358</v>
      </c>
      <c r="U82" s="59">
        <v>258993742.59838101</v>
      </c>
      <c r="V82" s="60">
        <v>258993742.59838101</v>
      </c>
      <c r="W82" s="60">
        <v>6474843564.9595203</v>
      </c>
      <c r="X82" s="59">
        <v>0.1705519252048</v>
      </c>
      <c r="Y82" s="54">
        <v>1</v>
      </c>
      <c r="Z82" s="54">
        <v>0</v>
      </c>
      <c r="AA82" s="54">
        <v>0</v>
      </c>
      <c r="AB82" s="54">
        <v>0</v>
      </c>
      <c r="AE82" s="1" t="s">
        <v>1513</v>
      </c>
      <c r="AF82" s="1" t="s">
        <v>1418</v>
      </c>
      <c r="AG82" s="1" t="s">
        <v>1419</v>
      </c>
    </row>
    <row r="83" spans="1:33">
      <c r="A83" s="53">
        <v>45169</v>
      </c>
      <c r="B83" s="53">
        <v>45169</v>
      </c>
      <c r="N83" s="1" t="s">
        <v>1322</v>
      </c>
      <c r="U83" s="59">
        <v>274073182.47472298</v>
      </c>
      <c r="V83" s="60">
        <v>274073182.47472298</v>
      </c>
      <c r="W83" s="60">
        <v>1096292729.89889</v>
      </c>
      <c r="X83" s="59">
        <v>0.18048200102879999</v>
      </c>
      <c r="Y83" s="54">
        <v>0</v>
      </c>
      <c r="Z83" s="54">
        <v>1</v>
      </c>
      <c r="AA83" s="54">
        <v>0</v>
      </c>
      <c r="AB83" s="54">
        <v>0</v>
      </c>
      <c r="AE83" s="1" t="s">
        <v>1526</v>
      </c>
      <c r="AF83" s="1" t="s">
        <v>1418</v>
      </c>
      <c r="AG83" s="1" t="s">
        <v>1419</v>
      </c>
    </row>
    <row r="84" spans="1:33">
      <c r="A84" s="53">
        <v>45169</v>
      </c>
      <c r="B84" s="53">
        <v>45169</v>
      </c>
      <c r="N84" s="1" t="s">
        <v>1358</v>
      </c>
      <c r="U84" s="59">
        <v>561207852.18683803</v>
      </c>
      <c r="V84" s="60">
        <v>561207852.18683803</v>
      </c>
      <c r="W84" s="60">
        <v>1870692840.6227901</v>
      </c>
      <c r="X84" s="59">
        <v>0.3695652206508</v>
      </c>
      <c r="Y84" s="54">
        <v>0</v>
      </c>
      <c r="Z84" s="54">
        <v>1</v>
      </c>
      <c r="AA84" s="54">
        <v>0</v>
      </c>
      <c r="AB84" s="54">
        <v>0</v>
      </c>
      <c r="AE84" s="1" t="s">
        <v>1513</v>
      </c>
      <c r="AF84" s="1" t="s">
        <v>1418</v>
      </c>
      <c r="AG84" s="1" t="s">
        <v>1419</v>
      </c>
    </row>
    <row r="85" spans="1:33">
      <c r="A85" s="53">
        <v>45169</v>
      </c>
      <c r="B85" s="53">
        <v>45169</v>
      </c>
      <c r="N85" s="1" t="s">
        <v>1358</v>
      </c>
      <c r="U85" s="59">
        <v>1455256885.24891</v>
      </c>
      <c r="V85" s="60">
        <v>1455256885.24891</v>
      </c>
      <c r="W85" s="60">
        <v>2078938407.49844</v>
      </c>
      <c r="X85" s="59">
        <v>0.95831220073790002</v>
      </c>
      <c r="Y85" s="54">
        <v>0</v>
      </c>
      <c r="Z85" s="54">
        <v>1</v>
      </c>
      <c r="AA85" s="54">
        <v>0</v>
      </c>
      <c r="AB85" s="54">
        <v>0</v>
      </c>
      <c r="AE85" s="1" t="s">
        <v>1513</v>
      </c>
      <c r="AF85" s="1" t="s">
        <v>1418</v>
      </c>
      <c r="AG85" s="1" t="s">
        <v>1419</v>
      </c>
    </row>
    <row r="86" spans="1:33">
      <c r="A86" s="53">
        <v>45169</v>
      </c>
      <c r="B86" s="53">
        <v>45169</v>
      </c>
      <c r="N86" s="1" t="s">
        <v>892</v>
      </c>
      <c r="U86" s="59">
        <v>1199001109.5211899</v>
      </c>
      <c r="V86" s="60">
        <v>1199001109.5211899</v>
      </c>
      <c r="W86" s="60">
        <v>1712858727.8874099</v>
      </c>
      <c r="X86" s="59">
        <v>0.78956327477260002</v>
      </c>
      <c r="Y86" s="54">
        <v>0</v>
      </c>
      <c r="Z86" s="54">
        <v>1</v>
      </c>
      <c r="AA86" s="54">
        <v>0</v>
      </c>
      <c r="AB86" s="54">
        <v>0</v>
      </c>
      <c r="AE86" s="1" t="s">
        <v>1512</v>
      </c>
      <c r="AF86" s="1" t="s">
        <v>1418</v>
      </c>
      <c r="AG86" s="1" t="s">
        <v>1419</v>
      </c>
    </row>
    <row r="87" spans="1:33">
      <c r="A87" s="53">
        <v>45169</v>
      </c>
      <c r="B87" s="53">
        <v>45169</v>
      </c>
      <c r="N87" s="1" t="s">
        <v>1358</v>
      </c>
      <c r="U87" s="59">
        <v>1927067798.4554701</v>
      </c>
      <c r="V87" s="60">
        <v>1927067798.4554701</v>
      </c>
      <c r="W87" s="60">
        <v>4817669496.1386805</v>
      </c>
      <c r="X87" s="59">
        <v>1.2690079680284001</v>
      </c>
      <c r="Y87" s="54">
        <v>1</v>
      </c>
      <c r="Z87" s="54">
        <v>0</v>
      </c>
      <c r="AA87" s="54">
        <v>0</v>
      </c>
      <c r="AB87" s="54">
        <v>0</v>
      </c>
      <c r="AE87" s="1" t="s">
        <v>1513</v>
      </c>
      <c r="AF87" s="1" t="s">
        <v>1418</v>
      </c>
      <c r="AG87" s="1" t="s">
        <v>1419</v>
      </c>
    </row>
    <row r="88" spans="1:33">
      <c r="A88" s="53">
        <v>45169</v>
      </c>
      <c r="B88" s="53">
        <v>45169</v>
      </c>
      <c r="N88" s="1" t="s">
        <v>892</v>
      </c>
      <c r="U88" s="59">
        <v>283383783.35209203</v>
      </c>
      <c r="V88" s="60">
        <v>283383783.35209203</v>
      </c>
      <c r="W88" s="60">
        <v>3542297291.9011402</v>
      </c>
      <c r="X88" s="59">
        <v>0.18661319512060001</v>
      </c>
      <c r="Y88" s="54">
        <v>1</v>
      </c>
      <c r="Z88" s="54">
        <v>0</v>
      </c>
      <c r="AA88" s="54">
        <v>0</v>
      </c>
      <c r="AB88" s="54">
        <v>0</v>
      </c>
      <c r="AE88" s="1" t="s">
        <v>1512</v>
      </c>
      <c r="AF88" s="1" t="s">
        <v>1418</v>
      </c>
      <c r="AG88" s="1" t="s">
        <v>1419</v>
      </c>
    </row>
    <row r="89" spans="1:33">
      <c r="A89" s="53">
        <v>45169</v>
      </c>
      <c r="B89" s="53">
        <v>45169</v>
      </c>
      <c r="N89" s="1" t="s">
        <v>1358</v>
      </c>
      <c r="U89" s="59">
        <v>479757438.24787199</v>
      </c>
      <c r="V89" s="60">
        <v>479757438.24787199</v>
      </c>
      <c r="W89" s="60">
        <v>1599191460.8262401</v>
      </c>
      <c r="X89" s="59">
        <v>0.31592869350280001</v>
      </c>
      <c r="Y89" s="54">
        <v>0</v>
      </c>
      <c r="Z89" s="54">
        <v>1</v>
      </c>
      <c r="AA89" s="54">
        <v>0</v>
      </c>
      <c r="AB89" s="54">
        <v>0</v>
      </c>
      <c r="AE89" s="1" t="s">
        <v>1513</v>
      </c>
      <c r="AF89" s="1" t="s">
        <v>1418</v>
      </c>
      <c r="AG89" s="1" t="s">
        <v>1419</v>
      </c>
    </row>
    <row r="90" spans="1:33">
      <c r="A90" s="53">
        <v>45169</v>
      </c>
      <c r="B90" s="53">
        <v>45169</v>
      </c>
      <c r="N90" s="1" t="s">
        <v>892</v>
      </c>
      <c r="U90" s="59">
        <v>649077566.81189895</v>
      </c>
      <c r="V90" s="60">
        <v>649077566.81189895</v>
      </c>
      <c r="W90" s="60">
        <v>927253666.87414205</v>
      </c>
      <c r="X90" s="59">
        <v>0.42742896996820001</v>
      </c>
      <c r="Y90" s="54">
        <v>0</v>
      </c>
      <c r="Z90" s="54">
        <v>1</v>
      </c>
      <c r="AA90" s="54">
        <v>0</v>
      </c>
      <c r="AB90" s="54">
        <v>0</v>
      </c>
      <c r="AE90" s="1" t="s">
        <v>1512</v>
      </c>
      <c r="AF90" s="1" t="s">
        <v>1418</v>
      </c>
      <c r="AG90" s="1" t="s">
        <v>1419</v>
      </c>
    </row>
    <row r="91" spans="1:33">
      <c r="A91" s="53">
        <v>45169</v>
      </c>
      <c r="B91" s="53">
        <v>45169</v>
      </c>
      <c r="N91" s="1" t="s">
        <v>892</v>
      </c>
      <c r="U91" s="59">
        <v>512765217.39130402</v>
      </c>
      <c r="V91" s="60">
        <v>512765217.39130402</v>
      </c>
      <c r="W91" s="60">
        <v>2563826086.9565201</v>
      </c>
      <c r="X91" s="59">
        <v>0.33766489540170003</v>
      </c>
      <c r="Y91" s="54">
        <v>0</v>
      </c>
      <c r="Z91" s="54">
        <v>1</v>
      </c>
      <c r="AA91" s="54">
        <v>0</v>
      </c>
      <c r="AB91" s="54">
        <v>0</v>
      </c>
      <c r="AE91" s="1" t="s">
        <v>1512</v>
      </c>
      <c r="AF91" s="1" t="s">
        <v>1418</v>
      </c>
      <c r="AG91" s="1" t="s">
        <v>1419</v>
      </c>
    </row>
    <row r="92" spans="1:33">
      <c r="A92" s="53">
        <v>45169</v>
      </c>
      <c r="B92" s="53">
        <v>45169</v>
      </c>
      <c r="N92" s="1" t="s">
        <v>892</v>
      </c>
      <c r="U92" s="59">
        <v>319654150.33478302</v>
      </c>
      <c r="V92" s="60">
        <v>319654150.33478302</v>
      </c>
      <c r="W92" s="60">
        <v>1278616601.3391299</v>
      </c>
      <c r="X92" s="59">
        <v>0.21049786837459999</v>
      </c>
      <c r="Y92" s="54">
        <v>0</v>
      </c>
      <c r="Z92" s="54">
        <v>1</v>
      </c>
      <c r="AA92" s="54">
        <v>0</v>
      </c>
      <c r="AB92" s="54">
        <v>0</v>
      </c>
      <c r="AE92" s="1" t="s">
        <v>1512</v>
      </c>
      <c r="AF92" s="1" t="s">
        <v>1418</v>
      </c>
      <c r="AG92" s="1" t="s">
        <v>1419</v>
      </c>
    </row>
    <row r="93" spans="1:33">
      <c r="A93" s="53">
        <v>45169</v>
      </c>
      <c r="B93" s="53">
        <v>45169</v>
      </c>
      <c r="N93" s="1" t="s">
        <v>1183</v>
      </c>
      <c r="U93" s="59">
        <v>126122310.246701</v>
      </c>
      <c r="V93" s="60">
        <v>126122310.246701</v>
      </c>
      <c r="W93" s="60">
        <v>4204077008.2233701</v>
      </c>
      <c r="X93" s="59">
        <v>8.3053754921099995E-2</v>
      </c>
      <c r="Y93" s="54">
        <v>1</v>
      </c>
      <c r="Z93" s="54">
        <v>0</v>
      </c>
      <c r="AA93" s="54">
        <v>0</v>
      </c>
      <c r="AB93" s="54">
        <v>0</v>
      </c>
      <c r="AE93" s="1" t="s">
        <v>1520</v>
      </c>
      <c r="AF93" s="1" t="s">
        <v>1418</v>
      </c>
      <c r="AG93" s="1" t="s">
        <v>1419</v>
      </c>
    </row>
    <row r="94" spans="1:33">
      <c r="A94" s="53">
        <v>45169</v>
      </c>
      <c r="B94" s="53">
        <v>45169</v>
      </c>
      <c r="N94" s="1" t="s">
        <v>1260</v>
      </c>
      <c r="U94" s="59">
        <v>151569617.11269599</v>
      </c>
      <c r="V94" s="60">
        <v>151569617.11269599</v>
      </c>
      <c r="W94" s="60">
        <v>1082640122.2335401</v>
      </c>
      <c r="X94" s="59">
        <v>9.9811253128299998E-2</v>
      </c>
      <c r="Y94" s="54">
        <v>0</v>
      </c>
      <c r="Z94" s="54">
        <v>1</v>
      </c>
      <c r="AA94" s="54">
        <v>0</v>
      </c>
      <c r="AB94" s="54">
        <v>0</v>
      </c>
      <c r="AE94" s="1" t="s">
        <v>1527</v>
      </c>
      <c r="AF94" s="1" t="s">
        <v>1418</v>
      </c>
      <c r="AG94" s="1" t="s">
        <v>1419</v>
      </c>
    </row>
    <row r="95" spans="1:33">
      <c r="A95" s="53">
        <v>45169</v>
      </c>
      <c r="B95" s="53">
        <v>45169</v>
      </c>
      <c r="N95" s="1" t="s">
        <v>890</v>
      </c>
      <c r="U95" s="59">
        <v>421856763.92572999</v>
      </c>
      <c r="V95" s="60">
        <v>421856763.92572999</v>
      </c>
      <c r="W95" s="60">
        <v>4218567639.2572999</v>
      </c>
      <c r="X95" s="59">
        <v>0.2778000832236</v>
      </c>
      <c r="Y95" s="54">
        <v>1</v>
      </c>
      <c r="Z95" s="54">
        <v>0</v>
      </c>
      <c r="AA95" s="54">
        <v>0</v>
      </c>
      <c r="AB95" s="54">
        <v>0</v>
      </c>
      <c r="AE95" s="1" t="s">
        <v>1517</v>
      </c>
      <c r="AF95" s="1" t="s">
        <v>1418</v>
      </c>
      <c r="AG95" s="1" t="s">
        <v>1419</v>
      </c>
    </row>
    <row r="96" spans="1:33">
      <c r="A96" s="53">
        <v>45169</v>
      </c>
      <c r="B96" s="53">
        <v>45169</v>
      </c>
      <c r="N96" s="1" t="s">
        <v>1285</v>
      </c>
      <c r="U96" s="59">
        <v>118397986.833856</v>
      </c>
      <c r="V96" s="60">
        <v>118397986.833856</v>
      </c>
      <c r="W96" s="60">
        <v>845699905.95611298</v>
      </c>
      <c r="X96" s="59">
        <v>7.7967152380999993E-2</v>
      </c>
      <c r="Y96" s="54">
        <v>0</v>
      </c>
      <c r="Z96" s="54">
        <v>1</v>
      </c>
      <c r="AA96" s="54">
        <v>0</v>
      </c>
      <c r="AB96" s="54">
        <v>0</v>
      </c>
      <c r="AE96" s="1" t="s">
        <v>1511</v>
      </c>
      <c r="AF96" s="1" t="s">
        <v>1418</v>
      </c>
      <c r="AG96" s="1" t="s">
        <v>1419</v>
      </c>
    </row>
    <row r="97" spans="1:33">
      <c r="A97" s="53">
        <v>45169</v>
      </c>
      <c r="B97" s="53">
        <v>45169</v>
      </c>
      <c r="N97" s="1" t="s">
        <v>1358</v>
      </c>
      <c r="U97" s="59">
        <v>235061826.86319301</v>
      </c>
      <c r="V97" s="60">
        <v>235061826.86319301</v>
      </c>
      <c r="W97" s="60">
        <v>7835394228.7730999</v>
      </c>
      <c r="X97" s="59">
        <v>0.15479233865450001</v>
      </c>
      <c r="Y97" s="54">
        <v>1</v>
      </c>
      <c r="Z97" s="54">
        <v>0</v>
      </c>
      <c r="AA97" s="54">
        <v>0</v>
      </c>
      <c r="AB97" s="54">
        <v>0</v>
      </c>
      <c r="AE97" s="1" t="s">
        <v>1513</v>
      </c>
      <c r="AF97" s="1" t="s">
        <v>1418</v>
      </c>
      <c r="AG97" s="1" t="s">
        <v>1419</v>
      </c>
    </row>
    <row r="98" spans="1:33">
      <c r="A98" s="53">
        <v>45169</v>
      </c>
      <c r="B98" s="53">
        <v>45169</v>
      </c>
      <c r="N98" s="1" t="s">
        <v>1285</v>
      </c>
      <c r="U98" s="59">
        <v>82303448.275861993</v>
      </c>
      <c r="V98" s="60">
        <v>82303448.275861993</v>
      </c>
      <c r="W98" s="60">
        <v>633103448.27586198</v>
      </c>
      <c r="X98" s="59">
        <v>5.4198265230700003E-2</v>
      </c>
      <c r="Y98" s="54">
        <v>0</v>
      </c>
      <c r="Z98" s="54">
        <v>1</v>
      </c>
      <c r="AA98" s="54">
        <v>0</v>
      </c>
      <c r="AB98" s="54">
        <v>0</v>
      </c>
      <c r="AE98" s="1" t="s">
        <v>1511</v>
      </c>
      <c r="AF98" s="1" t="s">
        <v>1418</v>
      </c>
      <c r="AG98" s="1" t="s">
        <v>1419</v>
      </c>
    </row>
    <row r="99" spans="1:33">
      <c r="A99" s="53">
        <v>45169</v>
      </c>
      <c r="B99" s="53">
        <v>45169</v>
      </c>
      <c r="N99" s="1" t="s">
        <v>1258</v>
      </c>
      <c r="U99" s="59">
        <v>676319965.61068106</v>
      </c>
      <c r="V99" s="60">
        <v>676319965.61068106</v>
      </c>
      <c r="W99" s="60">
        <v>2705279862.4427199</v>
      </c>
      <c r="X99" s="59">
        <v>0.44536856771959998</v>
      </c>
      <c r="Y99" s="54">
        <v>0</v>
      </c>
      <c r="Z99" s="54">
        <v>1</v>
      </c>
      <c r="AA99" s="54">
        <v>0</v>
      </c>
      <c r="AB99" s="54">
        <v>0</v>
      </c>
      <c r="AE99" s="1" t="s">
        <v>1525</v>
      </c>
      <c r="AF99" s="1" t="s">
        <v>1418</v>
      </c>
      <c r="AG99" s="1" t="s">
        <v>1419</v>
      </c>
    </row>
    <row r="100" spans="1:33">
      <c r="A100" s="53">
        <v>45169</v>
      </c>
      <c r="B100" s="53">
        <v>45169</v>
      </c>
      <c r="N100" s="1" t="s">
        <v>1224</v>
      </c>
      <c r="U100" s="59">
        <v>1028820475.86616</v>
      </c>
      <c r="V100" s="60">
        <v>1028820475.86616</v>
      </c>
      <c r="W100" s="60">
        <v>3429401586.22053</v>
      </c>
      <c r="X100" s="59">
        <v>0.67749634060170005</v>
      </c>
      <c r="Y100" s="54">
        <v>0</v>
      </c>
      <c r="Z100" s="54">
        <v>1</v>
      </c>
      <c r="AA100" s="54">
        <v>0</v>
      </c>
      <c r="AB100" s="54">
        <v>0</v>
      </c>
      <c r="AE100" s="1" t="s">
        <v>1521</v>
      </c>
      <c r="AF100" s="1" t="s">
        <v>1418</v>
      </c>
      <c r="AG100" s="1" t="s">
        <v>1419</v>
      </c>
    </row>
    <row r="101" spans="1:33">
      <c r="A101" s="53">
        <v>45169</v>
      </c>
      <c r="B101" s="53">
        <v>45169</v>
      </c>
      <c r="N101" s="1" t="s">
        <v>1224</v>
      </c>
      <c r="U101" s="59">
        <v>623606354.228091</v>
      </c>
      <c r="V101" s="60">
        <v>623606354.228091</v>
      </c>
      <c r="W101" s="60">
        <v>3118031771.14045</v>
      </c>
      <c r="X101" s="59">
        <v>0.41065572942630002</v>
      </c>
      <c r="Y101" s="54">
        <v>0</v>
      </c>
      <c r="Z101" s="54">
        <v>1</v>
      </c>
      <c r="AA101" s="54">
        <v>0</v>
      </c>
      <c r="AB101" s="54">
        <v>0</v>
      </c>
      <c r="AE101" s="1" t="s">
        <v>1521</v>
      </c>
      <c r="AF101" s="1" t="s">
        <v>1418</v>
      </c>
      <c r="AG101" s="1" t="s">
        <v>1419</v>
      </c>
    </row>
    <row r="102" spans="1:33">
      <c r="A102" s="53">
        <v>45169</v>
      </c>
      <c r="B102" s="53">
        <v>45169</v>
      </c>
      <c r="N102" s="1" t="s">
        <v>1162</v>
      </c>
      <c r="U102" s="59">
        <v>234087958.887117</v>
      </c>
      <c r="V102" s="60">
        <v>234087958.887117</v>
      </c>
      <c r="W102" s="60">
        <v>2600977320.9679599</v>
      </c>
      <c r="X102" s="59">
        <v>0.15415102949949999</v>
      </c>
      <c r="Y102" s="54">
        <v>0</v>
      </c>
      <c r="Z102" s="54">
        <v>1</v>
      </c>
      <c r="AA102" s="54">
        <v>0</v>
      </c>
      <c r="AB102" s="54">
        <v>0</v>
      </c>
      <c r="AE102" s="1" t="s">
        <v>1515</v>
      </c>
      <c r="AF102" s="1" t="s">
        <v>1418</v>
      </c>
      <c r="AG102" s="1" t="s">
        <v>1419</v>
      </c>
    </row>
    <row r="103" spans="1:33">
      <c r="A103" s="53">
        <v>45169</v>
      </c>
      <c r="B103" s="53">
        <v>45169</v>
      </c>
      <c r="N103" s="1" t="s">
        <v>1358</v>
      </c>
      <c r="U103" s="59">
        <v>394432540.022753</v>
      </c>
      <c r="V103" s="60">
        <v>394432540.022753</v>
      </c>
      <c r="W103" s="60">
        <v>9860813500.568821</v>
      </c>
      <c r="X103" s="59">
        <v>0.2597407504498</v>
      </c>
      <c r="Y103" s="54">
        <v>1</v>
      </c>
      <c r="Z103" s="54">
        <v>0</v>
      </c>
      <c r="AA103" s="54">
        <v>0</v>
      </c>
      <c r="AB103" s="54">
        <v>0</v>
      </c>
      <c r="AE103" s="1" t="s">
        <v>1513</v>
      </c>
      <c r="AF103" s="1" t="s">
        <v>1418</v>
      </c>
      <c r="AG103" s="1" t="s">
        <v>1419</v>
      </c>
    </row>
    <row r="104" spans="1:33">
      <c r="A104" s="53">
        <v>45169</v>
      </c>
      <c r="B104" s="53">
        <v>45169</v>
      </c>
      <c r="N104" s="1" t="s">
        <v>1162</v>
      </c>
      <c r="U104" s="59">
        <v>563719153.16911805</v>
      </c>
      <c r="V104" s="60">
        <v>563719153.16911805</v>
      </c>
      <c r="W104" s="60">
        <v>1879063843.8970599</v>
      </c>
      <c r="X104" s="59">
        <v>0.37121895642449998</v>
      </c>
      <c r="Y104" s="54">
        <v>0</v>
      </c>
      <c r="Z104" s="54">
        <v>1</v>
      </c>
      <c r="AA104" s="54">
        <v>0</v>
      </c>
      <c r="AB104" s="54">
        <v>0</v>
      </c>
      <c r="AE104" s="1" t="s">
        <v>1515</v>
      </c>
      <c r="AF104" s="1" t="s">
        <v>1418</v>
      </c>
      <c r="AG104" s="1" t="s">
        <v>1419</v>
      </c>
    </row>
    <row r="105" spans="1:33">
      <c r="A105" s="53">
        <v>45169</v>
      </c>
      <c r="B105" s="53">
        <v>45169</v>
      </c>
      <c r="N105" s="1" t="s">
        <v>1183</v>
      </c>
      <c r="U105" s="59">
        <v>390797087.66424799</v>
      </c>
      <c r="V105" s="60">
        <v>390797087.66424799</v>
      </c>
      <c r="W105" s="60">
        <v>1395703884.5151701</v>
      </c>
      <c r="X105" s="59">
        <v>0.25734674126450002</v>
      </c>
      <c r="Y105" s="54">
        <v>0</v>
      </c>
      <c r="Z105" s="54">
        <v>1</v>
      </c>
      <c r="AA105" s="54">
        <v>0</v>
      </c>
      <c r="AB105" s="54">
        <v>0</v>
      </c>
      <c r="AE105" s="1" t="s">
        <v>1520</v>
      </c>
      <c r="AF105" s="1" t="s">
        <v>1418</v>
      </c>
      <c r="AG105" s="1" t="s">
        <v>1419</v>
      </c>
    </row>
    <row r="106" spans="1:33">
      <c r="A106" s="53">
        <v>45169</v>
      </c>
      <c r="B106" s="53">
        <v>45169</v>
      </c>
      <c r="N106" s="1" t="s">
        <v>892</v>
      </c>
      <c r="U106" s="59">
        <v>99203503.938783005</v>
      </c>
      <c r="V106" s="60">
        <v>99203503.938783005</v>
      </c>
      <c r="W106" s="60">
        <v>1240043799.2347801</v>
      </c>
      <c r="X106" s="59">
        <v>6.5327248504500002E-2</v>
      </c>
      <c r="Y106" s="54">
        <v>0</v>
      </c>
      <c r="Z106" s="54">
        <v>1</v>
      </c>
      <c r="AA106" s="54">
        <v>0</v>
      </c>
      <c r="AB106" s="54">
        <v>0</v>
      </c>
      <c r="AE106" s="1" t="s">
        <v>1512</v>
      </c>
      <c r="AF106" s="1" t="s">
        <v>1418</v>
      </c>
      <c r="AG106" s="1" t="s">
        <v>1419</v>
      </c>
    </row>
    <row r="107" spans="1:33">
      <c r="A107" s="53">
        <v>45169</v>
      </c>
      <c r="B107" s="53">
        <v>45169</v>
      </c>
      <c r="N107" s="1" t="s">
        <v>1162</v>
      </c>
      <c r="U107" s="59">
        <v>158780790.35973799</v>
      </c>
      <c r="V107" s="60">
        <v>158780790.35973799</v>
      </c>
      <c r="W107" s="60">
        <v>1058538602.39825</v>
      </c>
      <c r="X107" s="59">
        <v>0.10455993727769999</v>
      </c>
      <c r="Y107" s="54">
        <v>0</v>
      </c>
      <c r="Z107" s="54">
        <v>1</v>
      </c>
      <c r="AA107" s="54">
        <v>0</v>
      </c>
      <c r="AB107" s="54">
        <v>0</v>
      </c>
      <c r="AE107" s="1" t="s">
        <v>1515</v>
      </c>
      <c r="AF107" s="1" t="s">
        <v>1418</v>
      </c>
      <c r="AG107" s="1" t="s">
        <v>1419</v>
      </c>
    </row>
    <row r="108" spans="1:33">
      <c r="A108" s="53">
        <v>45169</v>
      </c>
      <c r="B108" s="53">
        <v>45169</v>
      </c>
      <c r="N108" s="1" t="s">
        <v>999</v>
      </c>
      <c r="U108" s="59">
        <v>420572077.751212</v>
      </c>
      <c r="V108" s="60">
        <v>420572077.751212</v>
      </c>
      <c r="W108" s="60">
        <v>1201634507.86061</v>
      </c>
      <c r="X108" s="59">
        <v>0.27695409482959998</v>
      </c>
      <c r="Y108" s="54">
        <v>0</v>
      </c>
      <c r="Z108" s="54">
        <v>1</v>
      </c>
      <c r="AA108" s="54">
        <v>0</v>
      </c>
      <c r="AB108" s="54">
        <v>0</v>
      </c>
      <c r="AE108" s="1" t="s">
        <v>1524</v>
      </c>
      <c r="AF108" s="1" t="s">
        <v>1418</v>
      </c>
      <c r="AG108" s="1" t="s">
        <v>1419</v>
      </c>
    </row>
    <row r="109" spans="1:33">
      <c r="A109" s="53">
        <v>45169</v>
      </c>
      <c r="B109" s="53">
        <v>45169</v>
      </c>
      <c r="N109" s="1" t="s">
        <v>1162</v>
      </c>
      <c r="U109" s="59">
        <v>574236353.003721</v>
      </c>
      <c r="V109" s="60">
        <v>574236353.003721</v>
      </c>
      <c r="W109" s="60">
        <v>1914121176.67907</v>
      </c>
      <c r="X109" s="59">
        <v>0.37814471710719999</v>
      </c>
      <c r="Y109" s="54">
        <v>0</v>
      </c>
      <c r="Z109" s="54">
        <v>1</v>
      </c>
      <c r="AA109" s="54">
        <v>0</v>
      </c>
      <c r="AB109" s="54">
        <v>0</v>
      </c>
      <c r="AE109" s="1" t="s">
        <v>1515</v>
      </c>
      <c r="AF109" s="1" t="s">
        <v>1418</v>
      </c>
      <c r="AG109" s="1" t="s">
        <v>1419</v>
      </c>
    </row>
    <row r="110" spans="1:33">
      <c r="A110" s="53">
        <v>45169</v>
      </c>
      <c r="B110" s="53">
        <v>45169</v>
      </c>
      <c r="N110" s="1" t="s">
        <v>1358</v>
      </c>
      <c r="U110" s="59">
        <v>420686848.19597298</v>
      </c>
      <c r="V110" s="60">
        <v>420686848.19597298</v>
      </c>
      <c r="W110" s="60">
        <v>4206868481.9597301</v>
      </c>
      <c r="X110" s="59">
        <v>0.27702967318190003</v>
      </c>
      <c r="Y110" s="54">
        <v>1</v>
      </c>
      <c r="Z110" s="54">
        <v>0</v>
      </c>
      <c r="AA110" s="54">
        <v>0</v>
      </c>
      <c r="AB110" s="54">
        <v>0</v>
      </c>
      <c r="AE110" s="1" t="s">
        <v>1513</v>
      </c>
      <c r="AF110" s="1" t="s">
        <v>1418</v>
      </c>
      <c r="AG110" s="1" t="s">
        <v>1419</v>
      </c>
    </row>
    <row r="111" spans="1:33">
      <c r="A111" s="53">
        <v>45169</v>
      </c>
      <c r="B111" s="53">
        <v>45169</v>
      </c>
      <c r="N111" s="1" t="s">
        <v>1358</v>
      </c>
      <c r="U111" s="59">
        <v>745104297.73489702</v>
      </c>
      <c r="V111" s="60">
        <v>745104297.73489702</v>
      </c>
      <c r="W111" s="60">
        <v>1655787328.2997701</v>
      </c>
      <c r="X111" s="59">
        <v>0.49066425768499999</v>
      </c>
      <c r="Y111" s="54">
        <v>0</v>
      </c>
      <c r="Z111" s="54">
        <v>1</v>
      </c>
      <c r="AA111" s="54">
        <v>0</v>
      </c>
      <c r="AB111" s="54">
        <v>0</v>
      </c>
      <c r="AE111" s="1" t="s">
        <v>1513</v>
      </c>
      <c r="AF111" s="1" t="s">
        <v>1418</v>
      </c>
      <c r="AG111" s="1" t="s">
        <v>1419</v>
      </c>
    </row>
    <row r="112" spans="1:33">
      <c r="A112" s="53">
        <v>45169</v>
      </c>
      <c r="B112" s="53">
        <v>45169</v>
      </c>
      <c r="N112" s="1" t="s">
        <v>1358</v>
      </c>
      <c r="U112" s="59">
        <v>661132373.65995395</v>
      </c>
      <c r="V112" s="60">
        <v>661132373.65995395</v>
      </c>
      <c r="W112" s="60">
        <v>2203774578.8665099</v>
      </c>
      <c r="X112" s="59">
        <v>0.43536727185649998</v>
      </c>
      <c r="Y112" s="54">
        <v>0</v>
      </c>
      <c r="Z112" s="54">
        <v>1</v>
      </c>
      <c r="AA112" s="54">
        <v>0</v>
      </c>
      <c r="AB112" s="54">
        <v>0</v>
      </c>
      <c r="AE112" s="1" t="s">
        <v>1513</v>
      </c>
      <c r="AF112" s="1" t="s">
        <v>1418</v>
      </c>
      <c r="AG112" s="1" t="s">
        <v>1419</v>
      </c>
    </row>
    <row r="113" spans="1:33">
      <c r="A113" s="53">
        <v>45169</v>
      </c>
      <c r="B113" s="53">
        <v>45169</v>
      </c>
      <c r="N113" s="1" t="s">
        <v>1068</v>
      </c>
      <c r="U113" s="59">
        <v>2119933168.56335</v>
      </c>
      <c r="V113" s="60">
        <v>2119933168.56335</v>
      </c>
      <c r="W113" s="60">
        <v>2826577558.0844698</v>
      </c>
      <c r="X113" s="59">
        <v>1.3960131993024001</v>
      </c>
      <c r="Y113" s="54">
        <v>0</v>
      </c>
      <c r="Z113" s="54">
        <v>1</v>
      </c>
      <c r="AA113" s="54">
        <v>0</v>
      </c>
      <c r="AB113" s="54">
        <v>0</v>
      </c>
      <c r="AE113" s="1" t="s">
        <v>1514</v>
      </c>
      <c r="AF113" s="1" t="s">
        <v>1418</v>
      </c>
      <c r="AG113" s="1" t="s">
        <v>1419</v>
      </c>
    </row>
    <row r="114" spans="1:33">
      <c r="A114" s="53">
        <v>45169</v>
      </c>
      <c r="B114" s="53">
        <v>45169</v>
      </c>
      <c r="N114" s="1" t="s">
        <v>1068</v>
      </c>
      <c r="U114" s="59">
        <v>295794670.42541802</v>
      </c>
      <c r="V114" s="60">
        <v>295794670.42541802</v>
      </c>
      <c r="W114" s="60">
        <v>1183178681.7016699</v>
      </c>
      <c r="X114" s="59">
        <v>0.19478598208690001</v>
      </c>
      <c r="Y114" s="54">
        <v>0</v>
      </c>
      <c r="Z114" s="54">
        <v>1</v>
      </c>
      <c r="AA114" s="54">
        <v>0</v>
      </c>
      <c r="AB114" s="54">
        <v>0</v>
      </c>
      <c r="AE114" s="1" t="s">
        <v>1514</v>
      </c>
      <c r="AF114" s="1" t="s">
        <v>1418</v>
      </c>
      <c r="AG114" s="1" t="s">
        <v>1419</v>
      </c>
    </row>
    <row r="115" spans="1:33">
      <c r="A115" s="53">
        <v>45169</v>
      </c>
      <c r="B115" s="53">
        <v>45169</v>
      </c>
      <c r="N115" s="1" t="s">
        <v>1358</v>
      </c>
      <c r="U115" s="59">
        <v>103547851.406581</v>
      </c>
      <c r="V115" s="60">
        <v>103547851.406581</v>
      </c>
      <c r="W115" s="60">
        <v>2070957028.1316199</v>
      </c>
      <c r="X115" s="59">
        <v>6.8188077561399996E-2</v>
      </c>
      <c r="Y115" s="54">
        <v>0</v>
      </c>
      <c r="Z115" s="54">
        <v>1</v>
      </c>
      <c r="AA115" s="54">
        <v>0</v>
      </c>
      <c r="AB115" s="54">
        <v>0</v>
      </c>
      <c r="AE115" s="1" t="s">
        <v>1513</v>
      </c>
      <c r="AF115" s="1" t="s">
        <v>1418</v>
      </c>
      <c r="AG115" s="1" t="s">
        <v>1419</v>
      </c>
    </row>
    <row r="116" spans="1:33">
      <c r="A116" s="53">
        <v>45169</v>
      </c>
      <c r="B116" s="53">
        <v>45169</v>
      </c>
      <c r="N116" s="1" t="s">
        <v>1358</v>
      </c>
      <c r="U116" s="59">
        <v>1171902807.93855</v>
      </c>
      <c r="V116" s="60">
        <v>1171902807.93855</v>
      </c>
      <c r="W116" s="60">
        <v>2929757019.8463802</v>
      </c>
      <c r="X116" s="59">
        <v>0.77171856756720003</v>
      </c>
      <c r="Y116" s="54">
        <v>0</v>
      </c>
      <c r="Z116" s="54">
        <v>1</v>
      </c>
      <c r="AA116" s="54">
        <v>0</v>
      </c>
      <c r="AB116" s="54">
        <v>0</v>
      </c>
      <c r="AE116" s="1" t="s">
        <v>1513</v>
      </c>
      <c r="AF116" s="1" t="s">
        <v>1418</v>
      </c>
      <c r="AG116" s="1" t="s">
        <v>1419</v>
      </c>
    </row>
    <row r="117" spans="1:33">
      <c r="A117" s="53">
        <v>45169</v>
      </c>
      <c r="B117" s="53">
        <v>45169</v>
      </c>
      <c r="N117" s="1" t="s">
        <v>1358</v>
      </c>
      <c r="U117" s="59">
        <v>2472326496.6483302</v>
      </c>
      <c r="V117" s="60">
        <v>2472326496.6483302</v>
      </c>
      <c r="W117" s="60">
        <v>9889305986.5933208</v>
      </c>
      <c r="X117" s="59">
        <v>1.6280703908441001</v>
      </c>
      <c r="Y117" s="54">
        <v>1</v>
      </c>
      <c r="Z117" s="54">
        <v>0</v>
      </c>
      <c r="AA117" s="54">
        <v>0</v>
      </c>
      <c r="AB117" s="54">
        <v>0</v>
      </c>
      <c r="AE117" s="1" t="s">
        <v>1513</v>
      </c>
      <c r="AF117" s="1" t="s">
        <v>1418</v>
      </c>
      <c r="AG117" s="1" t="s">
        <v>1419</v>
      </c>
    </row>
    <row r="118" spans="1:33">
      <c r="A118" s="53">
        <v>45169</v>
      </c>
      <c r="B118" s="53">
        <v>45169</v>
      </c>
      <c r="N118" s="1" t="s">
        <v>1068</v>
      </c>
      <c r="U118" s="59">
        <v>1382215687.77209</v>
      </c>
      <c r="V118" s="60">
        <v>1382215687.77209</v>
      </c>
      <c r="W118" s="60">
        <v>1626136103.2612801</v>
      </c>
      <c r="X118" s="59">
        <v>0.91021329022389996</v>
      </c>
      <c r="Y118" s="54">
        <v>0</v>
      </c>
      <c r="Z118" s="54">
        <v>1</v>
      </c>
      <c r="AA118" s="54">
        <v>0</v>
      </c>
      <c r="AB118" s="54">
        <v>0</v>
      </c>
      <c r="AE118" s="1" t="s">
        <v>1514</v>
      </c>
      <c r="AF118" s="1" t="s">
        <v>1418</v>
      </c>
      <c r="AG118" s="1" t="s">
        <v>1419</v>
      </c>
    </row>
    <row r="119" spans="1:33">
      <c r="A119" s="53">
        <v>45169</v>
      </c>
      <c r="B119" s="53">
        <v>45169</v>
      </c>
      <c r="N119" s="1" t="s">
        <v>1093</v>
      </c>
      <c r="U119" s="59">
        <v>3874710989.1999998</v>
      </c>
      <c r="V119" s="60">
        <v>3874710989.1999998</v>
      </c>
      <c r="W119" s="60">
        <v>19373554946</v>
      </c>
      <c r="X119" s="59">
        <v>2.5515651930061001</v>
      </c>
      <c r="Y119" s="54">
        <v>1</v>
      </c>
      <c r="Z119" s="54">
        <v>0</v>
      </c>
      <c r="AA119" s="54">
        <v>0</v>
      </c>
      <c r="AB119" s="54">
        <v>0</v>
      </c>
      <c r="AE119" s="1" t="s">
        <v>1441</v>
      </c>
      <c r="AF119" s="1" t="s">
        <v>1418</v>
      </c>
      <c r="AG119" s="1" t="s">
        <v>1419</v>
      </c>
    </row>
    <row r="120" spans="1:33">
      <c r="A120" s="53">
        <v>45169</v>
      </c>
      <c r="B120" s="53">
        <v>45169</v>
      </c>
      <c r="N120" s="1" t="s">
        <v>1272</v>
      </c>
      <c r="U120" s="59">
        <v>1185202200</v>
      </c>
      <c r="V120" s="60">
        <v>1185202200</v>
      </c>
      <c r="W120" s="60">
        <v>1693146000</v>
      </c>
      <c r="X120" s="59">
        <v>0.78047645066259996</v>
      </c>
      <c r="Y120" s="54">
        <v>0</v>
      </c>
      <c r="Z120" s="54">
        <v>1</v>
      </c>
      <c r="AA120" s="54">
        <v>0</v>
      </c>
      <c r="AB120" s="54">
        <v>0</v>
      </c>
      <c r="AE120" s="1" t="s">
        <v>1522</v>
      </c>
      <c r="AF120" s="1" t="s">
        <v>1418</v>
      </c>
      <c r="AG120" s="1" t="s">
        <v>1419</v>
      </c>
    </row>
    <row r="121" spans="1:33">
      <c r="A121" s="53">
        <v>45169</v>
      </c>
      <c r="B121" s="53">
        <v>45169</v>
      </c>
      <c r="N121" s="1" t="s">
        <v>1093</v>
      </c>
      <c r="U121" s="59">
        <v>2003529796.8</v>
      </c>
      <c r="V121" s="60">
        <v>2003529796.8</v>
      </c>
      <c r="W121" s="60">
        <v>8014119187.1999998</v>
      </c>
      <c r="X121" s="59">
        <v>1.3193595359537</v>
      </c>
      <c r="Y121" s="54">
        <v>1</v>
      </c>
      <c r="Z121" s="54">
        <v>0</v>
      </c>
      <c r="AA121" s="54">
        <v>0</v>
      </c>
      <c r="AB121" s="54">
        <v>0</v>
      </c>
      <c r="AE121" s="1" t="s">
        <v>1441</v>
      </c>
      <c r="AF121" s="1" t="s">
        <v>1418</v>
      </c>
      <c r="AG121" s="1" t="s">
        <v>1419</v>
      </c>
    </row>
    <row r="122" spans="1:33">
      <c r="A122" s="53">
        <v>45169</v>
      </c>
      <c r="B122" s="53">
        <v>45169</v>
      </c>
      <c r="N122" s="1" t="s">
        <v>1358</v>
      </c>
      <c r="U122" s="59">
        <v>311147565.704795</v>
      </c>
      <c r="V122" s="60">
        <v>311147565.704795</v>
      </c>
      <c r="W122" s="60">
        <v>1244590262.81918</v>
      </c>
      <c r="X122" s="59">
        <v>0.20489613309320001</v>
      </c>
      <c r="Y122" s="54">
        <v>0</v>
      </c>
      <c r="Z122" s="54">
        <v>1</v>
      </c>
      <c r="AA122" s="54">
        <v>0</v>
      </c>
      <c r="AB122" s="54">
        <v>0</v>
      </c>
      <c r="AE122" s="1" t="s">
        <v>1513</v>
      </c>
      <c r="AF122" s="1" t="s">
        <v>1418</v>
      </c>
      <c r="AG122" s="1" t="s">
        <v>1419</v>
      </c>
    </row>
    <row r="123" spans="1:33">
      <c r="A123" s="53">
        <v>45169</v>
      </c>
      <c r="B123" s="53">
        <v>45169</v>
      </c>
      <c r="N123" s="1" t="s">
        <v>1183</v>
      </c>
      <c r="U123" s="59">
        <v>577127316.433828</v>
      </c>
      <c r="V123" s="60">
        <v>577127316.433828</v>
      </c>
      <c r="W123" s="60">
        <v>7214091455.4228497</v>
      </c>
      <c r="X123" s="59">
        <v>0.38004846726640001</v>
      </c>
      <c r="Y123" s="54">
        <v>1</v>
      </c>
      <c r="Z123" s="54">
        <v>0</v>
      </c>
      <c r="AA123" s="54">
        <v>0</v>
      </c>
      <c r="AB123" s="54">
        <v>0</v>
      </c>
      <c r="AE123" s="1" t="s">
        <v>1520</v>
      </c>
      <c r="AF123" s="1" t="s">
        <v>1418</v>
      </c>
      <c r="AG123" s="1" t="s">
        <v>1419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
  <sheetViews>
    <sheetView workbookViewId="0"/>
  </sheetViews>
  <sheetFormatPr defaultRowHeight="14.5"/>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C9EB-9C11-4FB8-B84B-46E7B54942CA}">
  <sheetPr>
    <tabColor theme="9" tint="0.79998168889431442"/>
  </sheetPr>
  <dimension ref="A1:E253"/>
  <sheetViews>
    <sheetView workbookViewId="0"/>
  </sheetViews>
  <sheetFormatPr defaultRowHeight="14.5"/>
  <sheetData>
    <row r="1" spans="1:5">
      <c r="A1" s="51" t="s">
        <v>427</v>
      </c>
      <c r="B1" s="51" t="s">
        <v>858</v>
      </c>
      <c r="C1" s="51" t="s">
        <v>859</v>
      </c>
      <c r="D1" s="51" t="s">
        <v>322</v>
      </c>
      <c r="E1" s="51">
        <v>4</v>
      </c>
    </row>
    <row r="2" spans="1:5">
      <c r="A2" s="52" t="s">
        <v>377</v>
      </c>
      <c r="B2" s="52" t="s">
        <v>860</v>
      </c>
      <c r="C2" s="52" t="s">
        <v>861</v>
      </c>
      <c r="D2" s="52" t="s">
        <v>146</v>
      </c>
      <c r="E2" s="52">
        <v>8</v>
      </c>
    </row>
    <row r="3" spans="1:5">
      <c r="A3" s="51" t="s">
        <v>173</v>
      </c>
      <c r="B3" s="51" t="s">
        <v>862</v>
      </c>
      <c r="C3" s="51" t="s">
        <v>863</v>
      </c>
      <c r="D3" s="51" t="s">
        <v>314</v>
      </c>
      <c r="E3" s="51">
        <v>12</v>
      </c>
    </row>
    <row r="4" spans="1:5">
      <c r="A4" s="52" t="s">
        <v>99</v>
      </c>
      <c r="B4" s="52" t="s">
        <v>864</v>
      </c>
      <c r="C4" s="52" t="s">
        <v>865</v>
      </c>
      <c r="D4" s="52" t="s">
        <v>253</v>
      </c>
      <c r="E4" s="52">
        <v>16</v>
      </c>
    </row>
    <row r="5" spans="1:5">
      <c r="A5" s="51" t="s">
        <v>381</v>
      </c>
      <c r="B5" s="51" t="s">
        <v>866</v>
      </c>
      <c r="C5" s="51" t="s">
        <v>867</v>
      </c>
      <c r="D5" s="51" t="s">
        <v>108</v>
      </c>
      <c r="E5" s="51">
        <v>20</v>
      </c>
    </row>
    <row r="6" spans="1:5">
      <c r="A6" s="52" t="s">
        <v>47</v>
      </c>
      <c r="B6" s="52" t="s">
        <v>868</v>
      </c>
      <c r="C6" s="52" t="s">
        <v>869</v>
      </c>
      <c r="D6" s="52" t="s">
        <v>349</v>
      </c>
      <c r="E6" s="52">
        <v>24</v>
      </c>
    </row>
    <row r="7" spans="1:5">
      <c r="A7" s="51" t="s">
        <v>714</v>
      </c>
      <c r="B7" s="51" t="s">
        <v>714</v>
      </c>
      <c r="C7" s="51" t="s">
        <v>870</v>
      </c>
      <c r="D7" s="51" t="s">
        <v>713</v>
      </c>
      <c r="E7" s="51">
        <v>660</v>
      </c>
    </row>
    <row r="8" spans="1:5">
      <c r="A8" s="52" t="s">
        <v>718</v>
      </c>
      <c r="B8" s="52" t="s">
        <v>871</v>
      </c>
      <c r="C8" s="52" t="s">
        <v>872</v>
      </c>
      <c r="D8" s="52" t="s">
        <v>717</v>
      </c>
      <c r="E8" s="52">
        <v>10</v>
      </c>
    </row>
    <row r="9" spans="1:5">
      <c r="A9" s="51" t="s">
        <v>197</v>
      </c>
      <c r="B9" s="51" t="s">
        <v>873</v>
      </c>
      <c r="C9" s="51" t="s">
        <v>874</v>
      </c>
      <c r="D9" s="51" t="s">
        <v>191</v>
      </c>
      <c r="E9" s="51">
        <v>28</v>
      </c>
    </row>
    <row r="10" spans="1:5">
      <c r="A10" s="52" t="s">
        <v>201</v>
      </c>
      <c r="B10" s="52" t="s">
        <v>875</v>
      </c>
      <c r="C10" s="52" t="s">
        <v>876</v>
      </c>
      <c r="D10" s="52" t="s">
        <v>174</v>
      </c>
      <c r="E10" s="52">
        <v>32</v>
      </c>
    </row>
    <row r="11" spans="1:5">
      <c r="A11" s="51" t="s">
        <v>215</v>
      </c>
      <c r="B11" s="51" t="s">
        <v>877</v>
      </c>
      <c r="C11" s="51" t="s">
        <v>878</v>
      </c>
      <c r="D11" s="51" t="s">
        <v>131</v>
      </c>
      <c r="E11" s="51">
        <v>51</v>
      </c>
    </row>
    <row r="12" spans="1:5">
      <c r="A12" s="52" t="s">
        <v>521</v>
      </c>
      <c r="B12" s="52" t="s">
        <v>521</v>
      </c>
      <c r="C12" s="52" t="s">
        <v>879</v>
      </c>
      <c r="D12" s="52" t="s">
        <v>74</v>
      </c>
      <c r="E12" s="52">
        <v>533</v>
      </c>
    </row>
    <row r="13" spans="1:5">
      <c r="A13" s="51" t="s">
        <v>450</v>
      </c>
      <c r="B13" s="51" t="s">
        <v>880</v>
      </c>
      <c r="C13" s="51" t="s">
        <v>881</v>
      </c>
      <c r="D13" s="51" t="s">
        <v>463</v>
      </c>
      <c r="E13" s="51">
        <v>36</v>
      </c>
    </row>
    <row r="14" spans="1:5">
      <c r="A14" s="52" t="s">
        <v>257</v>
      </c>
      <c r="B14" s="52" t="s">
        <v>882</v>
      </c>
      <c r="C14" s="52" t="s">
        <v>883</v>
      </c>
      <c r="D14" s="52" t="s">
        <v>320</v>
      </c>
      <c r="E14" s="52">
        <v>40</v>
      </c>
    </row>
    <row r="15" spans="1:5">
      <c r="A15" s="51" t="s">
        <v>476</v>
      </c>
      <c r="B15" s="51" t="s">
        <v>884</v>
      </c>
      <c r="C15" s="51" t="s">
        <v>885</v>
      </c>
      <c r="D15" s="51" t="s">
        <v>185</v>
      </c>
      <c r="E15" s="51">
        <v>31</v>
      </c>
    </row>
    <row r="16" spans="1:5">
      <c r="A16" s="52" t="s">
        <v>886</v>
      </c>
      <c r="B16" s="52" t="s">
        <v>887</v>
      </c>
      <c r="C16" s="52" t="s">
        <v>888</v>
      </c>
      <c r="D16" s="52" t="s">
        <v>317</v>
      </c>
      <c r="E16" s="52">
        <v>44</v>
      </c>
    </row>
    <row r="17" spans="1:5">
      <c r="A17" s="51" t="s">
        <v>479</v>
      </c>
      <c r="B17" s="51" t="s">
        <v>889</v>
      </c>
      <c r="C17" s="51" t="s">
        <v>890</v>
      </c>
      <c r="D17" s="51" t="s">
        <v>228</v>
      </c>
      <c r="E17" s="51">
        <v>48</v>
      </c>
    </row>
    <row r="18" spans="1:5">
      <c r="A18" s="52" t="s">
        <v>415</v>
      </c>
      <c r="B18" s="52" t="s">
        <v>891</v>
      </c>
      <c r="C18" s="52" t="s">
        <v>892</v>
      </c>
      <c r="D18" s="52" t="s">
        <v>252</v>
      </c>
      <c r="E18" s="52">
        <v>50</v>
      </c>
    </row>
    <row r="19" spans="1:5">
      <c r="A19" s="51" t="s">
        <v>214</v>
      </c>
      <c r="B19" s="51" t="s">
        <v>893</v>
      </c>
      <c r="C19" s="51" t="s">
        <v>894</v>
      </c>
      <c r="D19" s="51" t="s">
        <v>52</v>
      </c>
      <c r="E19" s="51">
        <v>52</v>
      </c>
    </row>
    <row r="20" spans="1:5">
      <c r="A20" s="52" t="s">
        <v>481</v>
      </c>
      <c r="B20" s="52" t="s">
        <v>895</v>
      </c>
      <c r="C20" s="52" t="s">
        <v>896</v>
      </c>
      <c r="D20" s="52" t="s">
        <v>499</v>
      </c>
      <c r="E20" s="52">
        <v>112</v>
      </c>
    </row>
    <row r="21" spans="1:5">
      <c r="A21" s="51" t="s">
        <v>490</v>
      </c>
      <c r="B21" s="51" t="s">
        <v>897</v>
      </c>
      <c r="C21" s="51" t="s">
        <v>898</v>
      </c>
      <c r="D21" s="51" t="s">
        <v>487</v>
      </c>
      <c r="E21" s="51">
        <v>56</v>
      </c>
    </row>
    <row r="22" spans="1:5">
      <c r="A22" s="52" t="s">
        <v>504</v>
      </c>
      <c r="B22" s="52" t="s">
        <v>899</v>
      </c>
      <c r="C22" s="52" t="s">
        <v>900</v>
      </c>
      <c r="D22" s="52" t="s">
        <v>403</v>
      </c>
      <c r="E22" s="52">
        <v>84</v>
      </c>
    </row>
    <row r="23" spans="1:5">
      <c r="A23" s="51" t="s">
        <v>245</v>
      </c>
      <c r="B23" s="51" t="s">
        <v>901</v>
      </c>
      <c r="C23" s="51" t="s">
        <v>902</v>
      </c>
      <c r="D23" s="51" t="s">
        <v>436</v>
      </c>
      <c r="E23" s="51">
        <v>204</v>
      </c>
    </row>
    <row r="24" spans="1:5">
      <c r="A24" s="52" t="s">
        <v>106</v>
      </c>
      <c r="B24" s="52" t="s">
        <v>903</v>
      </c>
      <c r="C24" s="52" t="s">
        <v>904</v>
      </c>
      <c r="D24" s="52" t="s">
        <v>425</v>
      </c>
      <c r="E24" s="52">
        <v>60</v>
      </c>
    </row>
    <row r="25" spans="1:5">
      <c r="A25" s="51" t="s">
        <v>80</v>
      </c>
      <c r="B25" s="51" t="s">
        <v>905</v>
      </c>
      <c r="C25" s="51" t="s">
        <v>906</v>
      </c>
      <c r="D25" s="51" t="s">
        <v>209</v>
      </c>
      <c r="E25" s="51">
        <v>64</v>
      </c>
    </row>
    <row r="26" spans="1:5">
      <c r="A26" s="52" t="s">
        <v>787</v>
      </c>
      <c r="B26" s="52" t="s">
        <v>907</v>
      </c>
      <c r="C26" s="52" t="s">
        <v>908</v>
      </c>
      <c r="D26" s="52" t="s">
        <v>104</v>
      </c>
      <c r="E26" s="52">
        <v>68</v>
      </c>
    </row>
    <row r="27" spans="1:5">
      <c r="A27" s="51" t="s">
        <v>836</v>
      </c>
      <c r="B27" s="51" t="s">
        <v>909</v>
      </c>
      <c r="C27" s="51" t="s">
        <v>910</v>
      </c>
      <c r="D27" s="51" t="s">
        <v>835</v>
      </c>
      <c r="E27" s="51">
        <v>535</v>
      </c>
    </row>
    <row r="28" spans="1:5">
      <c r="A28" s="52" t="s">
        <v>382</v>
      </c>
      <c r="B28" s="52" t="s">
        <v>911</v>
      </c>
      <c r="C28" s="52" t="s">
        <v>912</v>
      </c>
      <c r="D28" s="52" t="s">
        <v>516</v>
      </c>
      <c r="E28" s="52">
        <v>70</v>
      </c>
    </row>
    <row r="29" spans="1:5">
      <c r="A29" s="51" t="s">
        <v>86</v>
      </c>
      <c r="B29" s="51" t="s">
        <v>913</v>
      </c>
      <c r="C29" s="51" t="s">
        <v>914</v>
      </c>
      <c r="D29" s="51" t="s">
        <v>368</v>
      </c>
      <c r="E29" s="51">
        <v>72</v>
      </c>
    </row>
    <row r="30" spans="1:5">
      <c r="A30" s="52" t="s">
        <v>790</v>
      </c>
      <c r="B30" s="52" t="s">
        <v>915</v>
      </c>
      <c r="C30" s="52" t="s">
        <v>916</v>
      </c>
      <c r="D30" s="52" t="s">
        <v>789</v>
      </c>
      <c r="E30" s="52">
        <v>74</v>
      </c>
    </row>
    <row r="31" spans="1:5">
      <c r="A31" s="51" t="s">
        <v>480</v>
      </c>
      <c r="B31" s="51" t="s">
        <v>917</v>
      </c>
      <c r="C31" s="51" t="s">
        <v>918</v>
      </c>
      <c r="D31" s="51" t="s">
        <v>187</v>
      </c>
      <c r="E31" s="51">
        <v>76</v>
      </c>
    </row>
    <row r="32" spans="1:5">
      <c r="A32" s="52" t="s">
        <v>919</v>
      </c>
      <c r="B32" s="52" t="s">
        <v>920</v>
      </c>
      <c r="C32" s="52" t="s">
        <v>921</v>
      </c>
      <c r="D32" s="52" t="s">
        <v>803</v>
      </c>
      <c r="E32" s="52">
        <v>86</v>
      </c>
    </row>
    <row r="33" spans="1:5">
      <c r="A33" s="51" t="s">
        <v>221</v>
      </c>
      <c r="B33" s="51" t="s">
        <v>922</v>
      </c>
      <c r="C33" s="51" t="s">
        <v>923</v>
      </c>
      <c r="D33" s="51" t="s">
        <v>184</v>
      </c>
      <c r="E33" s="51">
        <v>96</v>
      </c>
    </row>
    <row r="34" spans="1:5">
      <c r="A34" s="52" t="s">
        <v>89</v>
      </c>
      <c r="B34" s="52" t="s">
        <v>924</v>
      </c>
      <c r="C34" s="52" t="s">
        <v>925</v>
      </c>
      <c r="D34" s="52" t="s">
        <v>334</v>
      </c>
      <c r="E34" s="52">
        <v>100</v>
      </c>
    </row>
    <row r="35" spans="1:5">
      <c r="A35" s="51" t="s">
        <v>285</v>
      </c>
      <c r="B35" s="51" t="s">
        <v>926</v>
      </c>
      <c r="C35" s="51" t="s">
        <v>927</v>
      </c>
      <c r="D35" s="51" t="s">
        <v>339</v>
      </c>
      <c r="E35" s="51">
        <v>854</v>
      </c>
    </row>
    <row r="36" spans="1:5">
      <c r="A36" s="52" t="s">
        <v>545</v>
      </c>
      <c r="B36" s="52" t="s">
        <v>928</v>
      </c>
      <c r="C36" s="52" t="s">
        <v>929</v>
      </c>
      <c r="D36" s="52" t="s">
        <v>208</v>
      </c>
      <c r="E36" s="52">
        <v>108</v>
      </c>
    </row>
    <row r="37" spans="1:5">
      <c r="A37" s="51" t="s">
        <v>223</v>
      </c>
      <c r="B37" s="51" t="s">
        <v>223</v>
      </c>
      <c r="C37" s="51" t="s">
        <v>930</v>
      </c>
      <c r="D37" s="51" t="s">
        <v>37</v>
      </c>
      <c r="E37" s="51">
        <v>132</v>
      </c>
    </row>
    <row r="38" spans="1:5">
      <c r="A38" s="52" t="s">
        <v>264</v>
      </c>
      <c r="B38" s="52" t="s">
        <v>931</v>
      </c>
      <c r="C38" s="52" t="s">
        <v>932</v>
      </c>
      <c r="D38" s="52" t="s">
        <v>421</v>
      </c>
      <c r="E38" s="52">
        <v>116</v>
      </c>
    </row>
    <row r="39" spans="1:5">
      <c r="A39" s="51" t="s">
        <v>97</v>
      </c>
      <c r="B39" s="51" t="s">
        <v>933</v>
      </c>
      <c r="C39" s="51" t="s">
        <v>934</v>
      </c>
      <c r="D39" s="51" t="s">
        <v>230</v>
      </c>
      <c r="E39" s="51">
        <v>120</v>
      </c>
    </row>
    <row r="40" spans="1:5">
      <c r="A40" s="52" t="s">
        <v>413</v>
      </c>
      <c r="B40" s="52" t="s">
        <v>935</v>
      </c>
      <c r="C40" s="52" t="s">
        <v>936</v>
      </c>
      <c r="D40" s="52" t="s">
        <v>135</v>
      </c>
      <c r="E40" s="52">
        <v>124</v>
      </c>
    </row>
    <row r="41" spans="1:5">
      <c r="A41" s="51" t="s">
        <v>937</v>
      </c>
      <c r="B41" s="51" t="s">
        <v>938</v>
      </c>
      <c r="C41" s="51" t="s">
        <v>939</v>
      </c>
      <c r="D41" s="51" t="s">
        <v>125</v>
      </c>
      <c r="E41" s="51">
        <v>136</v>
      </c>
    </row>
    <row r="42" spans="1:5">
      <c r="A42" s="52" t="s">
        <v>940</v>
      </c>
      <c r="B42" s="52" t="s">
        <v>941</v>
      </c>
      <c r="C42" s="52" t="s">
        <v>942</v>
      </c>
      <c r="D42" s="52" t="s">
        <v>237</v>
      </c>
      <c r="E42" s="52">
        <v>140</v>
      </c>
    </row>
    <row r="43" spans="1:5">
      <c r="A43" s="51" t="s">
        <v>20</v>
      </c>
      <c r="B43" s="51" t="s">
        <v>943</v>
      </c>
      <c r="C43" s="51" t="s">
        <v>944</v>
      </c>
      <c r="D43" s="51" t="s">
        <v>340</v>
      </c>
      <c r="E43" s="51">
        <v>148</v>
      </c>
    </row>
    <row r="44" spans="1:5">
      <c r="A44" s="52" t="s">
        <v>556</v>
      </c>
      <c r="B44" s="52" t="s">
        <v>945</v>
      </c>
      <c r="C44" s="52" t="s">
        <v>946</v>
      </c>
      <c r="D44" s="52" t="s">
        <v>243</v>
      </c>
      <c r="E44" s="52">
        <v>152</v>
      </c>
    </row>
    <row r="45" spans="1:5">
      <c r="A45" s="51" t="s">
        <v>366</v>
      </c>
      <c r="B45" s="51" t="s">
        <v>947</v>
      </c>
      <c r="C45" s="51" t="s">
        <v>948</v>
      </c>
      <c r="D45" s="51" t="s">
        <v>183</v>
      </c>
      <c r="E45" s="51">
        <v>156</v>
      </c>
    </row>
    <row r="46" spans="1:5">
      <c r="A46" s="52" t="s">
        <v>729</v>
      </c>
      <c r="B46" s="52" t="s">
        <v>949</v>
      </c>
      <c r="C46" s="52" t="s">
        <v>950</v>
      </c>
      <c r="D46" s="52" t="s">
        <v>728</v>
      </c>
      <c r="E46" s="52">
        <v>162</v>
      </c>
    </row>
    <row r="47" spans="1:5">
      <c r="A47" s="51" t="s">
        <v>951</v>
      </c>
      <c r="B47" s="51" t="s">
        <v>952</v>
      </c>
      <c r="C47" s="51" t="s">
        <v>953</v>
      </c>
      <c r="D47" s="51" t="s">
        <v>791</v>
      </c>
      <c r="E47" s="51">
        <v>166</v>
      </c>
    </row>
    <row r="48" spans="1:5">
      <c r="A48" s="52" t="s">
        <v>445</v>
      </c>
      <c r="B48" s="52" t="s">
        <v>954</v>
      </c>
      <c r="C48" s="52" t="s">
        <v>955</v>
      </c>
      <c r="D48" s="52" t="s">
        <v>304</v>
      </c>
      <c r="E48" s="52">
        <v>170</v>
      </c>
    </row>
    <row r="49" spans="1:5">
      <c r="A49" s="51" t="s">
        <v>956</v>
      </c>
      <c r="B49" s="51" t="s">
        <v>957</v>
      </c>
      <c r="C49" s="51" t="s">
        <v>958</v>
      </c>
      <c r="D49" s="51" t="s">
        <v>154</v>
      </c>
      <c r="E49" s="51">
        <v>174</v>
      </c>
    </row>
    <row r="50" spans="1:5">
      <c r="A50" s="52" t="s">
        <v>959</v>
      </c>
      <c r="B50" s="52" t="s">
        <v>960</v>
      </c>
      <c r="C50" s="52" t="s">
        <v>961</v>
      </c>
      <c r="D50" s="52" t="s">
        <v>411</v>
      </c>
      <c r="E50" s="52">
        <v>180</v>
      </c>
    </row>
    <row r="51" spans="1:5">
      <c r="A51" s="51" t="s">
        <v>962</v>
      </c>
      <c r="B51" s="51" t="s">
        <v>963</v>
      </c>
      <c r="C51" s="51" t="s">
        <v>964</v>
      </c>
      <c r="D51" s="51" t="s">
        <v>546</v>
      </c>
      <c r="E51" s="51">
        <v>178</v>
      </c>
    </row>
    <row r="52" spans="1:5">
      <c r="A52" s="52" t="s">
        <v>965</v>
      </c>
      <c r="B52" s="52" t="s">
        <v>966</v>
      </c>
      <c r="C52" s="52" t="s">
        <v>967</v>
      </c>
      <c r="D52" s="52" t="s">
        <v>726</v>
      </c>
      <c r="E52" s="52">
        <v>184</v>
      </c>
    </row>
    <row r="53" spans="1:5">
      <c r="A53" s="51" t="s">
        <v>332</v>
      </c>
      <c r="B53" s="51" t="s">
        <v>968</v>
      </c>
      <c r="C53" s="51" t="s">
        <v>969</v>
      </c>
      <c r="D53" s="51" t="s">
        <v>64</v>
      </c>
      <c r="E53" s="51">
        <v>188</v>
      </c>
    </row>
    <row r="54" spans="1:5">
      <c r="A54" s="52" t="s">
        <v>549</v>
      </c>
      <c r="B54" s="52" t="s">
        <v>970</v>
      </c>
      <c r="C54" s="52" t="s">
        <v>971</v>
      </c>
      <c r="D54" s="52" t="s">
        <v>5</v>
      </c>
      <c r="E54" s="52">
        <v>191</v>
      </c>
    </row>
    <row r="55" spans="1:5">
      <c r="A55" s="51" t="s">
        <v>162</v>
      </c>
      <c r="B55" s="51" t="s">
        <v>162</v>
      </c>
      <c r="C55" s="51" t="s">
        <v>972</v>
      </c>
      <c r="D55" s="51" t="s">
        <v>395</v>
      </c>
      <c r="E55" s="51">
        <v>192</v>
      </c>
    </row>
    <row r="56" spans="1:5">
      <c r="A56" s="52" t="s">
        <v>973</v>
      </c>
      <c r="B56" s="52" t="s">
        <v>973</v>
      </c>
      <c r="C56" s="52" t="s">
        <v>974</v>
      </c>
      <c r="D56" s="52" t="s">
        <v>279</v>
      </c>
      <c r="E56" s="52">
        <v>531</v>
      </c>
    </row>
    <row r="57" spans="1:5">
      <c r="A57" s="51" t="s">
        <v>203</v>
      </c>
      <c r="B57" s="51" t="s">
        <v>975</v>
      </c>
      <c r="C57" s="51" t="s">
        <v>976</v>
      </c>
      <c r="D57" s="51" t="s">
        <v>510</v>
      </c>
      <c r="E57" s="51">
        <v>196</v>
      </c>
    </row>
    <row r="58" spans="1:5">
      <c r="A58" s="52" t="s">
        <v>794</v>
      </c>
      <c r="B58" s="52" t="s">
        <v>977</v>
      </c>
      <c r="C58" s="52" t="s">
        <v>978</v>
      </c>
      <c r="D58" s="52" t="s">
        <v>365</v>
      </c>
      <c r="E58" s="52">
        <v>203</v>
      </c>
    </row>
    <row r="59" spans="1:5">
      <c r="A59" s="51" t="s">
        <v>575</v>
      </c>
      <c r="B59" s="51" t="s">
        <v>979</v>
      </c>
      <c r="C59" s="51" t="s">
        <v>980</v>
      </c>
      <c r="D59" s="51" t="s">
        <v>204</v>
      </c>
      <c r="E59" s="51">
        <v>384</v>
      </c>
    </row>
    <row r="60" spans="1:5">
      <c r="A60" s="52" t="s">
        <v>374</v>
      </c>
      <c r="B60" s="52" t="s">
        <v>981</v>
      </c>
      <c r="C60" s="52" t="s">
        <v>982</v>
      </c>
      <c r="D60" s="52" t="s">
        <v>289</v>
      </c>
      <c r="E60" s="52">
        <v>208</v>
      </c>
    </row>
    <row r="61" spans="1:5">
      <c r="A61" s="51" t="s">
        <v>217</v>
      </c>
      <c r="B61" s="51" t="s">
        <v>217</v>
      </c>
      <c r="C61" s="51" t="s">
        <v>983</v>
      </c>
      <c r="D61" s="51" t="s">
        <v>312</v>
      </c>
      <c r="E61" s="51">
        <v>262</v>
      </c>
    </row>
    <row r="62" spans="1:5">
      <c r="A62" s="52" t="s">
        <v>117</v>
      </c>
      <c r="B62" s="52" t="s">
        <v>984</v>
      </c>
      <c r="C62" s="52" t="s">
        <v>985</v>
      </c>
      <c r="D62" s="52" t="s">
        <v>541</v>
      </c>
      <c r="E62" s="52">
        <v>212</v>
      </c>
    </row>
    <row r="63" spans="1:5">
      <c r="A63" s="51" t="s">
        <v>986</v>
      </c>
      <c r="B63" s="51" t="s">
        <v>987</v>
      </c>
      <c r="C63" s="51" t="s">
        <v>988</v>
      </c>
      <c r="D63" s="51" t="s">
        <v>126</v>
      </c>
      <c r="E63" s="51">
        <v>214</v>
      </c>
    </row>
    <row r="64" spans="1:5">
      <c r="A64" s="52" t="s">
        <v>41</v>
      </c>
      <c r="B64" s="52" t="s">
        <v>989</v>
      </c>
      <c r="C64" s="52" t="s">
        <v>990</v>
      </c>
      <c r="D64" s="52" t="s">
        <v>3</v>
      </c>
      <c r="E64" s="52">
        <v>218</v>
      </c>
    </row>
    <row r="65" spans="1:5">
      <c r="A65" s="51" t="s">
        <v>567</v>
      </c>
      <c r="B65" s="51" t="s">
        <v>991</v>
      </c>
      <c r="C65" s="51" t="s">
        <v>992</v>
      </c>
      <c r="D65" s="51" t="s">
        <v>509</v>
      </c>
      <c r="E65" s="51">
        <v>818</v>
      </c>
    </row>
    <row r="66" spans="1:5">
      <c r="A66" s="52" t="s">
        <v>329</v>
      </c>
      <c r="B66" s="52" t="s">
        <v>329</v>
      </c>
      <c r="C66" s="52" t="s">
        <v>993</v>
      </c>
      <c r="D66" s="52" t="s">
        <v>525</v>
      </c>
      <c r="E66" s="52">
        <v>222</v>
      </c>
    </row>
    <row r="67" spans="1:5">
      <c r="A67" s="51" t="s">
        <v>75</v>
      </c>
      <c r="B67" s="51" t="s">
        <v>994</v>
      </c>
      <c r="C67" s="51" t="s">
        <v>995</v>
      </c>
      <c r="D67" s="51" t="s">
        <v>24</v>
      </c>
      <c r="E67" s="51">
        <v>226</v>
      </c>
    </row>
    <row r="68" spans="1:5">
      <c r="A68" s="52" t="s">
        <v>255</v>
      </c>
      <c r="B68" s="52" t="s">
        <v>996</v>
      </c>
      <c r="C68" s="52" t="s">
        <v>997</v>
      </c>
      <c r="D68" s="52" t="s">
        <v>226</v>
      </c>
      <c r="E68" s="52">
        <v>232</v>
      </c>
    </row>
    <row r="69" spans="1:5">
      <c r="A69" s="51" t="s">
        <v>168</v>
      </c>
      <c r="B69" s="51" t="s">
        <v>998</v>
      </c>
      <c r="C69" s="51" t="s">
        <v>999</v>
      </c>
      <c r="D69" s="51" t="s">
        <v>50</v>
      </c>
      <c r="E69" s="51">
        <v>233</v>
      </c>
    </row>
    <row r="70" spans="1:5">
      <c r="A70" s="52" t="s">
        <v>337</v>
      </c>
      <c r="B70" s="52" t="s">
        <v>1000</v>
      </c>
      <c r="C70" s="52" t="s">
        <v>1001</v>
      </c>
      <c r="D70" s="52" t="s">
        <v>278</v>
      </c>
      <c r="E70" s="52">
        <v>748</v>
      </c>
    </row>
    <row r="71" spans="1:5">
      <c r="A71" s="51" t="s">
        <v>45</v>
      </c>
      <c r="B71" s="51" t="s">
        <v>1002</v>
      </c>
      <c r="C71" s="51" t="s">
        <v>1003</v>
      </c>
      <c r="D71" s="51" t="s">
        <v>398</v>
      </c>
      <c r="E71" s="51">
        <v>231</v>
      </c>
    </row>
    <row r="72" spans="1:5">
      <c r="A72" s="52" t="s">
        <v>1004</v>
      </c>
      <c r="B72" s="52" t="s">
        <v>1005</v>
      </c>
      <c r="C72" s="52" t="s">
        <v>1006</v>
      </c>
      <c r="D72" s="52" t="s">
        <v>796</v>
      </c>
      <c r="E72" s="52">
        <v>238</v>
      </c>
    </row>
    <row r="73" spans="1:5">
      <c r="A73" s="51" t="s">
        <v>1007</v>
      </c>
      <c r="B73" s="51" t="s">
        <v>1008</v>
      </c>
      <c r="C73" s="51" t="s">
        <v>1009</v>
      </c>
      <c r="D73" s="51" t="s">
        <v>390</v>
      </c>
      <c r="E73" s="51">
        <v>234</v>
      </c>
    </row>
    <row r="74" spans="1:5">
      <c r="A74" s="52" t="s">
        <v>111</v>
      </c>
      <c r="B74" s="52" t="s">
        <v>1010</v>
      </c>
      <c r="C74" s="52" t="s">
        <v>1011</v>
      </c>
      <c r="D74" s="52" t="s">
        <v>469</v>
      </c>
      <c r="E74" s="52">
        <v>242</v>
      </c>
    </row>
    <row r="75" spans="1:5">
      <c r="A75" s="51" t="s">
        <v>149</v>
      </c>
      <c r="B75" s="51" t="s">
        <v>1012</v>
      </c>
      <c r="C75" s="51" t="s">
        <v>1013</v>
      </c>
      <c r="D75" s="51" t="s">
        <v>459</v>
      </c>
      <c r="E75" s="51">
        <v>246</v>
      </c>
    </row>
    <row r="76" spans="1:5">
      <c r="A76" s="52" t="s">
        <v>420</v>
      </c>
      <c r="B76" s="52" t="s">
        <v>1014</v>
      </c>
      <c r="C76" s="52" t="s">
        <v>1015</v>
      </c>
      <c r="D76" s="52" t="s">
        <v>520</v>
      </c>
      <c r="E76" s="52">
        <v>250</v>
      </c>
    </row>
    <row r="77" spans="1:5">
      <c r="A77" s="51" t="s">
        <v>800</v>
      </c>
      <c r="B77" s="51" t="s">
        <v>1016</v>
      </c>
      <c r="C77" s="51" t="s">
        <v>1017</v>
      </c>
      <c r="D77" s="51" t="s">
        <v>698</v>
      </c>
      <c r="E77" s="51">
        <v>254</v>
      </c>
    </row>
    <row r="78" spans="1:5">
      <c r="A78" s="52" t="s">
        <v>177</v>
      </c>
      <c r="B78" s="52" t="s">
        <v>1018</v>
      </c>
      <c r="C78" s="52" t="s">
        <v>1019</v>
      </c>
      <c r="D78" s="52" t="s">
        <v>124</v>
      </c>
      <c r="E78" s="52">
        <v>258</v>
      </c>
    </row>
    <row r="79" spans="1:5">
      <c r="A79" s="51" t="s">
        <v>1020</v>
      </c>
      <c r="B79" s="51" t="s">
        <v>1021</v>
      </c>
      <c r="C79" s="51" t="s">
        <v>1022</v>
      </c>
      <c r="D79" s="51" t="s">
        <v>719</v>
      </c>
      <c r="E79" s="51">
        <v>260</v>
      </c>
    </row>
    <row r="80" spans="1:5">
      <c r="A80" s="52" t="s">
        <v>363</v>
      </c>
      <c r="B80" s="52" t="s">
        <v>1023</v>
      </c>
      <c r="C80" s="52" t="s">
        <v>1024</v>
      </c>
      <c r="D80" s="52" t="s">
        <v>346</v>
      </c>
      <c r="E80" s="52">
        <v>266</v>
      </c>
    </row>
    <row r="81" spans="1:5">
      <c r="A81" s="51" t="s">
        <v>1025</v>
      </c>
      <c r="B81" s="51" t="s">
        <v>1026</v>
      </c>
      <c r="C81" s="51" t="s">
        <v>1027</v>
      </c>
      <c r="D81" s="51" t="s">
        <v>542</v>
      </c>
      <c r="E81" s="51">
        <v>270</v>
      </c>
    </row>
    <row r="82" spans="1:5">
      <c r="A82" s="52" t="s">
        <v>220</v>
      </c>
      <c r="B82" s="52" t="s">
        <v>1028</v>
      </c>
      <c r="C82" s="52" t="s">
        <v>1029</v>
      </c>
      <c r="D82" s="52" t="s">
        <v>234</v>
      </c>
      <c r="E82" s="52">
        <v>268</v>
      </c>
    </row>
    <row r="83" spans="1:5">
      <c r="A83" s="51" t="s">
        <v>7</v>
      </c>
      <c r="B83" s="51" t="s">
        <v>1030</v>
      </c>
      <c r="C83" s="51" t="s">
        <v>1031</v>
      </c>
      <c r="D83" s="51" t="s">
        <v>57</v>
      </c>
      <c r="E83" s="51">
        <v>276</v>
      </c>
    </row>
    <row r="84" spans="1:5">
      <c r="A84" s="52" t="s">
        <v>299</v>
      </c>
      <c r="B84" s="52" t="s">
        <v>1032</v>
      </c>
      <c r="C84" s="52" t="s">
        <v>1033</v>
      </c>
      <c r="D84" s="52" t="s">
        <v>311</v>
      </c>
      <c r="E84" s="52">
        <v>288</v>
      </c>
    </row>
    <row r="85" spans="1:5">
      <c r="A85" s="51" t="s">
        <v>140</v>
      </c>
      <c r="B85" s="51" t="s">
        <v>140</v>
      </c>
      <c r="C85" s="51" t="s">
        <v>1034</v>
      </c>
      <c r="D85" s="51" t="s">
        <v>284</v>
      </c>
      <c r="E85" s="51">
        <v>292</v>
      </c>
    </row>
    <row r="86" spans="1:5">
      <c r="A86" s="52" t="s">
        <v>391</v>
      </c>
      <c r="B86" s="52" t="s">
        <v>1035</v>
      </c>
      <c r="C86" s="52" t="s">
        <v>1036</v>
      </c>
      <c r="D86" s="52" t="s">
        <v>448</v>
      </c>
      <c r="E86" s="52">
        <v>300</v>
      </c>
    </row>
    <row r="87" spans="1:5">
      <c r="A87" s="51" t="s">
        <v>62</v>
      </c>
      <c r="B87" s="51" t="s">
        <v>1037</v>
      </c>
      <c r="C87" s="51" t="s">
        <v>1038</v>
      </c>
      <c r="D87" s="51" t="s">
        <v>190</v>
      </c>
      <c r="E87" s="51">
        <v>304</v>
      </c>
    </row>
    <row r="88" spans="1:5">
      <c r="A88" s="52" t="s">
        <v>206</v>
      </c>
      <c r="B88" s="52" t="s">
        <v>1039</v>
      </c>
      <c r="C88" s="52" t="s">
        <v>1040</v>
      </c>
      <c r="D88" s="52" t="s">
        <v>306</v>
      </c>
      <c r="E88" s="52">
        <v>308</v>
      </c>
    </row>
    <row r="89" spans="1:5">
      <c r="A89" s="51" t="s">
        <v>799</v>
      </c>
      <c r="B89" s="51" t="s">
        <v>1041</v>
      </c>
      <c r="C89" s="51" t="s">
        <v>1042</v>
      </c>
      <c r="D89" s="51" t="s">
        <v>697</v>
      </c>
      <c r="E89" s="51">
        <v>312</v>
      </c>
    </row>
    <row r="90" spans="1:5">
      <c r="A90" s="52" t="s">
        <v>491</v>
      </c>
      <c r="B90" s="52" t="s">
        <v>491</v>
      </c>
      <c r="C90" s="52" t="s">
        <v>1043</v>
      </c>
      <c r="D90" s="52" t="s">
        <v>194</v>
      </c>
      <c r="E90" s="52">
        <v>316</v>
      </c>
    </row>
    <row r="91" spans="1:5">
      <c r="A91" s="51" t="s">
        <v>107</v>
      </c>
      <c r="B91" s="51" t="s">
        <v>1044</v>
      </c>
      <c r="C91" s="51" t="s">
        <v>1045</v>
      </c>
      <c r="D91" s="51" t="s">
        <v>305</v>
      </c>
      <c r="E91" s="51">
        <v>320</v>
      </c>
    </row>
    <row r="92" spans="1:5">
      <c r="A92" s="52" t="s">
        <v>707</v>
      </c>
      <c r="B92" s="52" t="s">
        <v>1046</v>
      </c>
      <c r="C92" s="52" t="s">
        <v>1047</v>
      </c>
      <c r="D92" s="52" t="s">
        <v>706</v>
      </c>
      <c r="E92" s="52">
        <v>831</v>
      </c>
    </row>
    <row r="93" spans="1:5">
      <c r="A93" s="51" t="s">
        <v>269</v>
      </c>
      <c r="B93" s="51" t="s">
        <v>1048</v>
      </c>
      <c r="C93" s="51" t="s">
        <v>1049</v>
      </c>
      <c r="D93" s="51" t="s">
        <v>67</v>
      </c>
      <c r="E93" s="51">
        <v>324</v>
      </c>
    </row>
    <row r="94" spans="1:5">
      <c r="A94" s="52" t="s">
        <v>100</v>
      </c>
      <c r="B94" s="52" t="s">
        <v>1050</v>
      </c>
      <c r="C94" s="52" t="s">
        <v>1051</v>
      </c>
      <c r="D94" s="52" t="s">
        <v>93</v>
      </c>
      <c r="E94" s="52">
        <v>624</v>
      </c>
    </row>
    <row r="95" spans="1:5">
      <c r="A95" s="51" t="s">
        <v>169</v>
      </c>
      <c r="B95" s="51" t="s">
        <v>1052</v>
      </c>
      <c r="C95" s="51" t="s">
        <v>1053</v>
      </c>
      <c r="D95" s="51" t="s">
        <v>345</v>
      </c>
      <c r="E95" s="51">
        <v>328</v>
      </c>
    </row>
    <row r="96" spans="1:5">
      <c r="A96" s="52" t="s">
        <v>246</v>
      </c>
      <c r="B96" s="52" t="s">
        <v>1054</v>
      </c>
      <c r="C96" s="52" t="s">
        <v>1055</v>
      </c>
      <c r="D96" s="52" t="s">
        <v>31</v>
      </c>
      <c r="E96" s="52">
        <v>332</v>
      </c>
    </row>
    <row r="97" spans="1:5">
      <c r="A97" s="51" t="s">
        <v>1056</v>
      </c>
      <c r="B97" s="51" t="s">
        <v>1057</v>
      </c>
      <c r="C97" s="51" t="s">
        <v>1058</v>
      </c>
      <c r="D97" s="51" t="s">
        <v>801</v>
      </c>
      <c r="E97" s="51">
        <v>334</v>
      </c>
    </row>
    <row r="98" spans="1:5">
      <c r="A98" s="52" t="s">
        <v>1059</v>
      </c>
      <c r="B98" s="52" t="s">
        <v>1060</v>
      </c>
      <c r="C98" s="52" t="s">
        <v>1061</v>
      </c>
      <c r="D98" s="52" t="s">
        <v>742</v>
      </c>
      <c r="E98" s="52">
        <v>336</v>
      </c>
    </row>
    <row r="99" spans="1:5">
      <c r="A99" s="51" t="s">
        <v>331</v>
      </c>
      <c r="B99" s="51" t="s">
        <v>1062</v>
      </c>
      <c r="C99" s="51" t="s">
        <v>1063</v>
      </c>
      <c r="D99" s="51" t="s">
        <v>4</v>
      </c>
      <c r="E99" s="51">
        <v>340</v>
      </c>
    </row>
    <row r="100" spans="1:5">
      <c r="A100" s="52" t="s">
        <v>568</v>
      </c>
      <c r="B100" s="52" t="s">
        <v>568</v>
      </c>
      <c r="C100" s="52" t="s">
        <v>1064</v>
      </c>
      <c r="D100" s="52" t="s">
        <v>239</v>
      </c>
      <c r="E100" s="52">
        <v>344</v>
      </c>
    </row>
    <row r="101" spans="1:5">
      <c r="A101" s="51" t="s">
        <v>515</v>
      </c>
      <c r="B101" s="51" t="s">
        <v>1065</v>
      </c>
      <c r="C101" s="51" t="s">
        <v>1066</v>
      </c>
      <c r="D101" s="51" t="s">
        <v>249</v>
      </c>
      <c r="E101" s="51">
        <v>348</v>
      </c>
    </row>
    <row r="102" spans="1:5">
      <c r="A102" s="52" t="s">
        <v>79</v>
      </c>
      <c r="B102" s="52" t="s">
        <v>1067</v>
      </c>
      <c r="C102" s="52" t="s">
        <v>1068</v>
      </c>
      <c r="D102" s="52" t="s">
        <v>482</v>
      </c>
      <c r="E102" s="52">
        <v>352</v>
      </c>
    </row>
    <row r="103" spans="1:5">
      <c r="A103" s="51" t="s">
        <v>528</v>
      </c>
      <c r="B103" s="51" t="s">
        <v>1069</v>
      </c>
      <c r="C103" s="51" t="s">
        <v>1070</v>
      </c>
      <c r="D103" s="51" t="s">
        <v>195</v>
      </c>
      <c r="E103" s="51">
        <v>356</v>
      </c>
    </row>
    <row r="104" spans="1:5">
      <c r="A104" s="52" t="s">
        <v>295</v>
      </c>
      <c r="B104" s="52" t="s">
        <v>1071</v>
      </c>
      <c r="C104" s="52" t="s">
        <v>1072</v>
      </c>
      <c r="D104" s="52" t="s">
        <v>430</v>
      </c>
      <c r="E104" s="52">
        <v>360</v>
      </c>
    </row>
    <row r="105" spans="1:5">
      <c r="A105" s="51" t="s">
        <v>569</v>
      </c>
      <c r="B105" s="51" t="s">
        <v>1073</v>
      </c>
      <c r="C105" s="51" t="s">
        <v>1074</v>
      </c>
      <c r="D105" s="51" t="s">
        <v>84</v>
      </c>
      <c r="E105" s="51">
        <v>364</v>
      </c>
    </row>
    <row r="106" spans="1:5">
      <c r="A106" s="52" t="s">
        <v>163</v>
      </c>
      <c r="B106" s="52" t="s">
        <v>1075</v>
      </c>
      <c r="C106" s="52" t="s">
        <v>1076</v>
      </c>
      <c r="D106" s="52" t="s">
        <v>465</v>
      </c>
      <c r="E106" s="52">
        <v>368</v>
      </c>
    </row>
    <row r="107" spans="1:5">
      <c r="A107" s="51" t="s">
        <v>182</v>
      </c>
      <c r="B107" s="51" t="s">
        <v>1077</v>
      </c>
      <c r="C107" s="51" t="s">
        <v>1078</v>
      </c>
      <c r="D107" s="51" t="s">
        <v>376</v>
      </c>
      <c r="E107" s="51">
        <v>372</v>
      </c>
    </row>
    <row r="108" spans="1:5">
      <c r="A108" s="52" t="s">
        <v>352</v>
      </c>
      <c r="B108" s="52" t="s">
        <v>1079</v>
      </c>
      <c r="C108" s="52" t="s">
        <v>1080</v>
      </c>
      <c r="D108" s="52" t="s">
        <v>494</v>
      </c>
      <c r="E108" s="52">
        <v>833</v>
      </c>
    </row>
    <row r="109" spans="1:5">
      <c r="A109" s="51" t="s">
        <v>192</v>
      </c>
      <c r="B109" s="51" t="s">
        <v>1081</v>
      </c>
      <c r="C109" s="51" t="s">
        <v>1082</v>
      </c>
      <c r="D109" s="51" t="s">
        <v>453</v>
      </c>
      <c r="E109" s="51">
        <v>376</v>
      </c>
    </row>
    <row r="110" spans="1:5">
      <c r="A110" s="52" t="s">
        <v>471</v>
      </c>
      <c r="B110" s="52" t="s">
        <v>1083</v>
      </c>
      <c r="C110" s="52" t="s">
        <v>1084</v>
      </c>
      <c r="D110" s="52" t="s">
        <v>333</v>
      </c>
      <c r="E110" s="52">
        <v>380</v>
      </c>
    </row>
    <row r="111" spans="1:5">
      <c r="A111" s="51" t="s">
        <v>375</v>
      </c>
      <c r="B111" s="51" t="s">
        <v>1085</v>
      </c>
      <c r="C111" s="51" t="s">
        <v>1086</v>
      </c>
      <c r="D111" s="51" t="s">
        <v>400</v>
      </c>
      <c r="E111" s="51">
        <v>388</v>
      </c>
    </row>
    <row r="112" spans="1:5">
      <c r="A112" s="52" t="s">
        <v>212</v>
      </c>
      <c r="B112" s="52" t="s">
        <v>1087</v>
      </c>
      <c r="C112" s="52" t="s">
        <v>1088</v>
      </c>
      <c r="D112" s="52" t="s">
        <v>30</v>
      </c>
      <c r="E112" s="52">
        <v>392</v>
      </c>
    </row>
    <row r="113" spans="1:5">
      <c r="A113" s="51" t="s">
        <v>710</v>
      </c>
      <c r="B113" s="51" t="s">
        <v>710</v>
      </c>
      <c r="C113" s="51" t="s">
        <v>1089</v>
      </c>
      <c r="D113" s="51" t="s">
        <v>709</v>
      </c>
      <c r="E113" s="51">
        <v>832</v>
      </c>
    </row>
    <row r="114" spans="1:5">
      <c r="A114" s="52" t="s">
        <v>501</v>
      </c>
      <c r="B114" s="52" t="s">
        <v>1090</v>
      </c>
      <c r="C114" s="52" t="s">
        <v>1091</v>
      </c>
      <c r="D114" s="52" t="s">
        <v>383</v>
      </c>
      <c r="E114" s="52">
        <v>400</v>
      </c>
    </row>
    <row r="115" spans="1:5">
      <c r="A115" s="51" t="s">
        <v>517</v>
      </c>
      <c r="B115" s="51" t="s">
        <v>1092</v>
      </c>
      <c r="C115" s="51" t="s">
        <v>1093</v>
      </c>
      <c r="D115" s="51" t="s">
        <v>1</v>
      </c>
      <c r="E115" s="51">
        <v>398</v>
      </c>
    </row>
    <row r="116" spans="1:5">
      <c r="A116" s="52" t="s">
        <v>292</v>
      </c>
      <c r="B116" s="52" t="s">
        <v>1094</v>
      </c>
      <c r="C116" s="52" t="s">
        <v>1095</v>
      </c>
      <c r="D116" s="52" t="s">
        <v>127</v>
      </c>
      <c r="E116" s="52">
        <v>404</v>
      </c>
    </row>
    <row r="117" spans="1:5">
      <c r="A117" s="51" t="s">
        <v>29</v>
      </c>
      <c r="B117" s="51" t="s">
        <v>29</v>
      </c>
      <c r="C117" s="51" t="s">
        <v>1096</v>
      </c>
      <c r="D117" s="51" t="s">
        <v>59</v>
      </c>
      <c r="E117" s="51">
        <v>296</v>
      </c>
    </row>
    <row r="118" spans="1:5">
      <c r="A118" s="52" t="s">
        <v>1097</v>
      </c>
      <c r="B118" s="52" t="s">
        <v>1098</v>
      </c>
      <c r="C118" s="52" t="s">
        <v>1099</v>
      </c>
      <c r="D118" s="52" t="s">
        <v>410</v>
      </c>
      <c r="E118" s="52">
        <v>408</v>
      </c>
    </row>
    <row r="119" spans="1:5">
      <c r="A119" s="51" t="s">
        <v>1100</v>
      </c>
      <c r="B119" s="51" t="s">
        <v>1101</v>
      </c>
      <c r="C119" s="51" t="s">
        <v>1102</v>
      </c>
      <c r="D119" s="51" t="s">
        <v>357</v>
      </c>
      <c r="E119" s="51">
        <v>410</v>
      </c>
    </row>
    <row r="120" spans="1:5">
      <c r="A120" s="52" t="s">
        <v>121</v>
      </c>
      <c r="B120" s="52" t="s">
        <v>1103</v>
      </c>
      <c r="C120" s="52" t="s">
        <v>1104</v>
      </c>
      <c r="D120" s="52" t="s">
        <v>232</v>
      </c>
      <c r="E120" s="52">
        <v>414</v>
      </c>
    </row>
    <row r="121" spans="1:5">
      <c r="A121" s="51" t="s">
        <v>731</v>
      </c>
      <c r="B121" s="51" t="s">
        <v>1105</v>
      </c>
      <c r="C121" s="51" t="s">
        <v>1106</v>
      </c>
      <c r="D121" s="51" t="s">
        <v>290</v>
      </c>
      <c r="E121" s="51">
        <v>417</v>
      </c>
    </row>
    <row r="122" spans="1:5">
      <c r="A122" s="52" t="s">
        <v>1107</v>
      </c>
      <c r="B122" s="52" t="s">
        <v>1108</v>
      </c>
      <c r="C122" s="52" t="s">
        <v>1109</v>
      </c>
      <c r="D122" s="52" t="s">
        <v>275</v>
      </c>
      <c r="E122" s="52">
        <v>418</v>
      </c>
    </row>
    <row r="123" spans="1:5">
      <c r="A123" s="51" t="s">
        <v>139</v>
      </c>
      <c r="B123" s="51" t="s">
        <v>1110</v>
      </c>
      <c r="C123" s="51" t="s">
        <v>1111</v>
      </c>
      <c r="D123" s="51" t="s">
        <v>129</v>
      </c>
      <c r="E123" s="51">
        <v>428</v>
      </c>
    </row>
    <row r="124" spans="1:5">
      <c r="A124" s="52" t="s">
        <v>34</v>
      </c>
      <c r="B124" s="52" t="s">
        <v>1112</v>
      </c>
      <c r="C124" s="52" t="s">
        <v>1113</v>
      </c>
      <c r="D124" s="52" t="s">
        <v>535</v>
      </c>
      <c r="E124" s="52">
        <v>422</v>
      </c>
    </row>
    <row r="125" spans="1:5">
      <c r="A125" s="51" t="s">
        <v>468</v>
      </c>
      <c r="B125" s="51" t="s">
        <v>1114</v>
      </c>
      <c r="C125" s="51" t="s">
        <v>1115</v>
      </c>
      <c r="D125" s="51" t="s">
        <v>433</v>
      </c>
      <c r="E125" s="51">
        <v>426</v>
      </c>
    </row>
    <row r="126" spans="1:5">
      <c r="A126" s="52" t="s">
        <v>271</v>
      </c>
      <c r="B126" s="52" t="s">
        <v>1116</v>
      </c>
      <c r="C126" s="52" t="s">
        <v>1117</v>
      </c>
      <c r="D126" s="52" t="s">
        <v>196</v>
      </c>
      <c r="E126" s="52">
        <v>430</v>
      </c>
    </row>
    <row r="127" spans="1:5">
      <c r="A127" s="51" t="s">
        <v>475</v>
      </c>
      <c r="B127" s="51" t="s">
        <v>1118</v>
      </c>
      <c r="C127" s="51" t="s">
        <v>1119</v>
      </c>
      <c r="D127" s="51" t="s">
        <v>235</v>
      </c>
      <c r="E127" s="51">
        <v>434</v>
      </c>
    </row>
    <row r="128" spans="1:5">
      <c r="A128" s="52" t="s">
        <v>88</v>
      </c>
      <c r="B128" s="52" t="s">
        <v>1120</v>
      </c>
      <c r="C128" s="52" t="s">
        <v>1121</v>
      </c>
      <c r="D128" s="52" t="s">
        <v>33</v>
      </c>
      <c r="E128" s="52">
        <v>438</v>
      </c>
    </row>
    <row r="129" spans="1:5">
      <c r="A129" s="51" t="s">
        <v>437</v>
      </c>
      <c r="B129" s="51" t="s">
        <v>1122</v>
      </c>
      <c r="C129" s="51" t="s">
        <v>1123</v>
      </c>
      <c r="D129" s="51" t="s">
        <v>506</v>
      </c>
      <c r="E129" s="51">
        <v>440</v>
      </c>
    </row>
    <row r="130" spans="1:5">
      <c r="A130" s="52" t="s">
        <v>224</v>
      </c>
      <c r="B130" s="52" t="s">
        <v>1124</v>
      </c>
      <c r="C130" s="52" t="s">
        <v>1125</v>
      </c>
      <c r="D130" s="52" t="s">
        <v>432</v>
      </c>
      <c r="E130" s="52">
        <v>442</v>
      </c>
    </row>
    <row r="131" spans="1:5">
      <c r="A131" s="51" t="s">
        <v>850</v>
      </c>
      <c r="B131" s="51" t="s">
        <v>850</v>
      </c>
      <c r="C131" s="51" t="s">
        <v>1126</v>
      </c>
      <c r="D131" s="51" t="s">
        <v>348</v>
      </c>
      <c r="E131" s="51">
        <v>446</v>
      </c>
    </row>
    <row r="132" spans="1:5">
      <c r="A132" s="52" t="s">
        <v>530</v>
      </c>
      <c r="B132" s="52" t="s">
        <v>530</v>
      </c>
      <c r="C132" s="52" t="s">
        <v>1127</v>
      </c>
      <c r="D132" s="52" t="s">
        <v>136</v>
      </c>
      <c r="E132" s="52">
        <v>450</v>
      </c>
    </row>
    <row r="133" spans="1:5">
      <c r="A133" s="51" t="s">
        <v>484</v>
      </c>
      <c r="B133" s="51" t="s">
        <v>1128</v>
      </c>
      <c r="C133" s="51" t="s">
        <v>1129</v>
      </c>
      <c r="D133" s="51" t="s">
        <v>119</v>
      </c>
      <c r="E133" s="51">
        <v>454</v>
      </c>
    </row>
    <row r="134" spans="1:5">
      <c r="A134" s="52" t="s">
        <v>267</v>
      </c>
      <c r="B134" s="52" t="s">
        <v>1130</v>
      </c>
      <c r="C134" s="52" t="s">
        <v>1131</v>
      </c>
      <c r="D134" s="52" t="s">
        <v>553</v>
      </c>
      <c r="E134" s="52">
        <v>458</v>
      </c>
    </row>
    <row r="135" spans="1:5">
      <c r="A135" s="51" t="s">
        <v>326</v>
      </c>
      <c r="B135" s="51" t="s">
        <v>1132</v>
      </c>
      <c r="C135" s="51" t="s">
        <v>1133</v>
      </c>
      <c r="D135" s="51" t="s">
        <v>77</v>
      </c>
      <c r="E135" s="51">
        <v>462</v>
      </c>
    </row>
    <row r="136" spans="1:5">
      <c r="A136" s="52" t="s">
        <v>310</v>
      </c>
      <c r="B136" s="52" t="s">
        <v>1134</v>
      </c>
      <c r="C136" s="52" t="s">
        <v>1135</v>
      </c>
      <c r="D136" s="52" t="s">
        <v>26</v>
      </c>
      <c r="E136" s="52">
        <v>466</v>
      </c>
    </row>
    <row r="137" spans="1:5">
      <c r="A137" s="51" t="s">
        <v>238</v>
      </c>
      <c r="B137" s="51" t="s">
        <v>1136</v>
      </c>
      <c r="C137" s="51" t="s">
        <v>1137</v>
      </c>
      <c r="D137" s="51" t="s">
        <v>90</v>
      </c>
      <c r="E137" s="51">
        <v>470</v>
      </c>
    </row>
    <row r="138" spans="1:5">
      <c r="A138" s="52" t="s">
        <v>1138</v>
      </c>
      <c r="B138" s="52" t="s">
        <v>1139</v>
      </c>
      <c r="C138" s="52" t="s">
        <v>1140</v>
      </c>
      <c r="D138" s="52" t="s">
        <v>505</v>
      </c>
      <c r="E138" s="52">
        <v>584</v>
      </c>
    </row>
    <row r="139" spans="1:5">
      <c r="A139" s="51" t="s">
        <v>809</v>
      </c>
      <c r="B139" s="51" t="s">
        <v>1141</v>
      </c>
      <c r="C139" s="51" t="s">
        <v>1142</v>
      </c>
      <c r="D139" s="51" t="s">
        <v>699</v>
      </c>
      <c r="E139" s="51">
        <v>474</v>
      </c>
    </row>
    <row r="140" spans="1:5">
      <c r="A140" s="52" t="s">
        <v>327</v>
      </c>
      <c r="B140" s="52" t="s">
        <v>1143</v>
      </c>
      <c r="C140" s="52" t="s">
        <v>1144</v>
      </c>
      <c r="D140" s="52" t="s">
        <v>9</v>
      </c>
      <c r="E140" s="52">
        <v>478</v>
      </c>
    </row>
    <row r="141" spans="1:5">
      <c r="A141" s="51" t="s">
        <v>526</v>
      </c>
      <c r="B141" s="51" t="s">
        <v>1145</v>
      </c>
      <c r="C141" s="51" t="s">
        <v>1146</v>
      </c>
      <c r="D141" s="51" t="s">
        <v>307</v>
      </c>
      <c r="E141" s="51">
        <v>480</v>
      </c>
    </row>
    <row r="142" spans="1:5">
      <c r="A142" s="52" t="s">
        <v>814</v>
      </c>
      <c r="B142" s="52" t="s">
        <v>814</v>
      </c>
      <c r="C142" s="52" t="s">
        <v>1147</v>
      </c>
      <c r="D142" s="52" t="s">
        <v>813</v>
      </c>
      <c r="E142" s="52">
        <v>175</v>
      </c>
    </row>
    <row r="143" spans="1:5">
      <c r="A143" s="51" t="s">
        <v>527</v>
      </c>
      <c r="B143" s="51" t="s">
        <v>1148</v>
      </c>
      <c r="C143" s="51" t="s">
        <v>1149</v>
      </c>
      <c r="D143" s="51" t="s">
        <v>495</v>
      </c>
      <c r="E143" s="51">
        <v>484</v>
      </c>
    </row>
    <row r="144" spans="1:5">
      <c r="A144" s="52" t="s">
        <v>798</v>
      </c>
      <c r="B144" s="52" t="s">
        <v>1150</v>
      </c>
      <c r="C144" s="52" t="s">
        <v>1151</v>
      </c>
      <c r="D144" s="52" t="s">
        <v>551</v>
      </c>
      <c r="E144" s="52">
        <v>583</v>
      </c>
    </row>
    <row r="145" spans="1:5">
      <c r="A145" s="51" t="s">
        <v>1152</v>
      </c>
      <c r="B145" s="51" t="s">
        <v>1153</v>
      </c>
      <c r="C145" s="51" t="s">
        <v>1154</v>
      </c>
      <c r="D145" s="51" t="s">
        <v>536</v>
      </c>
      <c r="E145" s="51">
        <v>498</v>
      </c>
    </row>
    <row r="146" spans="1:5">
      <c r="A146" s="52" t="s">
        <v>319</v>
      </c>
      <c r="B146" s="52" t="s">
        <v>319</v>
      </c>
      <c r="C146" s="52" t="s">
        <v>1155</v>
      </c>
      <c r="D146" s="52" t="s">
        <v>496</v>
      </c>
      <c r="E146" s="52">
        <v>492</v>
      </c>
    </row>
    <row r="147" spans="1:5">
      <c r="A147" s="51" t="s">
        <v>128</v>
      </c>
      <c r="B147" s="51" t="s">
        <v>1156</v>
      </c>
      <c r="C147" s="51" t="s">
        <v>1157</v>
      </c>
      <c r="D147" s="51" t="s">
        <v>338</v>
      </c>
      <c r="E147" s="51">
        <v>496</v>
      </c>
    </row>
    <row r="148" spans="1:5">
      <c r="A148" s="52" t="s">
        <v>63</v>
      </c>
      <c r="B148" s="52" t="s">
        <v>1158</v>
      </c>
      <c r="C148" s="52" t="s">
        <v>1159</v>
      </c>
      <c r="D148" s="52" t="s">
        <v>401</v>
      </c>
      <c r="E148" s="52">
        <v>499</v>
      </c>
    </row>
    <row r="149" spans="1:5">
      <c r="A149" s="51" t="s">
        <v>734</v>
      </c>
      <c r="B149" s="51" t="s">
        <v>734</v>
      </c>
      <c r="C149" s="51" t="s">
        <v>1160</v>
      </c>
      <c r="D149" s="51" t="s">
        <v>733</v>
      </c>
      <c r="E149" s="51">
        <v>500</v>
      </c>
    </row>
    <row r="150" spans="1:5">
      <c r="A150" s="52" t="s">
        <v>533</v>
      </c>
      <c r="B150" s="52" t="s">
        <v>1161</v>
      </c>
      <c r="C150" s="52" t="s">
        <v>1162</v>
      </c>
      <c r="D150" s="52" t="s">
        <v>55</v>
      </c>
      <c r="E150" s="52">
        <v>504</v>
      </c>
    </row>
    <row r="151" spans="1:5">
      <c r="A151" s="51" t="s">
        <v>156</v>
      </c>
      <c r="B151" s="51" t="s">
        <v>1163</v>
      </c>
      <c r="C151" s="51" t="s">
        <v>1164</v>
      </c>
      <c r="D151" s="51" t="s">
        <v>416</v>
      </c>
      <c r="E151" s="51">
        <v>508</v>
      </c>
    </row>
    <row r="152" spans="1:5">
      <c r="A152" s="52" t="s">
        <v>82</v>
      </c>
      <c r="B152" s="52" t="s">
        <v>1165</v>
      </c>
      <c r="C152" s="52" t="s">
        <v>1166</v>
      </c>
      <c r="D152" s="52" t="s">
        <v>486</v>
      </c>
      <c r="E152" s="52">
        <v>104</v>
      </c>
    </row>
    <row r="153" spans="1:5">
      <c r="A153" s="51" t="s">
        <v>503</v>
      </c>
      <c r="B153" s="51" t="s">
        <v>1167</v>
      </c>
      <c r="C153" s="51" t="s">
        <v>622</v>
      </c>
      <c r="D153" s="51" t="s">
        <v>145</v>
      </c>
      <c r="E153" s="51">
        <v>516</v>
      </c>
    </row>
    <row r="154" spans="1:5">
      <c r="A154" s="52" t="s">
        <v>27</v>
      </c>
      <c r="B154" s="52" t="s">
        <v>27</v>
      </c>
      <c r="C154" s="52" t="s">
        <v>613</v>
      </c>
      <c r="D154" s="52" t="s">
        <v>72</v>
      </c>
      <c r="E154" s="52">
        <v>520</v>
      </c>
    </row>
    <row r="155" spans="1:5">
      <c r="A155" s="51" t="s">
        <v>35</v>
      </c>
      <c r="B155" s="51" t="s">
        <v>1168</v>
      </c>
      <c r="C155" s="51" t="s">
        <v>1169</v>
      </c>
      <c r="D155" s="51" t="s">
        <v>73</v>
      </c>
      <c r="E155" s="51">
        <v>524</v>
      </c>
    </row>
    <row r="156" spans="1:5">
      <c r="A156" s="52" t="s">
        <v>1170</v>
      </c>
      <c r="B156" s="52" t="s">
        <v>1171</v>
      </c>
      <c r="C156" s="52" t="s">
        <v>1172</v>
      </c>
      <c r="D156" s="52" t="s">
        <v>483</v>
      </c>
      <c r="E156" s="52">
        <v>528</v>
      </c>
    </row>
    <row r="157" spans="1:5">
      <c r="A157" s="51" t="s">
        <v>118</v>
      </c>
      <c r="B157" s="51" t="s">
        <v>1173</v>
      </c>
      <c r="C157" s="51" t="s">
        <v>1174</v>
      </c>
      <c r="D157" s="51" t="s">
        <v>315</v>
      </c>
      <c r="E157" s="51">
        <v>540</v>
      </c>
    </row>
    <row r="158" spans="1:5">
      <c r="A158" s="52" t="s">
        <v>130</v>
      </c>
      <c r="B158" s="52" t="s">
        <v>1175</v>
      </c>
      <c r="C158" s="52" t="s">
        <v>1176</v>
      </c>
      <c r="D158" s="52" t="s">
        <v>40</v>
      </c>
      <c r="E158" s="52">
        <v>554</v>
      </c>
    </row>
    <row r="159" spans="1:5">
      <c r="A159" s="51" t="s">
        <v>384</v>
      </c>
      <c r="B159" s="51" t="s">
        <v>1177</v>
      </c>
      <c r="C159" s="51" t="s">
        <v>1178</v>
      </c>
      <c r="D159" s="51" t="s">
        <v>259</v>
      </c>
      <c r="E159" s="51">
        <v>558</v>
      </c>
    </row>
    <row r="160" spans="1:5">
      <c r="A160" s="52" t="s">
        <v>1179</v>
      </c>
      <c r="B160" s="52" t="s">
        <v>1180</v>
      </c>
      <c r="C160" s="52" t="s">
        <v>1181</v>
      </c>
      <c r="D160" s="52" t="s">
        <v>513</v>
      </c>
      <c r="E160" s="52">
        <v>562</v>
      </c>
    </row>
    <row r="161" spans="1:5">
      <c r="A161" s="51" t="s">
        <v>159</v>
      </c>
      <c r="B161" s="51" t="s">
        <v>1182</v>
      </c>
      <c r="C161" s="51" t="s">
        <v>1183</v>
      </c>
      <c r="D161" s="51" t="s">
        <v>308</v>
      </c>
      <c r="E161" s="51">
        <v>566</v>
      </c>
    </row>
    <row r="162" spans="1:5">
      <c r="A162" s="52" t="s">
        <v>818</v>
      </c>
      <c r="B162" s="52" t="s">
        <v>818</v>
      </c>
      <c r="C162" s="52" t="s">
        <v>1184</v>
      </c>
      <c r="D162" s="52" t="s">
        <v>817</v>
      </c>
      <c r="E162" s="52">
        <v>570</v>
      </c>
    </row>
    <row r="163" spans="1:5">
      <c r="A163" s="51" t="s">
        <v>816</v>
      </c>
      <c r="B163" s="51" t="s">
        <v>1185</v>
      </c>
      <c r="C163" s="51" t="s">
        <v>1186</v>
      </c>
      <c r="D163" s="51" t="s">
        <v>815</v>
      </c>
      <c r="E163" s="51">
        <v>574</v>
      </c>
    </row>
    <row r="164" spans="1:5">
      <c r="A164" s="52" t="s">
        <v>236</v>
      </c>
      <c r="B164" s="52" t="s">
        <v>1187</v>
      </c>
      <c r="C164" s="52" t="s">
        <v>1188</v>
      </c>
      <c r="D164" s="52" t="s">
        <v>165</v>
      </c>
      <c r="E164" s="52">
        <v>807</v>
      </c>
    </row>
    <row r="165" spans="1:5">
      <c r="A165" s="51" t="s">
        <v>1189</v>
      </c>
      <c r="B165" s="51" t="s">
        <v>1190</v>
      </c>
      <c r="C165" s="51" t="s">
        <v>1191</v>
      </c>
      <c r="D165" s="51" t="s">
        <v>92</v>
      </c>
      <c r="E165" s="51">
        <v>580</v>
      </c>
    </row>
    <row r="166" spans="1:5">
      <c r="A166" s="52" t="s">
        <v>254</v>
      </c>
      <c r="B166" s="52" t="s">
        <v>1192</v>
      </c>
      <c r="C166" s="52" t="s">
        <v>1193</v>
      </c>
      <c r="D166" s="52" t="s">
        <v>120</v>
      </c>
      <c r="E166" s="52">
        <v>578</v>
      </c>
    </row>
    <row r="167" spans="1:5">
      <c r="A167" s="51" t="s">
        <v>313</v>
      </c>
      <c r="B167" s="51" t="s">
        <v>313</v>
      </c>
      <c r="C167" s="51" t="s">
        <v>1194</v>
      </c>
      <c r="D167" s="51" t="s">
        <v>423</v>
      </c>
      <c r="E167" s="51">
        <v>512</v>
      </c>
    </row>
    <row r="168" spans="1:5">
      <c r="A168" s="52" t="s">
        <v>544</v>
      </c>
      <c r="B168" s="52" t="s">
        <v>1195</v>
      </c>
      <c r="C168" s="52" t="s">
        <v>1196</v>
      </c>
      <c r="D168" s="52" t="s">
        <v>385</v>
      </c>
      <c r="E168" s="52">
        <v>586</v>
      </c>
    </row>
    <row r="169" spans="1:5">
      <c r="A169" s="51" t="s">
        <v>323</v>
      </c>
      <c r="B169" s="51" t="s">
        <v>1197</v>
      </c>
      <c r="C169" s="51" t="s">
        <v>1198</v>
      </c>
      <c r="D169" s="51" t="s">
        <v>242</v>
      </c>
      <c r="E169" s="51">
        <v>585</v>
      </c>
    </row>
    <row r="170" spans="1:5">
      <c r="A170" s="52" t="s">
        <v>1199</v>
      </c>
      <c r="B170" s="52" t="s">
        <v>1200</v>
      </c>
      <c r="C170" s="52" t="s">
        <v>1201</v>
      </c>
      <c r="D170" s="52" t="s">
        <v>353</v>
      </c>
      <c r="E170" s="52">
        <v>275</v>
      </c>
    </row>
    <row r="171" spans="1:5">
      <c r="A171" s="51" t="s">
        <v>134</v>
      </c>
      <c r="B171" s="51" t="s">
        <v>1202</v>
      </c>
      <c r="C171" s="51" t="s">
        <v>1203</v>
      </c>
      <c r="D171" s="51" t="s">
        <v>171</v>
      </c>
      <c r="E171" s="51">
        <v>591</v>
      </c>
    </row>
    <row r="172" spans="1:5">
      <c r="A172" s="52" t="s">
        <v>467</v>
      </c>
      <c r="B172" s="52" t="s">
        <v>1204</v>
      </c>
      <c r="C172" s="52" t="s">
        <v>1205</v>
      </c>
      <c r="D172" s="52" t="s">
        <v>472</v>
      </c>
      <c r="E172" s="52">
        <v>598</v>
      </c>
    </row>
    <row r="173" spans="1:5">
      <c r="A173" s="51" t="s">
        <v>155</v>
      </c>
      <c r="B173" s="51" t="s">
        <v>1206</v>
      </c>
      <c r="C173" s="51" t="s">
        <v>1207</v>
      </c>
      <c r="D173" s="51" t="s">
        <v>473</v>
      </c>
      <c r="E173" s="51">
        <v>600</v>
      </c>
    </row>
    <row r="174" spans="1:5">
      <c r="A174" s="52" t="s">
        <v>71</v>
      </c>
      <c r="B174" s="52" t="s">
        <v>1208</v>
      </c>
      <c r="C174" s="52" t="s">
        <v>1209</v>
      </c>
      <c r="D174" s="52" t="s">
        <v>101</v>
      </c>
      <c r="E174" s="52">
        <v>604</v>
      </c>
    </row>
    <row r="175" spans="1:5">
      <c r="A175" s="51" t="s">
        <v>1210</v>
      </c>
      <c r="B175" s="51" t="s">
        <v>1211</v>
      </c>
      <c r="C175" s="51" t="s">
        <v>1212</v>
      </c>
      <c r="D175" s="51" t="s">
        <v>282</v>
      </c>
      <c r="E175" s="51">
        <v>608</v>
      </c>
    </row>
    <row r="176" spans="1:5">
      <c r="A176" s="52" t="s">
        <v>1213</v>
      </c>
      <c r="B176" s="52" t="s">
        <v>1213</v>
      </c>
      <c r="C176" s="52" t="s">
        <v>1214</v>
      </c>
      <c r="D176" s="52" t="s">
        <v>810</v>
      </c>
      <c r="E176" s="52">
        <v>612</v>
      </c>
    </row>
    <row r="177" spans="1:5">
      <c r="A177" s="51" t="s">
        <v>378</v>
      </c>
      <c r="B177" s="51" t="s">
        <v>1215</v>
      </c>
      <c r="C177" s="51" t="s">
        <v>1216</v>
      </c>
      <c r="D177" s="51" t="s">
        <v>110</v>
      </c>
      <c r="E177" s="51">
        <v>616</v>
      </c>
    </row>
    <row r="178" spans="1:5">
      <c r="A178" s="52" t="s">
        <v>113</v>
      </c>
      <c r="B178" s="52" t="s">
        <v>1217</v>
      </c>
      <c r="C178" s="52" t="s">
        <v>1218</v>
      </c>
      <c r="D178" s="52" t="s">
        <v>151</v>
      </c>
      <c r="E178" s="52">
        <v>620</v>
      </c>
    </row>
    <row r="179" spans="1:5">
      <c r="A179" s="51" t="s">
        <v>133</v>
      </c>
      <c r="B179" s="51" t="s">
        <v>1219</v>
      </c>
      <c r="C179" s="51" t="s">
        <v>1220</v>
      </c>
      <c r="D179" s="51" t="s">
        <v>102</v>
      </c>
      <c r="E179" s="51">
        <v>630</v>
      </c>
    </row>
    <row r="180" spans="1:5">
      <c r="A180" s="52" t="s">
        <v>330</v>
      </c>
      <c r="B180" s="52" t="s">
        <v>1221</v>
      </c>
      <c r="C180" s="52" t="s">
        <v>1222</v>
      </c>
      <c r="D180" s="52" t="s">
        <v>328</v>
      </c>
      <c r="E180" s="52">
        <v>634</v>
      </c>
    </row>
    <row r="181" spans="1:5">
      <c r="A181" s="51" t="s">
        <v>402</v>
      </c>
      <c r="B181" s="51" t="s">
        <v>1223</v>
      </c>
      <c r="C181" s="51" t="s">
        <v>1224</v>
      </c>
      <c r="D181" s="51" t="s">
        <v>38</v>
      </c>
      <c r="E181" s="51">
        <v>642</v>
      </c>
    </row>
    <row r="182" spans="1:5">
      <c r="A182" s="52" t="s">
        <v>1225</v>
      </c>
      <c r="B182" s="52" t="s">
        <v>1226</v>
      </c>
      <c r="C182" s="52" t="s">
        <v>1227</v>
      </c>
      <c r="D182" s="52" t="s">
        <v>21</v>
      </c>
      <c r="E182" s="52">
        <v>643</v>
      </c>
    </row>
    <row r="183" spans="1:5">
      <c r="A183" s="51" t="s">
        <v>360</v>
      </c>
      <c r="B183" s="51" t="s">
        <v>1228</v>
      </c>
      <c r="C183" s="51" t="s">
        <v>1229</v>
      </c>
      <c r="D183" s="51" t="s">
        <v>531</v>
      </c>
      <c r="E183" s="51">
        <v>646</v>
      </c>
    </row>
    <row r="184" spans="1:5">
      <c r="A184" s="52" t="s">
        <v>1230</v>
      </c>
      <c r="B184" s="52" t="s">
        <v>1231</v>
      </c>
      <c r="C184" s="52" t="s">
        <v>1232</v>
      </c>
      <c r="D184" s="52" t="s">
        <v>700</v>
      </c>
      <c r="E184" s="52">
        <v>638</v>
      </c>
    </row>
    <row r="185" spans="1:5">
      <c r="A185" s="51" t="s">
        <v>1233</v>
      </c>
      <c r="B185" s="51" t="s">
        <v>1234</v>
      </c>
      <c r="C185" s="51" t="s">
        <v>1235</v>
      </c>
      <c r="D185" s="51" t="s">
        <v>721</v>
      </c>
      <c r="E185" s="51">
        <v>652</v>
      </c>
    </row>
    <row r="186" spans="1:5">
      <c r="A186" s="52" t="s">
        <v>830</v>
      </c>
      <c r="B186" s="52" t="s">
        <v>1236</v>
      </c>
      <c r="C186" s="52" t="s">
        <v>1237</v>
      </c>
      <c r="D186" s="52" t="s">
        <v>829</v>
      </c>
      <c r="E186" s="52">
        <v>654</v>
      </c>
    </row>
    <row r="187" spans="1:5">
      <c r="A187" s="51" t="s">
        <v>805</v>
      </c>
      <c r="B187" s="51" t="s">
        <v>1238</v>
      </c>
      <c r="C187" s="51" t="s">
        <v>1239</v>
      </c>
      <c r="D187" s="51" t="s">
        <v>554</v>
      </c>
      <c r="E187" s="51">
        <v>659</v>
      </c>
    </row>
    <row r="188" spans="1:5">
      <c r="A188" s="52" t="s">
        <v>807</v>
      </c>
      <c r="B188" s="52" t="s">
        <v>1240</v>
      </c>
      <c r="C188" s="52" t="s">
        <v>1241</v>
      </c>
      <c r="D188" s="52" t="s">
        <v>457</v>
      </c>
      <c r="E188" s="52">
        <v>662</v>
      </c>
    </row>
    <row r="189" spans="1:5">
      <c r="A189" s="51" t="s">
        <v>1242</v>
      </c>
      <c r="B189" s="51" t="s">
        <v>1243</v>
      </c>
      <c r="C189" s="51" t="s">
        <v>1244</v>
      </c>
      <c r="D189" s="51" t="s">
        <v>497</v>
      </c>
      <c r="E189" s="51">
        <v>663</v>
      </c>
    </row>
    <row r="190" spans="1:5">
      <c r="A190" s="52" t="s">
        <v>821</v>
      </c>
      <c r="B190" s="52" t="s">
        <v>1245</v>
      </c>
      <c r="C190" s="52" t="s">
        <v>1246</v>
      </c>
      <c r="D190" s="52" t="s">
        <v>820</v>
      </c>
      <c r="E190" s="52">
        <v>666</v>
      </c>
    </row>
    <row r="191" spans="1:5">
      <c r="A191" s="51" t="s">
        <v>823</v>
      </c>
      <c r="B191" s="51" t="s">
        <v>1247</v>
      </c>
      <c r="C191" s="51" t="s">
        <v>1248</v>
      </c>
      <c r="D191" s="51" t="s">
        <v>302</v>
      </c>
      <c r="E191" s="51">
        <v>670</v>
      </c>
    </row>
    <row r="192" spans="1:5">
      <c r="A192" s="52" t="s">
        <v>461</v>
      </c>
      <c r="B192" s="52" t="s">
        <v>1249</v>
      </c>
      <c r="C192" s="52" t="s">
        <v>1250</v>
      </c>
      <c r="D192" s="52" t="s">
        <v>367</v>
      </c>
      <c r="E192" s="52">
        <v>882</v>
      </c>
    </row>
    <row r="193" spans="1:5">
      <c r="A193" s="51" t="s">
        <v>178</v>
      </c>
      <c r="B193" s="51" t="s">
        <v>1251</v>
      </c>
      <c r="C193" s="51" t="s">
        <v>1252</v>
      </c>
      <c r="D193" s="51" t="s">
        <v>417</v>
      </c>
      <c r="E193" s="51">
        <v>674</v>
      </c>
    </row>
    <row r="194" spans="1:5">
      <c r="A194" s="52" t="s">
        <v>388</v>
      </c>
      <c r="B194" s="52" t="s">
        <v>1253</v>
      </c>
      <c r="C194" s="52" t="s">
        <v>1254</v>
      </c>
      <c r="D194" s="52" t="s">
        <v>309</v>
      </c>
      <c r="E194" s="52">
        <v>678</v>
      </c>
    </row>
    <row r="195" spans="1:5">
      <c r="A195" s="51" t="s">
        <v>449</v>
      </c>
      <c r="B195" s="51" t="s">
        <v>1255</v>
      </c>
      <c r="C195" s="51" t="s">
        <v>1256</v>
      </c>
      <c r="D195" s="51" t="s">
        <v>364</v>
      </c>
      <c r="E195" s="51">
        <v>682</v>
      </c>
    </row>
    <row r="196" spans="1:5">
      <c r="A196" s="52" t="s">
        <v>227</v>
      </c>
      <c r="B196" s="52" t="s">
        <v>1257</v>
      </c>
      <c r="C196" s="52" t="s">
        <v>1258</v>
      </c>
      <c r="D196" s="52" t="s">
        <v>218</v>
      </c>
      <c r="E196" s="52">
        <v>686</v>
      </c>
    </row>
    <row r="197" spans="1:5">
      <c r="A197" s="51" t="s">
        <v>557</v>
      </c>
      <c r="B197" s="51" t="s">
        <v>1259</v>
      </c>
      <c r="C197" s="51" t="s">
        <v>1260</v>
      </c>
      <c r="D197" s="51" t="s">
        <v>198</v>
      </c>
      <c r="E197" s="51">
        <v>688</v>
      </c>
    </row>
    <row r="198" spans="1:5">
      <c r="A198" s="52" t="s">
        <v>296</v>
      </c>
      <c r="B198" s="52" t="s">
        <v>1261</v>
      </c>
      <c r="C198" s="52" t="s">
        <v>1262</v>
      </c>
      <c r="D198" s="52" t="s">
        <v>109</v>
      </c>
      <c r="E198" s="52">
        <v>690</v>
      </c>
    </row>
    <row r="199" spans="1:5">
      <c r="A199" s="51" t="s">
        <v>160</v>
      </c>
      <c r="B199" s="51" t="s">
        <v>1263</v>
      </c>
      <c r="C199" s="51" t="s">
        <v>1264</v>
      </c>
      <c r="D199" s="51" t="s">
        <v>297</v>
      </c>
      <c r="E199" s="51">
        <v>694</v>
      </c>
    </row>
    <row r="200" spans="1:5">
      <c r="A200" s="52" t="s">
        <v>147</v>
      </c>
      <c r="B200" s="52" t="s">
        <v>1265</v>
      </c>
      <c r="C200" s="52" t="s">
        <v>1266</v>
      </c>
      <c r="D200" s="52" t="s">
        <v>179</v>
      </c>
      <c r="E200" s="52">
        <v>702</v>
      </c>
    </row>
    <row r="201" spans="1:5">
      <c r="A201" s="51" t="s">
        <v>12</v>
      </c>
      <c r="B201" s="51" t="s">
        <v>1267</v>
      </c>
      <c r="C201" s="51" t="s">
        <v>1268</v>
      </c>
      <c r="D201" s="51" t="s">
        <v>414</v>
      </c>
      <c r="E201" s="51">
        <v>534</v>
      </c>
    </row>
    <row r="202" spans="1:5">
      <c r="A202" s="52" t="s">
        <v>571</v>
      </c>
      <c r="B202" s="52" t="s">
        <v>1269</v>
      </c>
      <c r="C202" s="52" t="s">
        <v>1270</v>
      </c>
      <c r="D202" s="52" t="s">
        <v>455</v>
      </c>
      <c r="E202" s="52">
        <v>703</v>
      </c>
    </row>
    <row r="203" spans="1:5">
      <c r="A203" s="51" t="s">
        <v>22</v>
      </c>
      <c r="B203" s="51" t="s">
        <v>1271</v>
      </c>
      <c r="C203" s="51" t="s">
        <v>1272</v>
      </c>
      <c r="D203" s="51" t="s">
        <v>18</v>
      </c>
      <c r="E203" s="51">
        <v>705</v>
      </c>
    </row>
    <row r="204" spans="1:5">
      <c r="A204" s="52" t="s">
        <v>361</v>
      </c>
      <c r="B204" s="52" t="s">
        <v>1273</v>
      </c>
      <c r="C204" s="52" t="s">
        <v>1274</v>
      </c>
      <c r="D204" s="52" t="s">
        <v>492</v>
      </c>
      <c r="E204" s="52">
        <v>90</v>
      </c>
    </row>
    <row r="205" spans="1:5">
      <c r="A205" s="51" t="s">
        <v>114</v>
      </c>
      <c r="B205" s="51" t="s">
        <v>1275</v>
      </c>
      <c r="C205" s="51" t="s">
        <v>1276</v>
      </c>
      <c r="D205" s="51" t="s">
        <v>341</v>
      </c>
      <c r="E205" s="51">
        <v>706</v>
      </c>
    </row>
    <row r="206" spans="1:5">
      <c r="A206" s="52" t="s">
        <v>112</v>
      </c>
      <c r="B206" s="52" t="s">
        <v>1277</v>
      </c>
      <c r="C206" s="52" t="s">
        <v>1278</v>
      </c>
      <c r="D206" s="52" t="s">
        <v>529</v>
      </c>
      <c r="E206" s="52">
        <v>710</v>
      </c>
    </row>
    <row r="207" spans="1:5">
      <c r="A207" s="51" t="s">
        <v>736</v>
      </c>
      <c r="B207" s="51" t="s">
        <v>1279</v>
      </c>
      <c r="C207" s="51" t="s">
        <v>1280</v>
      </c>
      <c r="D207" s="51" t="s">
        <v>735</v>
      </c>
      <c r="E207" s="51">
        <v>239</v>
      </c>
    </row>
    <row r="208" spans="1:5">
      <c r="A208" s="52" t="s">
        <v>87</v>
      </c>
      <c r="B208" s="52" t="s">
        <v>1281</v>
      </c>
      <c r="C208" s="52" t="s">
        <v>1282</v>
      </c>
      <c r="D208" s="52" t="s">
        <v>261</v>
      </c>
      <c r="E208" s="52">
        <v>728</v>
      </c>
    </row>
    <row r="209" spans="1:5">
      <c r="A209" s="51" t="s">
        <v>405</v>
      </c>
      <c r="B209" s="51" t="s">
        <v>1283</v>
      </c>
      <c r="C209" s="51" t="s">
        <v>1284</v>
      </c>
      <c r="D209" s="51" t="s">
        <v>396</v>
      </c>
      <c r="E209" s="51">
        <v>724</v>
      </c>
    </row>
    <row r="210" spans="1:5">
      <c r="A210" s="52" t="s">
        <v>142</v>
      </c>
      <c r="B210" s="52" t="s">
        <v>142</v>
      </c>
      <c r="C210" s="52" t="s">
        <v>1285</v>
      </c>
      <c r="D210" s="52" t="s">
        <v>409</v>
      </c>
      <c r="E210" s="52">
        <v>144</v>
      </c>
    </row>
    <row r="211" spans="1:5">
      <c r="A211" s="51" t="s">
        <v>1286</v>
      </c>
      <c r="B211" s="51" t="s">
        <v>1287</v>
      </c>
      <c r="C211" s="51" t="s">
        <v>1288</v>
      </c>
      <c r="D211" s="51" t="s">
        <v>103</v>
      </c>
      <c r="E211" s="51">
        <v>729</v>
      </c>
    </row>
    <row r="212" spans="1:5">
      <c r="A212" s="52" t="s">
        <v>428</v>
      </c>
      <c r="B212" s="52" t="s">
        <v>1289</v>
      </c>
      <c r="C212" s="52" t="s">
        <v>1290</v>
      </c>
      <c r="D212" s="52" t="s">
        <v>372</v>
      </c>
      <c r="E212" s="52">
        <v>740</v>
      </c>
    </row>
    <row r="213" spans="1:5">
      <c r="A213" s="51" t="s">
        <v>1291</v>
      </c>
      <c r="B213" s="51" t="s">
        <v>1292</v>
      </c>
      <c r="C213" s="51" t="s">
        <v>1293</v>
      </c>
      <c r="D213" s="51" t="s">
        <v>737</v>
      </c>
      <c r="E213" s="51">
        <v>744</v>
      </c>
    </row>
    <row r="214" spans="1:5">
      <c r="A214" s="52" t="s">
        <v>464</v>
      </c>
      <c r="B214" s="52" t="s">
        <v>1294</v>
      </c>
      <c r="C214" s="52" t="s">
        <v>1295</v>
      </c>
      <c r="D214" s="52" t="s">
        <v>393</v>
      </c>
      <c r="E214" s="52">
        <v>752</v>
      </c>
    </row>
    <row r="215" spans="1:5">
      <c r="A215" s="51" t="s">
        <v>69</v>
      </c>
      <c r="B215" s="51" t="s">
        <v>1296</v>
      </c>
      <c r="C215" s="51" t="s">
        <v>1297</v>
      </c>
      <c r="D215" s="51" t="s">
        <v>210</v>
      </c>
      <c r="E215" s="51">
        <v>756</v>
      </c>
    </row>
    <row r="216" spans="1:5">
      <c r="A216" s="52" t="s">
        <v>1298</v>
      </c>
      <c r="B216" s="52" t="s">
        <v>1299</v>
      </c>
      <c r="C216" s="52" t="s">
        <v>1300</v>
      </c>
      <c r="D216" s="52" t="s">
        <v>48</v>
      </c>
      <c r="E216" s="52">
        <v>760</v>
      </c>
    </row>
    <row r="217" spans="1:5">
      <c r="A217" s="51" t="s">
        <v>1301</v>
      </c>
      <c r="B217" s="51" t="s">
        <v>1302</v>
      </c>
      <c r="C217" s="51" t="s">
        <v>1303</v>
      </c>
      <c r="D217" s="51" t="s">
        <v>701</v>
      </c>
      <c r="E217" s="51">
        <v>158</v>
      </c>
    </row>
    <row r="218" spans="1:5">
      <c r="A218" s="52" t="s">
        <v>161</v>
      </c>
      <c r="B218" s="52" t="s">
        <v>1304</v>
      </c>
      <c r="C218" s="52" t="s">
        <v>1305</v>
      </c>
      <c r="D218" s="52" t="s">
        <v>199</v>
      </c>
      <c r="E218" s="52">
        <v>762</v>
      </c>
    </row>
    <row r="219" spans="1:5">
      <c r="A219" s="51" t="s">
        <v>1306</v>
      </c>
      <c r="B219" s="51" t="s">
        <v>1307</v>
      </c>
      <c r="C219" s="51" t="s">
        <v>1308</v>
      </c>
      <c r="D219" s="51" t="s">
        <v>485</v>
      </c>
      <c r="E219" s="51">
        <v>834</v>
      </c>
    </row>
    <row r="220" spans="1:5">
      <c r="A220" s="52" t="s">
        <v>555</v>
      </c>
      <c r="B220" s="52" t="s">
        <v>1309</v>
      </c>
      <c r="C220" s="52" t="s">
        <v>1310</v>
      </c>
      <c r="D220" s="52" t="s">
        <v>354</v>
      </c>
      <c r="E220" s="52">
        <v>764</v>
      </c>
    </row>
    <row r="221" spans="1:5">
      <c r="A221" s="51" t="s">
        <v>32</v>
      </c>
      <c r="B221" s="51" t="s">
        <v>1311</v>
      </c>
      <c r="C221" s="51" t="s">
        <v>1312</v>
      </c>
      <c r="D221" s="51" t="s">
        <v>355</v>
      </c>
      <c r="E221" s="51">
        <v>626</v>
      </c>
    </row>
    <row r="222" spans="1:5">
      <c r="A222" s="52" t="s">
        <v>138</v>
      </c>
      <c r="B222" s="52" t="s">
        <v>1313</v>
      </c>
      <c r="C222" s="52" t="s">
        <v>1314</v>
      </c>
      <c r="D222" s="52" t="s">
        <v>303</v>
      </c>
      <c r="E222" s="52">
        <v>768</v>
      </c>
    </row>
    <row r="223" spans="1:5">
      <c r="A223" s="51" t="s">
        <v>740</v>
      </c>
      <c r="B223" s="51" t="s">
        <v>1315</v>
      </c>
      <c r="C223" s="51" t="s">
        <v>1316</v>
      </c>
      <c r="D223" s="51" t="s">
        <v>739</v>
      </c>
      <c r="E223" s="51">
        <v>772</v>
      </c>
    </row>
    <row r="224" spans="1:5">
      <c r="A224" s="52" t="s">
        <v>478</v>
      </c>
      <c r="B224" s="52" t="s">
        <v>1317</v>
      </c>
      <c r="C224" s="52" t="s">
        <v>1318</v>
      </c>
      <c r="D224" s="52" t="s">
        <v>394</v>
      </c>
      <c r="E224" s="52">
        <v>776</v>
      </c>
    </row>
    <row r="225" spans="1:5">
      <c r="A225" s="51" t="s">
        <v>498</v>
      </c>
      <c r="B225" s="51" t="s">
        <v>1319</v>
      </c>
      <c r="C225" s="51" t="s">
        <v>1320</v>
      </c>
      <c r="D225" s="51" t="s">
        <v>58</v>
      </c>
      <c r="E225" s="51">
        <v>780</v>
      </c>
    </row>
    <row r="226" spans="1:5">
      <c r="A226" s="52" t="s">
        <v>561</v>
      </c>
      <c r="B226" s="52" t="s">
        <v>1321</v>
      </c>
      <c r="C226" s="52" t="s">
        <v>1322</v>
      </c>
      <c r="D226" s="52" t="s">
        <v>98</v>
      </c>
      <c r="E226" s="52">
        <v>788</v>
      </c>
    </row>
    <row r="227" spans="1:5">
      <c r="A227" s="51" t="s">
        <v>429</v>
      </c>
      <c r="B227" s="51" t="s">
        <v>1323</v>
      </c>
      <c r="C227" s="51" t="s">
        <v>1324</v>
      </c>
      <c r="D227" s="51" t="s">
        <v>42</v>
      </c>
      <c r="E227" s="51">
        <v>795</v>
      </c>
    </row>
    <row r="228" spans="1:5">
      <c r="A228" s="52" t="s">
        <v>1325</v>
      </c>
      <c r="B228" s="52" t="s">
        <v>1326</v>
      </c>
      <c r="C228" s="52" t="s">
        <v>1327</v>
      </c>
      <c r="D228" s="52" t="s">
        <v>532</v>
      </c>
      <c r="E228" s="52">
        <v>796</v>
      </c>
    </row>
    <row r="229" spans="1:5">
      <c r="A229" s="51" t="s">
        <v>116</v>
      </c>
      <c r="B229" s="51" t="s">
        <v>1328</v>
      </c>
      <c r="C229" s="51" t="s">
        <v>1329</v>
      </c>
      <c r="D229" s="51" t="s">
        <v>559</v>
      </c>
      <c r="E229" s="51">
        <v>798</v>
      </c>
    </row>
    <row r="230" spans="1:5">
      <c r="A230" s="52" t="s">
        <v>1330</v>
      </c>
      <c r="B230" s="52" t="s">
        <v>1331</v>
      </c>
      <c r="C230" s="52" t="s">
        <v>1332</v>
      </c>
      <c r="D230" s="52" t="s">
        <v>342</v>
      </c>
      <c r="E230" s="52">
        <v>792</v>
      </c>
    </row>
    <row r="231" spans="1:5">
      <c r="A231" s="51" t="s">
        <v>256</v>
      </c>
      <c r="B231" s="51" t="s">
        <v>1333</v>
      </c>
      <c r="C231" s="51" t="s">
        <v>1334</v>
      </c>
      <c r="D231" s="51" t="s">
        <v>419</v>
      </c>
      <c r="E231" s="51">
        <v>800</v>
      </c>
    </row>
    <row r="232" spans="1:5">
      <c r="A232" s="52" t="s">
        <v>164</v>
      </c>
      <c r="B232" s="52" t="s">
        <v>1335</v>
      </c>
      <c r="C232" s="52" t="s">
        <v>1336</v>
      </c>
      <c r="D232" s="52" t="s">
        <v>343</v>
      </c>
      <c r="E232" s="52">
        <v>804</v>
      </c>
    </row>
    <row r="233" spans="1:5">
      <c r="A233" s="51" t="s">
        <v>1337</v>
      </c>
      <c r="B233" s="51" t="s">
        <v>1338</v>
      </c>
      <c r="C233" s="51" t="s">
        <v>1339</v>
      </c>
      <c r="D233" s="51" t="s">
        <v>233</v>
      </c>
      <c r="E233" s="51">
        <v>784</v>
      </c>
    </row>
    <row r="234" spans="1:5">
      <c r="A234" s="52" t="s">
        <v>1340</v>
      </c>
      <c r="B234" s="52" t="s">
        <v>1341</v>
      </c>
      <c r="C234" s="52" t="s">
        <v>1342</v>
      </c>
      <c r="D234" s="52" t="s">
        <v>248</v>
      </c>
      <c r="E234" s="52">
        <v>826</v>
      </c>
    </row>
    <row r="235" spans="1:5">
      <c r="A235" s="51" t="s">
        <v>1343</v>
      </c>
      <c r="B235" s="51" t="s">
        <v>1344</v>
      </c>
      <c r="C235" s="51" t="s">
        <v>1345</v>
      </c>
      <c r="D235" s="51" t="s">
        <v>831</v>
      </c>
      <c r="E235" s="51">
        <v>581</v>
      </c>
    </row>
    <row r="236" spans="1:5">
      <c r="A236" s="52" t="s">
        <v>1346</v>
      </c>
      <c r="B236" s="52" t="s">
        <v>1347</v>
      </c>
      <c r="C236" s="52" t="s">
        <v>1348</v>
      </c>
      <c r="D236" s="52" t="s">
        <v>54</v>
      </c>
      <c r="E236" s="52">
        <v>840</v>
      </c>
    </row>
    <row r="237" spans="1:5">
      <c r="A237" s="51" t="s">
        <v>170</v>
      </c>
      <c r="B237" s="51" t="s">
        <v>1349</v>
      </c>
      <c r="C237" s="51" t="s">
        <v>1350</v>
      </c>
      <c r="D237" s="51" t="s">
        <v>200</v>
      </c>
      <c r="E237" s="51">
        <v>858</v>
      </c>
    </row>
    <row r="238" spans="1:5">
      <c r="A238" s="52" t="s">
        <v>216</v>
      </c>
      <c r="B238" s="52" t="s">
        <v>1351</v>
      </c>
      <c r="C238" s="52" t="s">
        <v>1352</v>
      </c>
      <c r="D238" s="52" t="s">
        <v>324</v>
      </c>
      <c r="E238" s="52">
        <v>860</v>
      </c>
    </row>
    <row r="239" spans="1:5">
      <c r="A239" s="51" t="s">
        <v>488</v>
      </c>
      <c r="B239" s="51" t="s">
        <v>1353</v>
      </c>
      <c r="C239" s="51" t="s">
        <v>1354</v>
      </c>
      <c r="D239" s="51" t="s">
        <v>452</v>
      </c>
      <c r="E239" s="51">
        <v>548</v>
      </c>
    </row>
    <row r="240" spans="1:5">
      <c r="A240" s="52" t="s">
        <v>833</v>
      </c>
      <c r="B240" s="52" t="s">
        <v>1355</v>
      </c>
      <c r="C240" s="52" t="s">
        <v>1356</v>
      </c>
      <c r="D240" s="52" t="s">
        <v>373</v>
      </c>
      <c r="E240" s="52">
        <v>862</v>
      </c>
    </row>
    <row r="241" spans="1:5">
      <c r="A241" s="51" t="s">
        <v>574</v>
      </c>
      <c r="B241" s="51" t="s">
        <v>1357</v>
      </c>
      <c r="C241" s="51" t="s">
        <v>1358</v>
      </c>
      <c r="D241" s="51" t="s">
        <v>560</v>
      </c>
      <c r="E241" s="51">
        <v>704</v>
      </c>
    </row>
    <row r="242" spans="1:5">
      <c r="A242" s="52" t="s">
        <v>1359</v>
      </c>
      <c r="B242" s="52" t="s">
        <v>1360</v>
      </c>
      <c r="C242" s="52" t="s">
        <v>1361</v>
      </c>
      <c r="D242" s="52" t="s">
        <v>244</v>
      </c>
      <c r="E242" s="52">
        <v>92</v>
      </c>
    </row>
    <row r="243" spans="1:5">
      <c r="A243" s="51" t="s">
        <v>68</v>
      </c>
      <c r="B243" s="51" t="s">
        <v>1362</v>
      </c>
      <c r="C243" s="51" t="s">
        <v>1363</v>
      </c>
      <c r="D243" s="51" t="s">
        <v>283</v>
      </c>
      <c r="E243" s="51">
        <v>850</v>
      </c>
    </row>
    <row r="244" spans="1:5">
      <c r="A244" s="52" t="s">
        <v>1364</v>
      </c>
      <c r="B244" s="52" t="s">
        <v>1365</v>
      </c>
      <c r="C244" s="52" t="s">
        <v>1366</v>
      </c>
      <c r="D244" s="52" t="s">
        <v>825</v>
      </c>
      <c r="E244" s="52">
        <v>876</v>
      </c>
    </row>
    <row r="245" spans="1:5">
      <c r="A245" s="51" t="s">
        <v>1367</v>
      </c>
      <c r="B245" s="51" t="s">
        <v>1368</v>
      </c>
      <c r="C245" s="51" t="s">
        <v>1369</v>
      </c>
      <c r="D245" s="51" t="s">
        <v>696</v>
      </c>
      <c r="E245" s="51">
        <v>732</v>
      </c>
    </row>
    <row r="246" spans="1:5">
      <c r="A246" s="52" t="s">
        <v>786</v>
      </c>
      <c r="B246" s="52" t="s">
        <v>1370</v>
      </c>
      <c r="C246" s="52" t="s">
        <v>1371</v>
      </c>
      <c r="D246" s="52" t="s">
        <v>65</v>
      </c>
      <c r="E246" s="52">
        <v>887</v>
      </c>
    </row>
    <row r="247" spans="1:5">
      <c r="A247" s="51" t="s">
        <v>362</v>
      </c>
      <c r="B247" s="51" t="s">
        <v>1372</v>
      </c>
      <c r="C247" s="51" t="s">
        <v>1373</v>
      </c>
      <c r="D247" s="51" t="s">
        <v>512</v>
      </c>
      <c r="E247" s="51">
        <v>894</v>
      </c>
    </row>
    <row r="248" spans="1:5">
      <c r="A248" s="52" t="s">
        <v>43</v>
      </c>
      <c r="B248" s="52" t="s">
        <v>1374</v>
      </c>
      <c r="C248" s="52" t="s">
        <v>1375</v>
      </c>
      <c r="D248" s="52" t="s">
        <v>281</v>
      </c>
      <c r="E248" s="52">
        <v>716</v>
      </c>
    </row>
    <row r="249" spans="1:5">
      <c r="A249" s="51" t="s">
        <v>1376</v>
      </c>
      <c r="B249" s="51" t="s">
        <v>1377</v>
      </c>
      <c r="C249" s="51" t="s">
        <v>1378</v>
      </c>
      <c r="D249" s="51" t="s">
        <v>715</v>
      </c>
      <c r="E249" s="51">
        <v>248</v>
      </c>
    </row>
    <row r="251" spans="1:5">
      <c r="A251" s="41" t="s">
        <v>838</v>
      </c>
      <c r="B251" s="41" t="s">
        <v>1382</v>
      </c>
      <c r="C251" s="41" t="s">
        <v>1383</v>
      </c>
      <c r="D251" s="41"/>
    </row>
    <row r="252" spans="1:5">
      <c r="A252" s="41" t="s">
        <v>1379</v>
      </c>
      <c r="B252" s="41" t="s">
        <v>1380</v>
      </c>
      <c r="C252" s="41"/>
      <c r="D252" s="41"/>
    </row>
    <row r="253" spans="1:5">
      <c r="A253" s="41" t="s">
        <v>1381</v>
      </c>
      <c r="B253" s="41" t="s">
        <v>1589</v>
      </c>
      <c r="C253" s="41"/>
      <c r="D253" s="4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F342C-95FE-44E9-994A-D2C8D9B237ED}">
  <sheetPr>
    <tabColor theme="9" tint="0.79998168889431442"/>
  </sheetPr>
  <dimension ref="A1:B279"/>
  <sheetViews>
    <sheetView workbookViewId="0"/>
  </sheetViews>
  <sheetFormatPr defaultRowHeight="14.5"/>
  <cols>
    <col min="2" max="2" width="67.453125" bestFit="1" customWidth="1"/>
  </cols>
  <sheetData>
    <row r="1" spans="1:2">
      <c r="A1" s="3" t="s">
        <v>702</v>
      </c>
      <c r="B1" s="3" t="s">
        <v>703</v>
      </c>
    </row>
    <row r="2" spans="1:2">
      <c r="A2" t="s">
        <v>744</v>
      </c>
      <c r="B2" t="s">
        <v>745</v>
      </c>
    </row>
    <row r="3" spans="1:2">
      <c r="A3" t="s">
        <v>746</v>
      </c>
      <c r="B3" t="s">
        <v>747</v>
      </c>
    </row>
    <row r="4" spans="1:2">
      <c r="A4" t="s">
        <v>748</v>
      </c>
      <c r="B4" t="s">
        <v>749</v>
      </c>
    </row>
    <row r="5" spans="1:2">
      <c r="A5" t="s">
        <v>827</v>
      </c>
      <c r="B5" t="s">
        <v>828</v>
      </c>
    </row>
    <row r="6" spans="1:2">
      <c r="A6" t="s">
        <v>834</v>
      </c>
      <c r="B6" t="s">
        <v>175</v>
      </c>
    </row>
    <row r="7" spans="1:2">
      <c r="A7" t="s">
        <v>750</v>
      </c>
      <c r="B7" t="s">
        <v>751</v>
      </c>
    </row>
    <row r="8" spans="1:2">
      <c r="A8" t="s">
        <v>752</v>
      </c>
      <c r="B8" t="s">
        <v>753</v>
      </c>
    </row>
    <row r="9" spans="1:2">
      <c r="A9" t="s">
        <v>754</v>
      </c>
      <c r="B9" t="s">
        <v>755</v>
      </c>
    </row>
    <row r="10" spans="1:2">
      <c r="A10" t="s">
        <v>756</v>
      </c>
      <c r="B10" t="s">
        <v>757</v>
      </c>
    </row>
    <row r="11" spans="1:2">
      <c r="A11" t="s">
        <v>758</v>
      </c>
      <c r="B11" t="s">
        <v>759</v>
      </c>
    </row>
    <row r="12" spans="1:2">
      <c r="A12" t="s">
        <v>760</v>
      </c>
      <c r="B12" t="s">
        <v>761</v>
      </c>
    </row>
    <row r="13" spans="1:2">
      <c r="A13" t="s">
        <v>762</v>
      </c>
      <c r="B13" t="s">
        <v>761</v>
      </c>
    </row>
    <row r="14" spans="1:2">
      <c r="A14" t="s">
        <v>763</v>
      </c>
      <c r="B14" t="s">
        <v>764</v>
      </c>
    </row>
    <row r="15" spans="1:2">
      <c r="A15" t="s">
        <v>765</v>
      </c>
      <c r="B15" t="s">
        <v>766</v>
      </c>
    </row>
    <row r="16" spans="1:2">
      <c r="A16" t="s">
        <v>767</v>
      </c>
      <c r="B16" t="s">
        <v>768</v>
      </c>
    </row>
    <row r="17" spans="1:2">
      <c r="A17" t="s">
        <v>769</v>
      </c>
      <c r="B17" t="s">
        <v>770</v>
      </c>
    </row>
    <row r="18" spans="1:2">
      <c r="A18" t="s">
        <v>771</v>
      </c>
      <c r="B18" t="s">
        <v>772</v>
      </c>
    </row>
    <row r="19" spans="1:2">
      <c r="A19" t="s">
        <v>773</v>
      </c>
      <c r="B19" t="s">
        <v>774</v>
      </c>
    </row>
    <row r="20" spans="1:2">
      <c r="A20" t="s">
        <v>775</v>
      </c>
      <c r="B20" t="s">
        <v>776</v>
      </c>
    </row>
    <row r="21" spans="1:2">
      <c r="A21" t="s">
        <v>777</v>
      </c>
      <c r="B21" t="s">
        <v>778</v>
      </c>
    </row>
    <row r="22" spans="1:2">
      <c r="A22" t="s">
        <v>779</v>
      </c>
      <c r="B22" t="s">
        <v>780</v>
      </c>
    </row>
    <row r="23" spans="1:2">
      <c r="A23" t="s">
        <v>781</v>
      </c>
      <c r="B23" t="s">
        <v>782</v>
      </c>
    </row>
    <row r="24" spans="1:2">
      <c r="A24" t="s">
        <v>783</v>
      </c>
      <c r="B24" t="s">
        <v>784</v>
      </c>
    </row>
    <row r="25" spans="1:2">
      <c r="A25" t="s">
        <v>785</v>
      </c>
      <c r="B25" t="s">
        <v>768</v>
      </c>
    </row>
    <row r="26" spans="1:2">
      <c r="A26" t="s">
        <v>74</v>
      </c>
      <c r="B26" t="s">
        <v>521</v>
      </c>
    </row>
    <row r="27" spans="1:2">
      <c r="A27" t="s">
        <v>322</v>
      </c>
      <c r="B27" t="s">
        <v>427</v>
      </c>
    </row>
    <row r="28" spans="1:2">
      <c r="A28" t="s">
        <v>349</v>
      </c>
      <c r="B28" t="s">
        <v>47</v>
      </c>
    </row>
    <row r="29" spans="1:2">
      <c r="A29" t="s">
        <v>713</v>
      </c>
      <c r="B29" t="s">
        <v>714</v>
      </c>
    </row>
    <row r="30" spans="1:2">
      <c r="A30" t="s">
        <v>715</v>
      </c>
      <c r="B30" t="s">
        <v>716</v>
      </c>
    </row>
    <row r="31" spans="1:2">
      <c r="A31" t="s">
        <v>146</v>
      </c>
      <c r="B31" t="s">
        <v>377</v>
      </c>
    </row>
    <row r="32" spans="1:2">
      <c r="A32" t="s">
        <v>108</v>
      </c>
      <c r="B32" t="s">
        <v>381</v>
      </c>
    </row>
    <row r="33" spans="1:2">
      <c r="A33" t="s">
        <v>233</v>
      </c>
      <c r="B33" t="s">
        <v>49</v>
      </c>
    </row>
    <row r="34" spans="1:2">
      <c r="A34" t="s">
        <v>174</v>
      </c>
      <c r="B34" t="s">
        <v>201</v>
      </c>
    </row>
    <row r="35" spans="1:2">
      <c r="A35" t="s">
        <v>131</v>
      </c>
      <c r="B35" t="s">
        <v>215</v>
      </c>
    </row>
    <row r="36" spans="1:2">
      <c r="A36" t="s">
        <v>253</v>
      </c>
      <c r="B36" t="s">
        <v>99</v>
      </c>
    </row>
    <row r="37" spans="1:2">
      <c r="A37" t="s">
        <v>717</v>
      </c>
      <c r="B37" t="s">
        <v>718</v>
      </c>
    </row>
    <row r="38" spans="1:2">
      <c r="A38" t="s">
        <v>719</v>
      </c>
      <c r="B38" t="s">
        <v>720</v>
      </c>
    </row>
    <row r="39" spans="1:2">
      <c r="A39" t="s">
        <v>191</v>
      </c>
      <c r="B39" t="s">
        <v>197</v>
      </c>
    </row>
    <row r="40" spans="1:2">
      <c r="A40" t="s">
        <v>463</v>
      </c>
      <c r="B40" t="s">
        <v>450</v>
      </c>
    </row>
    <row r="41" spans="1:2">
      <c r="A41" t="s">
        <v>320</v>
      </c>
      <c r="B41" t="s">
        <v>257</v>
      </c>
    </row>
    <row r="42" spans="1:2">
      <c r="A42" t="s">
        <v>185</v>
      </c>
      <c r="B42" t="s">
        <v>476</v>
      </c>
    </row>
    <row r="43" spans="1:2">
      <c r="A43" t="s">
        <v>208</v>
      </c>
      <c r="B43" t="s">
        <v>545</v>
      </c>
    </row>
    <row r="44" spans="1:2">
      <c r="A44" t="s">
        <v>487</v>
      </c>
      <c r="B44" t="s">
        <v>490</v>
      </c>
    </row>
    <row r="45" spans="1:2">
      <c r="A45" t="s">
        <v>436</v>
      </c>
      <c r="B45" t="s">
        <v>245</v>
      </c>
    </row>
    <row r="46" spans="1:2">
      <c r="A46" t="s">
        <v>835</v>
      </c>
      <c r="B46" t="s">
        <v>836</v>
      </c>
    </row>
    <row r="47" spans="1:2">
      <c r="A47" t="s">
        <v>339</v>
      </c>
      <c r="B47" t="s">
        <v>285</v>
      </c>
    </row>
    <row r="48" spans="1:2">
      <c r="A48" t="s">
        <v>252</v>
      </c>
      <c r="B48" t="s">
        <v>415</v>
      </c>
    </row>
    <row r="49" spans="1:2">
      <c r="A49" t="s">
        <v>334</v>
      </c>
      <c r="B49" t="s">
        <v>89</v>
      </c>
    </row>
    <row r="50" spans="1:2">
      <c r="A50" t="s">
        <v>228</v>
      </c>
      <c r="B50" t="s">
        <v>479</v>
      </c>
    </row>
    <row r="51" spans="1:2">
      <c r="A51" t="s">
        <v>317</v>
      </c>
      <c r="B51" t="s">
        <v>788</v>
      </c>
    </row>
    <row r="52" spans="1:2">
      <c r="A52" t="s">
        <v>516</v>
      </c>
      <c r="B52" t="s">
        <v>382</v>
      </c>
    </row>
    <row r="53" spans="1:2">
      <c r="A53" t="s">
        <v>721</v>
      </c>
      <c r="B53" t="s">
        <v>722</v>
      </c>
    </row>
    <row r="54" spans="1:2">
      <c r="A54" t="s">
        <v>499</v>
      </c>
      <c r="B54" t="s">
        <v>481</v>
      </c>
    </row>
    <row r="55" spans="1:2">
      <c r="A55" t="s">
        <v>403</v>
      </c>
      <c r="B55" t="s">
        <v>504</v>
      </c>
    </row>
    <row r="56" spans="1:2">
      <c r="A56" t="s">
        <v>425</v>
      </c>
      <c r="B56" t="s">
        <v>106</v>
      </c>
    </row>
    <row r="57" spans="1:2">
      <c r="A57" t="s">
        <v>104</v>
      </c>
      <c r="B57" t="s">
        <v>787</v>
      </c>
    </row>
    <row r="58" spans="1:2">
      <c r="A58" t="s">
        <v>187</v>
      </c>
      <c r="B58" t="s">
        <v>480</v>
      </c>
    </row>
    <row r="59" spans="1:2">
      <c r="A59" t="s">
        <v>52</v>
      </c>
      <c r="B59" t="s">
        <v>214</v>
      </c>
    </row>
    <row r="60" spans="1:2">
      <c r="A60" t="s">
        <v>184</v>
      </c>
      <c r="B60" t="s">
        <v>221</v>
      </c>
    </row>
    <row r="61" spans="1:2">
      <c r="A61" t="s">
        <v>209</v>
      </c>
      <c r="B61" t="s">
        <v>80</v>
      </c>
    </row>
    <row r="62" spans="1:2">
      <c r="A62" t="s">
        <v>789</v>
      </c>
      <c r="B62" t="s">
        <v>790</v>
      </c>
    </row>
    <row r="63" spans="1:2">
      <c r="A63" t="s">
        <v>368</v>
      </c>
      <c r="B63" t="s">
        <v>86</v>
      </c>
    </row>
    <row r="64" spans="1:2">
      <c r="A64" t="s">
        <v>237</v>
      </c>
      <c r="B64" t="s">
        <v>91</v>
      </c>
    </row>
    <row r="65" spans="1:2">
      <c r="A65" t="s">
        <v>135</v>
      </c>
      <c r="B65" t="s">
        <v>413</v>
      </c>
    </row>
    <row r="66" spans="1:2">
      <c r="A66" t="s">
        <v>791</v>
      </c>
      <c r="B66" t="s">
        <v>792</v>
      </c>
    </row>
    <row r="67" spans="1:2">
      <c r="A67" t="s">
        <v>704</v>
      </c>
      <c r="B67" t="s">
        <v>705</v>
      </c>
    </row>
    <row r="68" spans="1:2">
      <c r="A68" t="s">
        <v>210</v>
      </c>
      <c r="B68" t="s">
        <v>69</v>
      </c>
    </row>
    <row r="69" spans="1:2">
      <c r="A69" t="s">
        <v>243</v>
      </c>
      <c r="B69" t="s">
        <v>556</v>
      </c>
    </row>
    <row r="70" spans="1:2">
      <c r="A70" t="s">
        <v>183</v>
      </c>
      <c r="B70" t="s">
        <v>366</v>
      </c>
    </row>
    <row r="71" spans="1:2">
      <c r="A71" t="s">
        <v>204</v>
      </c>
      <c r="B71" t="s">
        <v>723</v>
      </c>
    </row>
    <row r="72" spans="1:2">
      <c r="A72" t="s">
        <v>230</v>
      </c>
      <c r="B72" t="s">
        <v>97</v>
      </c>
    </row>
    <row r="73" spans="1:2">
      <c r="A73" t="s">
        <v>411</v>
      </c>
      <c r="B73" t="s">
        <v>724</v>
      </c>
    </row>
    <row r="74" spans="1:2">
      <c r="A74" t="s">
        <v>546</v>
      </c>
      <c r="B74" t="s">
        <v>725</v>
      </c>
    </row>
    <row r="75" spans="1:2">
      <c r="A75" t="s">
        <v>726</v>
      </c>
      <c r="B75" t="s">
        <v>727</v>
      </c>
    </row>
    <row r="76" spans="1:2">
      <c r="A76" t="s">
        <v>304</v>
      </c>
      <c r="B76" t="s">
        <v>445</v>
      </c>
    </row>
    <row r="77" spans="1:2">
      <c r="A77" t="s">
        <v>154</v>
      </c>
      <c r="B77" t="s">
        <v>524</v>
      </c>
    </row>
    <row r="78" spans="1:2">
      <c r="A78" t="s">
        <v>37</v>
      </c>
      <c r="B78" t="s">
        <v>223</v>
      </c>
    </row>
    <row r="79" spans="1:2">
      <c r="A79" t="s">
        <v>64</v>
      </c>
      <c r="B79" t="s">
        <v>332</v>
      </c>
    </row>
    <row r="80" spans="1:2">
      <c r="A80" t="s">
        <v>395</v>
      </c>
      <c r="B80" t="s">
        <v>162</v>
      </c>
    </row>
    <row r="81" spans="1:2">
      <c r="A81" t="s">
        <v>279</v>
      </c>
      <c r="B81" t="s">
        <v>793</v>
      </c>
    </row>
    <row r="82" spans="1:2">
      <c r="A82" t="s">
        <v>728</v>
      </c>
      <c r="B82" t="s">
        <v>729</v>
      </c>
    </row>
    <row r="83" spans="1:2">
      <c r="A83" t="s">
        <v>125</v>
      </c>
      <c r="B83" t="s">
        <v>519</v>
      </c>
    </row>
    <row r="84" spans="1:2">
      <c r="A84" t="s">
        <v>510</v>
      </c>
      <c r="B84" t="s">
        <v>203</v>
      </c>
    </row>
    <row r="85" spans="1:2">
      <c r="A85" t="s">
        <v>365</v>
      </c>
      <c r="B85" t="s">
        <v>794</v>
      </c>
    </row>
    <row r="86" spans="1:2">
      <c r="A86" t="s">
        <v>57</v>
      </c>
      <c r="B86" t="s">
        <v>7</v>
      </c>
    </row>
    <row r="87" spans="1:2">
      <c r="A87" t="s">
        <v>312</v>
      </c>
      <c r="B87" t="s">
        <v>217</v>
      </c>
    </row>
    <row r="88" spans="1:2">
      <c r="A88" t="s">
        <v>541</v>
      </c>
      <c r="B88" t="s">
        <v>117</v>
      </c>
    </row>
    <row r="89" spans="1:2">
      <c r="A89" t="s">
        <v>289</v>
      </c>
      <c r="B89" t="s">
        <v>374</v>
      </c>
    </row>
    <row r="90" spans="1:2">
      <c r="A90" t="s">
        <v>126</v>
      </c>
      <c r="B90" t="s">
        <v>225</v>
      </c>
    </row>
    <row r="91" spans="1:2">
      <c r="A91" t="s">
        <v>314</v>
      </c>
      <c r="B91" t="s">
        <v>173</v>
      </c>
    </row>
    <row r="92" spans="1:2">
      <c r="A92" t="s">
        <v>3</v>
      </c>
      <c r="B92" t="s">
        <v>41</v>
      </c>
    </row>
    <row r="93" spans="1:2">
      <c r="A93" t="s">
        <v>509</v>
      </c>
      <c r="B93" t="s">
        <v>567</v>
      </c>
    </row>
    <row r="94" spans="1:2">
      <c r="A94" t="s">
        <v>226</v>
      </c>
      <c r="B94" t="s">
        <v>255</v>
      </c>
    </row>
    <row r="95" spans="1:2">
      <c r="A95" t="s">
        <v>696</v>
      </c>
      <c r="B95" t="s">
        <v>795</v>
      </c>
    </row>
    <row r="96" spans="1:2">
      <c r="A96" t="s">
        <v>396</v>
      </c>
      <c r="B96" t="s">
        <v>405</v>
      </c>
    </row>
    <row r="97" spans="1:2">
      <c r="A97" t="s">
        <v>50</v>
      </c>
      <c r="B97" t="s">
        <v>168</v>
      </c>
    </row>
    <row r="98" spans="1:2">
      <c r="A98" t="s">
        <v>398</v>
      </c>
      <c r="B98" t="s">
        <v>45</v>
      </c>
    </row>
    <row r="99" spans="1:2">
      <c r="A99" t="s">
        <v>459</v>
      </c>
      <c r="B99" t="s">
        <v>149</v>
      </c>
    </row>
    <row r="100" spans="1:2">
      <c r="A100" t="s">
        <v>469</v>
      </c>
      <c r="B100" t="s">
        <v>111</v>
      </c>
    </row>
    <row r="101" spans="1:2">
      <c r="A101" t="s">
        <v>796</v>
      </c>
      <c r="B101" t="s">
        <v>797</v>
      </c>
    </row>
    <row r="102" spans="1:2">
      <c r="A102" t="s">
        <v>520</v>
      </c>
      <c r="B102" t="s">
        <v>420</v>
      </c>
    </row>
    <row r="103" spans="1:2">
      <c r="A103" t="s">
        <v>390</v>
      </c>
      <c r="B103" t="s">
        <v>493</v>
      </c>
    </row>
    <row r="104" spans="1:2">
      <c r="A104" t="s">
        <v>551</v>
      </c>
      <c r="B104" t="s">
        <v>798</v>
      </c>
    </row>
    <row r="105" spans="1:2">
      <c r="A105" t="s">
        <v>346</v>
      </c>
      <c r="B105" t="s">
        <v>363</v>
      </c>
    </row>
    <row r="106" spans="1:2">
      <c r="A106" t="s">
        <v>248</v>
      </c>
      <c r="B106" t="s">
        <v>266</v>
      </c>
    </row>
    <row r="107" spans="1:2">
      <c r="A107" t="s">
        <v>234</v>
      </c>
      <c r="B107" t="s">
        <v>220</v>
      </c>
    </row>
    <row r="108" spans="1:2">
      <c r="A108" t="s">
        <v>706</v>
      </c>
      <c r="B108" t="s">
        <v>707</v>
      </c>
    </row>
    <row r="109" spans="1:2">
      <c r="A109" t="s">
        <v>311</v>
      </c>
      <c r="B109" t="s">
        <v>299</v>
      </c>
    </row>
    <row r="110" spans="1:2">
      <c r="A110" t="s">
        <v>284</v>
      </c>
      <c r="B110" t="s">
        <v>140</v>
      </c>
    </row>
    <row r="111" spans="1:2">
      <c r="A111" t="s">
        <v>67</v>
      </c>
      <c r="B111" t="s">
        <v>269</v>
      </c>
    </row>
    <row r="112" spans="1:2">
      <c r="A112" t="s">
        <v>697</v>
      </c>
      <c r="B112" t="s">
        <v>799</v>
      </c>
    </row>
    <row r="113" spans="1:2">
      <c r="A113" t="s">
        <v>542</v>
      </c>
      <c r="B113" t="s">
        <v>730</v>
      </c>
    </row>
    <row r="114" spans="1:2">
      <c r="A114" t="s">
        <v>93</v>
      </c>
      <c r="B114" t="s">
        <v>100</v>
      </c>
    </row>
    <row r="115" spans="1:2">
      <c r="A115" t="s">
        <v>24</v>
      </c>
      <c r="B115" t="s">
        <v>75</v>
      </c>
    </row>
    <row r="116" spans="1:2">
      <c r="A116" t="s">
        <v>448</v>
      </c>
      <c r="B116" t="s">
        <v>391</v>
      </c>
    </row>
    <row r="117" spans="1:2">
      <c r="A117" t="s">
        <v>306</v>
      </c>
      <c r="B117" t="s">
        <v>206</v>
      </c>
    </row>
    <row r="118" spans="1:2">
      <c r="A118" t="s">
        <v>190</v>
      </c>
      <c r="B118" t="s">
        <v>62</v>
      </c>
    </row>
    <row r="119" spans="1:2">
      <c r="A119" t="s">
        <v>305</v>
      </c>
      <c r="B119" t="s">
        <v>107</v>
      </c>
    </row>
    <row r="120" spans="1:2">
      <c r="A120" t="s">
        <v>698</v>
      </c>
      <c r="B120" t="s">
        <v>800</v>
      </c>
    </row>
    <row r="121" spans="1:2">
      <c r="A121" t="s">
        <v>194</v>
      </c>
      <c r="B121" t="s">
        <v>491</v>
      </c>
    </row>
    <row r="122" spans="1:2">
      <c r="A122" t="s">
        <v>345</v>
      </c>
      <c r="B122" t="s">
        <v>169</v>
      </c>
    </row>
    <row r="123" spans="1:2">
      <c r="A123" t="s">
        <v>239</v>
      </c>
      <c r="B123" t="s">
        <v>711</v>
      </c>
    </row>
    <row r="124" spans="1:2">
      <c r="A124" t="s">
        <v>801</v>
      </c>
      <c r="B124" t="s">
        <v>802</v>
      </c>
    </row>
    <row r="125" spans="1:2">
      <c r="A125" t="s">
        <v>4</v>
      </c>
      <c r="B125" t="s">
        <v>331</v>
      </c>
    </row>
    <row r="126" spans="1:2">
      <c r="A126" t="s">
        <v>5</v>
      </c>
      <c r="B126" t="s">
        <v>549</v>
      </c>
    </row>
    <row r="127" spans="1:2">
      <c r="A127" t="s">
        <v>31</v>
      </c>
      <c r="B127" t="s">
        <v>246</v>
      </c>
    </row>
    <row r="128" spans="1:2">
      <c r="A128" t="s">
        <v>249</v>
      </c>
      <c r="B128" t="s">
        <v>515</v>
      </c>
    </row>
    <row r="129" spans="1:2">
      <c r="A129" t="s">
        <v>430</v>
      </c>
      <c r="B129" t="s">
        <v>295</v>
      </c>
    </row>
    <row r="130" spans="1:2">
      <c r="A130" t="s">
        <v>494</v>
      </c>
      <c r="B130" t="s">
        <v>352</v>
      </c>
    </row>
    <row r="131" spans="1:2">
      <c r="A131" t="s">
        <v>195</v>
      </c>
      <c r="B131" t="s">
        <v>528</v>
      </c>
    </row>
    <row r="132" spans="1:2">
      <c r="A132" t="s">
        <v>803</v>
      </c>
      <c r="B132" t="s">
        <v>804</v>
      </c>
    </row>
    <row r="133" spans="1:2">
      <c r="A133" t="s">
        <v>376</v>
      </c>
      <c r="B133" t="s">
        <v>182</v>
      </c>
    </row>
    <row r="134" spans="1:2">
      <c r="A134" t="s">
        <v>84</v>
      </c>
      <c r="B134" t="s">
        <v>569</v>
      </c>
    </row>
    <row r="135" spans="1:2">
      <c r="A135" t="s">
        <v>465</v>
      </c>
      <c r="B135" t="s">
        <v>163</v>
      </c>
    </row>
    <row r="136" spans="1:2">
      <c r="A136" t="s">
        <v>482</v>
      </c>
      <c r="B136" t="s">
        <v>79</v>
      </c>
    </row>
    <row r="137" spans="1:2">
      <c r="A137" t="s">
        <v>453</v>
      </c>
      <c r="B137" t="s">
        <v>192</v>
      </c>
    </row>
    <row r="138" spans="1:2">
      <c r="A138" t="s">
        <v>333</v>
      </c>
      <c r="B138" t="s">
        <v>471</v>
      </c>
    </row>
    <row r="139" spans="1:2">
      <c r="A139" t="s">
        <v>400</v>
      </c>
      <c r="B139" t="s">
        <v>375</v>
      </c>
    </row>
    <row r="140" spans="1:2">
      <c r="A140" t="s">
        <v>709</v>
      </c>
      <c r="B140" t="s">
        <v>710</v>
      </c>
    </row>
    <row r="141" spans="1:2">
      <c r="A141" t="s">
        <v>383</v>
      </c>
      <c r="B141" t="s">
        <v>501</v>
      </c>
    </row>
    <row r="142" spans="1:2">
      <c r="A142" t="s">
        <v>30</v>
      </c>
      <c r="B142" t="s">
        <v>212</v>
      </c>
    </row>
    <row r="143" spans="1:2">
      <c r="A143" t="s">
        <v>1</v>
      </c>
      <c r="B143" t="s">
        <v>517</v>
      </c>
    </row>
    <row r="144" spans="1:2">
      <c r="A144" t="s">
        <v>127</v>
      </c>
      <c r="B144" t="s">
        <v>292</v>
      </c>
    </row>
    <row r="145" spans="1:2">
      <c r="A145" t="s">
        <v>290</v>
      </c>
      <c r="B145" t="s">
        <v>731</v>
      </c>
    </row>
    <row r="146" spans="1:2">
      <c r="A146" t="s">
        <v>421</v>
      </c>
      <c r="B146" t="s">
        <v>264</v>
      </c>
    </row>
    <row r="147" spans="1:2">
      <c r="A147" t="s">
        <v>59</v>
      </c>
      <c r="B147" t="s">
        <v>29</v>
      </c>
    </row>
    <row r="148" spans="1:2">
      <c r="A148" t="s">
        <v>554</v>
      </c>
      <c r="B148" t="s">
        <v>805</v>
      </c>
    </row>
    <row r="149" spans="1:2">
      <c r="A149" t="s">
        <v>357</v>
      </c>
      <c r="B149" t="s">
        <v>570</v>
      </c>
    </row>
    <row r="150" spans="1:2">
      <c r="A150" t="s">
        <v>232</v>
      </c>
      <c r="B150" t="s">
        <v>121</v>
      </c>
    </row>
    <row r="151" spans="1:2">
      <c r="A151" t="s">
        <v>275</v>
      </c>
      <c r="B151" t="s">
        <v>806</v>
      </c>
    </row>
    <row r="152" spans="1:2">
      <c r="A152" t="s">
        <v>535</v>
      </c>
      <c r="B152" t="s">
        <v>34</v>
      </c>
    </row>
    <row r="153" spans="1:2">
      <c r="A153" t="s">
        <v>196</v>
      </c>
      <c r="B153" t="s">
        <v>271</v>
      </c>
    </row>
    <row r="154" spans="1:2">
      <c r="A154" t="s">
        <v>235</v>
      </c>
      <c r="B154" t="s">
        <v>475</v>
      </c>
    </row>
    <row r="155" spans="1:2">
      <c r="A155" t="s">
        <v>457</v>
      </c>
      <c r="B155" t="s">
        <v>807</v>
      </c>
    </row>
    <row r="156" spans="1:2">
      <c r="A156" t="s">
        <v>33</v>
      </c>
      <c r="B156" t="s">
        <v>88</v>
      </c>
    </row>
    <row r="157" spans="1:2">
      <c r="A157" t="s">
        <v>409</v>
      </c>
      <c r="B157" t="s">
        <v>142</v>
      </c>
    </row>
    <row r="158" spans="1:2">
      <c r="A158" t="s">
        <v>433</v>
      </c>
      <c r="B158" t="s">
        <v>468</v>
      </c>
    </row>
    <row r="159" spans="1:2">
      <c r="A159" t="s">
        <v>506</v>
      </c>
      <c r="B159" t="s">
        <v>437</v>
      </c>
    </row>
    <row r="160" spans="1:2">
      <c r="A160" t="s">
        <v>432</v>
      </c>
      <c r="B160" t="s">
        <v>224</v>
      </c>
    </row>
    <row r="161" spans="1:2">
      <c r="A161" t="s">
        <v>129</v>
      </c>
      <c r="B161" t="s">
        <v>139</v>
      </c>
    </row>
    <row r="162" spans="1:2">
      <c r="A162" t="s">
        <v>348</v>
      </c>
      <c r="B162" t="s">
        <v>712</v>
      </c>
    </row>
    <row r="163" spans="1:2">
      <c r="A163" t="s">
        <v>497</v>
      </c>
      <c r="B163" t="s">
        <v>808</v>
      </c>
    </row>
    <row r="164" spans="1:2">
      <c r="A164" t="s">
        <v>55</v>
      </c>
      <c r="B164" t="s">
        <v>533</v>
      </c>
    </row>
    <row r="165" spans="1:2">
      <c r="A165" t="s">
        <v>496</v>
      </c>
      <c r="B165" t="s">
        <v>319</v>
      </c>
    </row>
    <row r="166" spans="1:2">
      <c r="A166" t="s">
        <v>536</v>
      </c>
      <c r="B166" t="s">
        <v>732</v>
      </c>
    </row>
    <row r="167" spans="1:2">
      <c r="A167" t="s">
        <v>136</v>
      </c>
      <c r="B167" t="s">
        <v>530</v>
      </c>
    </row>
    <row r="168" spans="1:2">
      <c r="A168" t="s">
        <v>77</v>
      </c>
      <c r="B168" t="s">
        <v>326</v>
      </c>
    </row>
    <row r="169" spans="1:2">
      <c r="A169" t="s">
        <v>495</v>
      </c>
      <c r="B169" t="s">
        <v>527</v>
      </c>
    </row>
    <row r="170" spans="1:2">
      <c r="A170" t="s">
        <v>505</v>
      </c>
      <c r="B170" t="s">
        <v>81</v>
      </c>
    </row>
    <row r="171" spans="1:2">
      <c r="A171" t="s">
        <v>165</v>
      </c>
      <c r="B171" t="s">
        <v>236</v>
      </c>
    </row>
    <row r="172" spans="1:2">
      <c r="A172" t="s">
        <v>26</v>
      </c>
      <c r="B172" t="s">
        <v>310</v>
      </c>
    </row>
    <row r="173" spans="1:2">
      <c r="A173" t="s">
        <v>90</v>
      </c>
      <c r="B173" t="s">
        <v>238</v>
      </c>
    </row>
    <row r="174" spans="1:2">
      <c r="A174" t="s">
        <v>486</v>
      </c>
      <c r="B174" t="s">
        <v>82</v>
      </c>
    </row>
    <row r="175" spans="1:2">
      <c r="A175" t="s">
        <v>401</v>
      </c>
      <c r="B175" t="s">
        <v>63</v>
      </c>
    </row>
    <row r="176" spans="1:2">
      <c r="A176" t="s">
        <v>338</v>
      </c>
      <c r="B176" t="s">
        <v>128</v>
      </c>
    </row>
    <row r="177" spans="1:2">
      <c r="A177" t="s">
        <v>92</v>
      </c>
      <c r="B177" t="s">
        <v>53</v>
      </c>
    </row>
    <row r="178" spans="1:2">
      <c r="A178" t="s">
        <v>416</v>
      </c>
      <c r="B178" t="s">
        <v>156</v>
      </c>
    </row>
    <row r="179" spans="1:2">
      <c r="A179" t="s">
        <v>9</v>
      </c>
      <c r="B179" t="s">
        <v>327</v>
      </c>
    </row>
    <row r="180" spans="1:2">
      <c r="A180" t="s">
        <v>733</v>
      </c>
      <c r="B180" t="s">
        <v>734</v>
      </c>
    </row>
    <row r="181" spans="1:2">
      <c r="A181" t="s">
        <v>699</v>
      </c>
      <c r="B181" t="s">
        <v>809</v>
      </c>
    </row>
    <row r="182" spans="1:2">
      <c r="A182" t="s">
        <v>307</v>
      </c>
      <c r="B182" t="s">
        <v>526</v>
      </c>
    </row>
    <row r="183" spans="1:2">
      <c r="A183" t="s">
        <v>119</v>
      </c>
      <c r="B183" t="s">
        <v>484</v>
      </c>
    </row>
    <row r="184" spans="1:2">
      <c r="A184" t="s">
        <v>553</v>
      </c>
      <c r="B184" t="s">
        <v>267</v>
      </c>
    </row>
    <row r="185" spans="1:2">
      <c r="A185" t="s">
        <v>813</v>
      </c>
      <c r="B185" t="s">
        <v>814</v>
      </c>
    </row>
    <row r="186" spans="1:2">
      <c r="A186" t="s">
        <v>145</v>
      </c>
      <c r="B186" t="s">
        <v>503</v>
      </c>
    </row>
    <row r="187" spans="1:2">
      <c r="A187" t="s">
        <v>315</v>
      </c>
      <c r="B187" t="s">
        <v>118</v>
      </c>
    </row>
    <row r="188" spans="1:2">
      <c r="A188" t="s">
        <v>513</v>
      </c>
      <c r="B188" t="s">
        <v>507</v>
      </c>
    </row>
    <row r="189" spans="1:2">
      <c r="A189" t="s">
        <v>815</v>
      </c>
      <c r="B189" t="s">
        <v>816</v>
      </c>
    </row>
    <row r="190" spans="1:2">
      <c r="A190" t="s">
        <v>308</v>
      </c>
      <c r="B190" t="s">
        <v>159</v>
      </c>
    </row>
    <row r="191" spans="1:2">
      <c r="A191" t="s">
        <v>259</v>
      </c>
      <c r="B191" t="s">
        <v>384</v>
      </c>
    </row>
    <row r="192" spans="1:2">
      <c r="A192" t="s">
        <v>817</v>
      </c>
      <c r="B192" t="s">
        <v>818</v>
      </c>
    </row>
    <row r="193" spans="1:2">
      <c r="A193" t="s">
        <v>483</v>
      </c>
      <c r="B193" t="s">
        <v>11</v>
      </c>
    </row>
    <row r="194" spans="1:2">
      <c r="A194" t="s">
        <v>120</v>
      </c>
      <c r="B194" t="s">
        <v>254</v>
      </c>
    </row>
    <row r="195" spans="1:2">
      <c r="A195" t="s">
        <v>73</v>
      </c>
      <c r="B195" t="s">
        <v>35</v>
      </c>
    </row>
    <row r="196" spans="1:2">
      <c r="A196" t="s">
        <v>72</v>
      </c>
      <c r="B196" t="s">
        <v>27</v>
      </c>
    </row>
    <row r="197" spans="1:2">
      <c r="A197" t="s">
        <v>40</v>
      </c>
      <c r="B197" t="s">
        <v>130</v>
      </c>
    </row>
    <row r="198" spans="1:2">
      <c r="A198" t="s">
        <v>423</v>
      </c>
      <c r="B198" t="s">
        <v>313</v>
      </c>
    </row>
    <row r="199" spans="1:2">
      <c r="A199" t="s">
        <v>385</v>
      </c>
      <c r="B199" t="s">
        <v>544</v>
      </c>
    </row>
    <row r="200" spans="1:2">
      <c r="A200" t="s">
        <v>171</v>
      </c>
      <c r="B200" t="s">
        <v>134</v>
      </c>
    </row>
    <row r="201" spans="1:2">
      <c r="A201" t="s">
        <v>810</v>
      </c>
      <c r="B201" t="s">
        <v>811</v>
      </c>
    </row>
    <row r="202" spans="1:2">
      <c r="A202" t="s">
        <v>101</v>
      </c>
      <c r="B202" t="s">
        <v>71</v>
      </c>
    </row>
    <row r="203" spans="1:2">
      <c r="A203" t="s">
        <v>282</v>
      </c>
      <c r="B203" t="s">
        <v>392</v>
      </c>
    </row>
    <row r="204" spans="1:2">
      <c r="A204" t="s">
        <v>242</v>
      </c>
      <c r="B204" t="s">
        <v>323</v>
      </c>
    </row>
    <row r="205" spans="1:2">
      <c r="A205" t="s">
        <v>472</v>
      </c>
      <c r="B205" t="s">
        <v>467</v>
      </c>
    </row>
    <row r="206" spans="1:2">
      <c r="A206" t="s">
        <v>110</v>
      </c>
      <c r="B206" t="s">
        <v>378</v>
      </c>
    </row>
    <row r="207" spans="1:2">
      <c r="A207" t="s">
        <v>102</v>
      </c>
      <c r="B207" t="s">
        <v>133</v>
      </c>
    </row>
    <row r="208" spans="1:2">
      <c r="A208" t="s">
        <v>410</v>
      </c>
      <c r="B208" t="s">
        <v>812</v>
      </c>
    </row>
    <row r="209" spans="1:2">
      <c r="A209" t="s">
        <v>151</v>
      </c>
      <c r="B209" t="s">
        <v>113</v>
      </c>
    </row>
    <row r="210" spans="1:2">
      <c r="A210" t="s">
        <v>473</v>
      </c>
      <c r="B210" t="s">
        <v>155</v>
      </c>
    </row>
    <row r="211" spans="1:2">
      <c r="A211" t="s">
        <v>353</v>
      </c>
      <c r="B211" t="s">
        <v>837</v>
      </c>
    </row>
    <row r="212" spans="1:2">
      <c r="A212" t="s">
        <v>124</v>
      </c>
      <c r="B212" t="s">
        <v>177</v>
      </c>
    </row>
    <row r="213" spans="1:2">
      <c r="A213" t="s">
        <v>328</v>
      </c>
      <c r="B213" t="s">
        <v>330</v>
      </c>
    </row>
    <row r="214" spans="1:2">
      <c r="A214" t="s">
        <v>700</v>
      </c>
      <c r="B214" t="s">
        <v>819</v>
      </c>
    </row>
    <row r="215" spans="1:2">
      <c r="A215" t="s">
        <v>38</v>
      </c>
      <c r="B215" t="s">
        <v>402</v>
      </c>
    </row>
    <row r="216" spans="1:2">
      <c r="A216" t="s">
        <v>21</v>
      </c>
      <c r="B216" t="s">
        <v>8</v>
      </c>
    </row>
    <row r="217" spans="1:2">
      <c r="A217" t="s">
        <v>531</v>
      </c>
      <c r="B217" t="s">
        <v>360</v>
      </c>
    </row>
    <row r="218" spans="1:2">
      <c r="A218" t="s">
        <v>364</v>
      </c>
      <c r="B218" t="s">
        <v>449</v>
      </c>
    </row>
    <row r="219" spans="1:2">
      <c r="A219" t="s">
        <v>103</v>
      </c>
      <c r="B219" t="s">
        <v>105</v>
      </c>
    </row>
    <row r="220" spans="1:2">
      <c r="A220" t="s">
        <v>218</v>
      </c>
      <c r="B220" t="s">
        <v>227</v>
      </c>
    </row>
    <row r="221" spans="1:2">
      <c r="A221" t="s">
        <v>179</v>
      </c>
      <c r="B221" t="s">
        <v>147</v>
      </c>
    </row>
    <row r="222" spans="1:2">
      <c r="A222" t="s">
        <v>735</v>
      </c>
      <c r="B222" t="s">
        <v>736</v>
      </c>
    </row>
    <row r="223" spans="1:2">
      <c r="A223" t="s">
        <v>829</v>
      </c>
      <c r="B223" t="s">
        <v>830</v>
      </c>
    </row>
    <row r="224" spans="1:2">
      <c r="A224" t="s">
        <v>737</v>
      </c>
      <c r="B224" t="s">
        <v>738</v>
      </c>
    </row>
    <row r="225" spans="1:2">
      <c r="A225" t="s">
        <v>492</v>
      </c>
      <c r="B225" t="s">
        <v>361</v>
      </c>
    </row>
    <row r="226" spans="1:2">
      <c r="A226" t="s">
        <v>297</v>
      </c>
      <c r="B226" t="s">
        <v>160</v>
      </c>
    </row>
    <row r="227" spans="1:2">
      <c r="A227" t="s">
        <v>525</v>
      </c>
      <c r="B227" t="s">
        <v>329</v>
      </c>
    </row>
    <row r="228" spans="1:2">
      <c r="A228" t="s">
        <v>417</v>
      </c>
      <c r="B228" t="s">
        <v>178</v>
      </c>
    </row>
    <row r="229" spans="1:2">
      <c r="A229" t="s">
        <v>341</v>
      </c>
      <c r="B229" t="s">
        <v>114</v>
      </c>
    </row>
    <row r="230" spans="1:2">
      <c r="A230" t="s">
        <v>820</v>
      </c>
      <c r="B230" t="s">
        <v>821</v>
      </c>
    </row>
    <row r="231" spans="1:2">
      <c r="A231" t="s">
        <v>198</v>
      </c>
      <c r="B231" t="s">
        <v>557</v>
      </c>
    </row>
    <row r="232" spans="1:2">
      <c r="A232" t="s">
        <v>261</v>
      </c>
      <c r="B232" t="s">
        <v>87</v>
      </c>
    </row>
    <row r="233" spans="1:2">
      <c r="A233" t="s">
        <v>309</v>
      </c>
      <c r="B233" t="s">
        <v>388</v>
      </c>
    </row>
    <row r="234" spans="1:2">
      <c r="A234" t="s">
        <v>372</v>
      </c>
      <c r="B234" t="s">
        <v>428</v>
      </c>
    </row>
    <row r="235" spans="1:2">
      <c r="A235" t="s">
        <v>455</v>
      </c>
      <c r="B235" t="s">
        <v>571</v>
      </c>
    </row>
    <row r="236" spans="1:2">
      <c r="A236" t="s">
        <v>18</v>
      </c>
      <c r="B236" t="s">
        <v>22</v>
      </c>
    </row>
    <row r="237" spans="1:2">
      <c r="A237" t="s">
        <v>393</v>
      </c>
      <c r="B237" t="s">
        <v>464</v>
      </c>
    </row>
    <row r="238" spans="1:2">
      <c r="A238" t="s">
        <v>278</v>
      </c>
      <c r="B238" t="s">
        <v>337</v>
      </c>
    </row>
    <row r="239" spans="1:2">
      <c r="A239" t="s">
        <v>414</v>
      </c>
      <c r="B239" t="s">
        <v>822</v>
      </c>
    </row>
    <row r="240" spans="1:2">
      <c r="A240" t="s">
        <v>109</v>
      </c>
      <c r="B240" t="s">
        <v>296</v>
      </c>
    </row>
    <row r="241" spans="1:2">
      <c r="A241" t="s">
        <v>48</v>
      </c>
      <c r="B241" t="s">
        <v>211</v>
      </c>
    </row>
    <row r="242" spans="1:2">
      <c r="A242" t="s">
        <v>532</v>
      </c>
      <c r="B242" t="s">
        <v>540</v>
      </c>
    </row>
    <row r="243" spans="1:2">
      <c r="A243" t="s">
        <v>340</v>
      </c>
      <c r="B243" t="s">
        <v>20</v>
      </c>
    </row>
    <row r="244" spans="1:2">
      <c r="A244" t="s">
        <v>303</v>
      </c>
      <c r="B244" t="s">
        <v>138</v>
      </c>
    </row>
    <row r="245" spans="1:2">
      <c r="A245" t="s">
        <v>354</v>
      </c>
      <c r="B245" t="s">
        <v>555</v>
      </c>
    </row>
    <row r="246" spans="1:2">
      <c r="A246" t="s">
        <v>199</v>
      </c>
      <c r="B246" t="s">
        <v>161</v>
      </c>
    </row>
    <row r="247" spans="1:2">
      <c r="A247" t="s">
        <v>739</v>
      </c>
      <c r="B247" t="s">
        <v>740</v>
      </c>
    </row>
    <row r="248" spans="1:2">
      <c r="A248" t="s">
        <v>42</v>
      </c>
      <c r="B248" t="s">
        <v>429</v>
      </c>
    </row>
    <row r="249" spans="1:2">
      <c r="A249" t="s">
        <v>355</v>
      </c>
      <c r="B249" t="s">
        <v>32</v>
      </c>
    </row>
    <row r="250" spans="1:2">
      <c r="A250" t="s">
        <v>394</v>
      </c>
      <c r="B250" t="s">
        <v>478</v>
      </c>
    </row>
    <row r="251" spans="1:2">
      <c r="A251" t="s">
        <v>58</v>
      </c>
      <c r="B251" t="s">
        <v>498</v>
      </c>
    </row>
    <row r="252" spans="1:2">
      <c r="A252" t="s">
        <v>98</v>
      </c>
      <c r="B252" t="s">
        <v>561</v>
      </c>
    </row>
    <row r="253" spans="1:2">
      <c r="A253" t="s">
        <v>342</v>
      </c>
      <c r="B253" t="s">
        <v>741</v>
      </c>
    </row>
    <row r="254" spans="1:2">
      <c r="A254" t="s">
        <v>559</v>
      </c>
      <c r="B254" t="s">
        <v>116</v>
      </c>
    </row>
    <row r="255" spans="1:2">
      <c r="A255" t="s">
        <v>701</v>
      </c>
      <c r="B255" t="s">
        <v>708</v>
      </c>
    </row>
    <row r="256" spans="1:2">
      <c r="A256" t="s">
        <v>485</v>
      </c>
      <c r="B256" t="s">
        <v>572</v>
      </c>
    </row>
    <row r="257" spans="1:2">
      <c r="A257" t="s">
        <v>419</v>
      </c>
      <c r="B257" t="s">
        <v>256</v>
      </c>
    </row>
    <row r="258" spans="1:2">
      <c r="A258" t="s">
        <v>343</v>
      </c>
      <c r="B258" t="s">
        <v>164</v>
      </c>
    </row>
    <row r="259" spans="1:2">
      <c r="A259" t="s">
        <v>831</v>
      </c>
      <c r="B259" t="s">
        <v>832</v>
      </c>
    </row>
    <row r="260" spans="1:2">
      <c r="A260" t="s">
        <v>200</v>
      </c>
      <c r="B260" t="s">
        <v>170</v>
      </c>
    </row>
    <row r="261" spans="1:2">
      <c r="A261" t="s">
        <v>54</v>
      </c>
      <c r="B261" t="s">
        <v>573</v>
      </c>
    </row>
    <row r="262" spans="1:2">
      <c r="A262" t="s">
        <v>324</v>
      </c>
      <c r="B262" t="s">
        <v>216</v>
      </c>
    </row>
    <row r="263" spans="1:2">
      <c r="A263" t="s">
        <v>742</v>
      </c>
      <c r="B263" t="s">
        <v>743</v>
      </c>
    </row>
    <row r="264" spans="1:2">
      <c r="A264" t="s">
        <v>302</v>
      </c>
      <c r="B264" t="s">
        <v>823</v>
      </c>
    </row>
    <row r="265" spans="1:2">
      <c r="A265" t="s">
        <v>373</v>
      </c>
      <c r="B265" t="s">
        <v>833</v>
      </c>
    </row>
    <row r="266" spans="1:2">
      <c r="A266" t="s">
        <v>244</v>
      </c>
      <c r="B266" t="s">
        <v>2</v>
      </c>
    </row>
    <row r="267" spans="1:2">
      <c r="A267" t="s">
        <v>283</v>
      </c>
      <c r="B267" t="s">
        <v>824</v>
      </c>
    </row>
    <row r="268" spans="1:2">
      <c r="A268" t="s">
        <v>560</v>
      </c>
      <c r="B268" t="s">
        <v>574</v>
      </c>
    </row>
    <row r="269" spans="1:2">
      <c r="A269" t="s">
        <v>452</v>
      </c>
      <c r="B269" t="s">
        <v>488</v>
      </c>
    </row>
    <row r="270" spans="1:2">
      <c r="A270" t="s">
        <v>825</v>
      </c>
      <c r="B270" t="s">
        <v>826</v>
      </c>
    </row>
    <row r="271" spans="1:2">
      <c r="A271" t="s">
        <v>367</v>
      </c>
      <c r="B271" t="s">
        <v>461</v>
      </c>
    </row>
    <row r="272" spans="1:2">
      <c r="A272" t="s">
        <v>65</v>
      </c>
      <c r="B272" t="s">
        <v>786</v>
      </c>
    </row>
    <row r="273" spans="1:2">
      <c r="A273" t="s">
        <v>529</v>
      </c>
      <c r="B273" t="s">
        <v>112</v>
      </c>
    </row>
    <row r="274" spans="1:2">
      <c r="A274" t="s">
        <v>512</v>
      </c>
      <c r="B274" t="s">
        <v>362</v>
      </c>
    </row>
    <row r="275" spans="1:2">
      <c r="A275" t="s">
        <v>281</v>
      </c>
      <c r="B275" t="s">
        <v>43</v>
      </c>
    </row>
    <row r="277" spans="1:2">
      <c r="A277" s="41" t="s">
        <v>838</v>
      </c>
      <c r="B277" s="42" t="s">
        <v>840</v>
      </c>
    </row>
    <row r="278" spans="1:2">
      <c r="A278" s="41" t="s">
        <v>839</v>
      </c>
      <c r="B278" s="43">
        <v>45199</v>
      </c>
    </row>
    <row r="279" spans="1:2">
      <c r="A279" t="s">
        <v>1588</v>
      </c>
      <c r="B279" t="s">
        <v>1589</v>
      </c>
    </row>
  </sheetData>
  <hyperlinks>
    <hyperlink ref="B277" r:id="rId1" xr:uid="{AFC8000B-A54A-4A96-9F09-419347210E56}"/>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F191-3130-4FC3-9C0F-C919E0BB8322}">
  <sheetPr>
    <tabColor theme="9" tint="0.79998168889431442"/>
  </sheetPr>
  <dimension ref="A1:A194"/>
  <sheetViews>
    <sheetView workbookViewId="0"/>
  </sheetViews>
  <sheetFormatPr defaultRowHeight="14.5"/>
  <sheetData>
    <row r="1" spans="1:1">
      <c r="A1" t="s">
        <v>322</v>
      </c>
    </row>
    <row r="2" spans="1:1">
      <c r="A2" t="s">
        <v>349</v>
      </c>
    </row>
    <row r="3" spans="1:1">
      <c r="A3" t="s">
        <v>146</v>
      </c>
    </row>
    <row r="4" spans="1:1">
      <c r="A4" t="s">
        <v>108</v>
      </c>
    </row>
    <row r="5" spans="1:1">
      <c r="A5" t="s">
        <v>233</v>
      </c>
    </row>
    <row r="6" spans="1:1">
      <c r="A6" t="s">
        <v>174</v>
      </c>
    </row>
    <row r="7" spans="1:1">
      <c r="A7" t="s">
        <v>131</v>
      </c>
    </row>
    <row r="8" spans="1:1">
      <c r="A8" t="s">
        <v>191</v>
      </c>
    </row>
    <row r="9" spans="1:1">
      <c r="A9" t="s">
        <v>463</v>
      </c>
    </row>
    <row r="10" spans="1:1">
      <c r="A10" t="s">
        <v>320</v>
      </c>
    </row>
    <row r="11" spans="1:1">
      <c r="A11" t="s">
        <v>185</v>
      </c>
    </row>
    <row r="12" spans="1:1">
      <c r="A12" t="s">
        <v>208</v>
      </c>
    </row>
    <row r="13" spans="1:1">
      <c r="A13" t="s">
        <v>487</v>
      </c>
    </row>
    <row r="14" spans="1:1">
      <c r="A14" t="s">
        <v>436</v>
      </c>
    </row>
    <row r="15" spans="1:1">
      <c r="A15" t="s">
        <v>339</v>
      </c>
    </row>
    <row r="16" spans="1:1">
      <c r="A16" t="s">
        <v>252</v>
      </c>
    </row>
    <row r="17" spans="1:1">
      <c r="A17" t="s">
        <v>334</v>
      </c>
    </row>
    <row r="18" spans="1:1">
      <c r="A18" t="s">
        <v>228</v>
      </c>
    </row>
    <row r="19" spans="1:1">
      <c r="A19" t="s">
        <v>317</v>
      </c>
    </row>
    <row r="20" spans="1:1">
      <c r="A20" t="s">
        <v>516</v>
      </c>
    </row>
    <row r="21" spans="1:1">
      <c r="A21" t="s">
        <v>499</v>
      </c>
    </row>
    <row r="22" spans="1:1">
      <c r="A22" t="s">
        <v>403</v>
      </c>
    </row>
    <row r="23" spans="1:1">
      <c r="A23" t="s">
        <v>425</v>
      </c>
    </row>
    <row r="24" spans="1:1">
      <c r="A24" t="s">
        <v>104</v>
      </c>
    </row>
    <row r="25" spans="1:1">
      <c r="A25" t="s">
        <v>187</v>
      </c>
    </row>
    <row r="26" spans="1:1">
      <c r="A26" t="s">
        <v>52</v>
      </c>
    </row>
    <row r="27" spans="1:1">
      <c r="A27" t="s">
        <v>184</v>
      </c>
    </row>
    <row r="28" spans="1:1">
      <c r="A28" t="s">
        <v>209</v>
      </c>
    </row>
    <row r="29" spans="1:1">
      <c r="A29" t="s">
        <v>368</v>
      </c>
    </row>
    <row r="30" spans="1:1">
      <c r="A30" t="s">
        <v>237</v>
      </c>
    </row>
    <row r="31" spans="1:1">
      <c r="A31" t="s">
        <v>135</v>
      </c>
    </row>
    <row r="32" spans="1:1">
      <c r="A32" t="s">
        <v>210</v>
      </c>
    </row>
    <row r="33" spans="1:1">
      <c r="A33" t="s">
        <v>243</v>
      </c>
    </row>
    <row r="34" spans="1:1">
      <c r="A34" t="s">
        <v>183</v>
      </c>
    </row>
    <row r="35" spans="1:1">
      <c r="A35" t="s">
        <v>204</v>
      </c>
    </row>
    <row r="36" spans="1:1">
      <c r="A36" t="s">
        <v>230</v>
      </c>
    </row>
    <row r="37" spans="1:1">
      <c r="A37" t="s">
        <v>411</v>
      </c>
    </row>
    <row r="38" spans="1:1">
      <c r="A38" t="s">
        <v>546</v>
      </c>
    </row>
    <row r="39" spans="1:1">
      <c r="A39" t="s">
        <v>304</v>
      </c>
    </row>
    <row r="40" spans="1:1">
      <c r="A40" t="s">
        <v>154</v>
      </c>
    </row>
    <row r="41" spans="1:1">
      <c r="A41" t="s">
        <v>37</v>
      </c>
    </row>
    <row r="42" spans="1:1">
      <c r="A42" t="s">
        <v>64</v>
      </c>
    </row>
    <row r="43" spans="1:1">
      <c r="A43" t="s">
        <v>395</v>
      </c>
    </row>
    <row r="44" spans="1:1">
      <c r="A44" t="s">
        <v>510</v>
      </c>
    </row>
    <row r="45" spans="1:1">
      <c r="A45" t="s">
        <v>365</v>
      </c>
    </row>
    <row r="46" spans="1:1">
      <c r="A46" t="s">
        <v>57</v>
      </c>
    </row>
    <row r="47" spans="1:1">
      <c r="A47" t="s">
        <v>312</v>
      </c>
    </row>
    <row r="48" spans="1:1">
      <c r="A48" t="s">
        <v>541</v>
      </c>
    </row>
    <row r="49" spans="1:1">
      <c r="A49" t="s">
        <v>289</v>
      </c>
    </row>
    <row r="50" spans="1:1">
      <c r="A50" t="s">
        <v>126</v>
      </c>
    </row>
    <row r="51" spans="1:1">
      <c r="A51" t="s">
        <v>314</v>
      </c>
    </row>
    <row r="52" spans="1:1">
      <c r="A52" t="s">
        <v>3</v>
      </c>
    </row>
    <row r="53" spans="1:1">
      <c r="A53" t="s">
        <v>509</v>
      </c>
    </row>
    <row r="54" spans="1:1">
      <c r="A54" t="s">
        <v>226</v>
      </c>
    </row>
    <row r="55" spans="1:1">
      <c r="A55" t="s">
        <v>696</v>
      </c>
    </row>
    <row r="56" spans="1:1">
      <c r="A56" t="s">
        <v>396</v>
      </c>
    </row>
    <row r="57" spans="1:1">
      <c r="A57" t="s">
        <v>50</v>
      </c>
    </row>
    <row r="58" spans="1:1">
      <c r="A58" t="s">
        <v>398</v>
      </c>
    </row>
    <row r="59" spans="1:1">
      <c r="A59" t="s">
        <v>459</v>
      </c>
    </row>
    <row r="60" spans="1:1">
      <c r="A60" t="s">
        <v>469</v>
      </c>
    </row>
    <row r="61" spans="1:1">
      <c r="A61" t="s">
        <v>520</v>
      </c>
    </row>
    <row r="62" spans="1:1">
      <c r="A62" t="s">
        <v>551</v>
      </c>
    </row>
    <row r="63" spans="1:1">
      <c r="A63" t="s">
        <v>346</v>
      </c>
    </row>
    <row r="64" spans="1:1">
      <c r="A64" t="s">
        <v>248</v>
      </c>
    </row>
    <row r="65" spans="1:1">
      <c r="A65" t="s">
        <v>234</v>
      </c>
    </row>
    <row r="66" spans="1:1">
      <c r="A66" t="s">
        <v>311</v>
      </c>
    </row>
    <row r="67" spans="1:1">
      <c r="A67" t="s">
        <v>67</v>
      </c>
    </row>
    <row r="68" spans="1:1">
      <c r="A68" t="s">
        <v>697</v>
      </c>
    </row>
    <row r="69" spans="1:1">
      <c r="A69" t="s">
        <v>542</v>
      </c>
    </row>
    <row r="70" spans="1:1">
      <c r="A70" t="s">
        <v>93</v>
      </c>
    </row>
    <row r="71" spans="1:1">
      <c r="A71" t="s">
        <v>24</v>
      </c>
    </row>
    <row r="72" spans="1:1">
      <c r="A72" t="s">
        <v>448</v>
      </c>
    </row>
    <row r="73" spans="1:1">
      <c r="A73" t="s">
        <v>306</v>
      </c>
    </row>
    <row r="74" spans="1:1">
      <c r="A74" t="s">
        <v>305</v>
      </c>
    </row>
    <row r="75" spans="1:1">
      <c r="A75" t="s">
        <v>698</v>
      </c>
    </row>
    <row r="76" spans="1:1">
      <c r="A76" t="s">
        <v>345</v>
      </c>
    </row>
    <row r="77" spans="1:1">
      <c r="A77" t="s">
        <v>239</v>
      </c>
    </row>
    <row r="78" spans="1:1">
      <c r="A78" t="s">
        <v>4</v>
      </c>
    </row>
    <row r="79" spans="1:1">
      <c r="A79" t="s">
        <v>5</v>
      </c>
    </row>
    <row r="80" spans="1:1">
      <c r="A80" t="s">
        <v>31</v>
      </c>
    </row>
    <row r="81" spans="1:1">
      <c r="A81" t="s">
        <v>249</v>
      </c>
    </row>
    <row r="82" spans="1:1">
      <c r="A82" t="s">
        <v>430</v>
      </c>
    </row>
    <row r="83" spans="1:1">
      <c r="A83" t="s">
        <v>195</v>
      </c>
    </row>
    <row r="84" spans="1:1">
      <c r="A84" t="s">
        <v>376</v>
      </c>
    </row>
    <row r="85" spans="1:1">
      <c r="A85" t="s">
        <v>84</v>
      </c>
    </row>
    <row r="86" spans="1:1">
      <c r="A86" t="s">
        <v>465</v>
      </c>
    </row>
    <row r="87" spans="1:1">
      <c r="A87" t="s">
        <v>482</v>
      </c>
    </row>
    <row r="88" spans="1:1">
      <c r="A88" t="s">
        <v>453</v>
      </c>
    </row>
    <row r="89" spans="1:1">
      <c r="A89" t="s">
        <v>333</v>
      </c>
    </row>
    <row r="90" spans="1:1">
      <c r="A90" t="s">
        <v>400</v>
      </c>
    </row>
    <row r="91" spans="1:1">
      <c r="A91" t="s">
        <v>383</v>
      </c>
    </row>
    <row r="92" spans="1:1">
      <c r="A92" t="s">
        <v>30</v>
      </c>
    </row>
    <row r="93" spans="1:1">
      <c r="A93" t="s">
        <v>1</v>
      </c>
    </row>
    <row r="94" spans="1:1">
      <c r="A94" t="s">
        <v>127</v>
      </c>
    </row>
    <row r="95" spans="1:1">
      <c r="A95" t="s">
        <v>290</v>
      </c>
    </row>
    <row r="96" spans="1:1">
      <c r="A96" t="s">
        <v>421</v>
      </c>
    </row>
    <row r="97" spans="1:1">
      <c r="A97" t="s">
        <v>554</v>
      </c>
    </row>
    <row r="98" spans="1:1">
      <c r="A98" t="s">
        <v>357</v>
      </c>
    </row>
    <row r="99" spans="1:1">
      <c r="A99" t="s">
        <v>232</v>
      </c>
    </row>
    <row r="100" spans="1:1">
      <c r="A100" t="s">
        <v>275</v>
      </c>
    </row>
    <row r="101" spans="1:1">
      <c r="A101" t="s">
        <v>535</v>
      </c>
    </row>
    <row r="102" spans="1:1">
      <c r="A102" t="s">
        <v>196</v>
      </c>
    </row>
    <row r="103" spans="1:1">
      <c r="A103" t="s">
        <v>235</v>
      </c>
    </row>
    <row r="104" spans="1:1">
      <c r="A104" t="s">
        <v>33</v>
      </c>
    </row>
    <row r="105" spans="1:1">
      <c r="A105" t="s">
        <v>409</v>
      </c>
    </row>
    <row r="106" spans="1:1">
      <c r="A106" t="s">
        <v>433</v>
      </c>
    </row>
    <row r="107" spans="1:1">
      <c r="A107" t="s">
        <v>506</v>
      </c>
    </row>
    <row r="108" spans="1:1">
      <c r="A108" t="s">
        <v>432</v>
      </c>
    </row>
    <row r="109" spans="1:1">
      <c r="A109" t="s">
        <v>129</v>
      </c>
    </row>
    <row r="110" spans="1:1">
      <c r="A110" t="s">
        <v>55</v>
      </c>
    </row>
    <row r="111" spans="1:1">
      <c r="A111" t="s">
        <v>536</v>
      </c>
    </row>
    <row r="112" spans="1:1">
      <c r="A112" t="s">
        <v>136</v>
      </c>
    </row>
    <row r="113" spans="1:1">
      <c r="A113" t="s">
        <v>495</v>
      </c>
    </row>
    <row r="114" spans="1:1">
      <c r="A114" t="s">
        <v>165</v>
      </c>
    </row>
    <row r="115" spans="1:1">
      <c r="A115" t="s">
        <v>26</v>
      </c>
    </row>
    <row r="116" spans="1:1">
      <c r="A116" t="s">
        <v>486</v>
      </c>
    </row>
    <row r="117" spans="1:1">
      <c r="A117" t="s">
        <v>401</v>
      </c>
    </row>
    <row r="118" spans="1:1">
      <c r="A118" t="s">
        <v>338</v>
      </c>
    </row>
    <row r="119" spans="1:1">
      <c r="A119" t="s">
        <v>416</v>
      </c>
    </row>
    <row r="120" spans="1:1">
      <c r="A120" t="s">
        <v>9</v>
      </c>
    </row>
    <row r="121" spans="1:1">
      <c r="A121" t="s">
        <v>699</v>
      </c>
    </row>
    <row r="122" spans="1:1">
      <c r="A122" t="s">
        <v>307</v>
      </c>
    </row>
    <row r="123" spans="1:1">
      <c r="A123" t="s">
        <v>119</v>
      </c>
    </row>
    <row r="124" spans="1:1">
      <c r="A124" t="s">
        <v>553</v>
      </c>
    </row>
    <row r="125" spans="1:1">
      <c r="A125" t="s">
        <v>145</v>
      </c>
    </row>
    <row r="126" spans="1:1">
      <c r="A126" t="s">
        <v>315</v>
      </c>
    </row>
    <row r="127" spans="1:1">
      <c r="A127" t="s">
        <v>513</v>
      </c>
    </row>
    <row r="128" spans="1:1">
      <c r="A128" t="s">
        <v>308</v>
      </c>
    </row>
    <row r="129" spans="1:1">
      <c r="A129" t="s">
        <v>259</v>
      </c>
    </row>
    <row r="130" spans="1:1">
      <c r="A130" t="s">
        <v>483</v>
      </c>
    </row>
    <row r="131" spans="1:1">
      <c r="A131" t="s">
        <v>120</v>
      </c>
    </row>
    <row r="132" spans="1:1">
      <c r="A132" t="s">
        <v>73</v>
      </c>
    </row>
    <row r="133" spans="1:1">
      <c r="A133" t="s">
        <v>72</v>
      </c>
    </row>
    <row r="134" spans="1:1">
      <c r="A134" t="s">
        <v>40</v>
      </c>
    </row>
    <row r="135" spans="1:1">
      <c r="A135" t="s">
        <v>423</v>
      </c>
    </row>
    <row r="136" spans="1:1">
      <c r="A136" t="s">
        <v>385</v>
      </c>
    </row>
    <row r="137" spans="1:1">
      <c r="A137" t="s">
        <v>171</v>
      </c>
    </row>
    <row r="138" spans="1:1">
      <c r="A138" t="s">
        <v>101</v>
      </c>
    </row>
    <row r="139" spans="1:1">
      <c r="A139" t="s">
        <v>282</v>
      </c>
    </row>
    <row r="140" spans="1:1">
      <c r="A140" t="s">
        <v>242</v>
      </c>
    </row>
    <row r="141" spans="1:1">
      <c r="A141" t="s">
        <v>472</v>
      </c>
    </row>
    <row r="142" spans="1:1">
      <c r="A142" t="s">
        <v>110</v>
      </c>
    </row>
    <row r="143" spans="1:1">
      <c r="A143" t="s">
        <v>102</v>
      </c>
    </row>
    <row r="144" spans="1:1">
      <c r="A144" t="s">
        <v>410</v>
      </c>
    </row>
    <row r="145" spans="1:1">
      <c r="A145" t="s">
        <v>151</v>
      </c>
    </row>
    <row r="146" spans="1:1">
      <c r="A146" t="s">
        <v>473</v>
      </c>
    </row>
    <row r="147" spans="1:1">
      <c r="A147" t="s">
        <v>353</v>
      </c>
    </row>
    <row r="148" spans="1:1">
      <c r="A148" t="s">
        <v>328</v>
      </c>
    </row>
    <row r="149" spans="1:1">
      <c r="A149" t="s">
        <v>700</v>
      </c>
    </row>
    <row r="150" spans="1:1">
      <c r="A150" t="s">
        <v>38</v>
      </c>
    </row>
    <row r="151" spans="1:1">
      <c r="A151" t="s">
        <v>21</v>
      </c>
    </row>
    <row r="152" spans="1:1">
      <c r="A152" t="s">
        <v>531</v>
      </c>
    </row>
    <row r="153" spans="1:1">
      <c r="A153" t="s">
        <v>364</v>
      </c>
    </row>
    <row r="154" spans="1:1">
      <c r="A154" t="s">
        <v>103</v>
      </c>
    </row>
    <row r="155" spans="1:1">
      <c r="A155" t="s">
        <v>218</v>
      </c>
    </row>
    <row r="156" spans="1:1">
      <c r="A156" t="s">
        <v>492</v>
      </c>
    </row>
    <row r="157" spans="1:1">
      <c r="A157" t="s">
        <v>297</v>
      </c>
    </row>
    <row r="158" spans="1:1">
      <c r="A158" t="s">
        <v>525</v>
      </c>
    </row>
    <row r="159" spans="1:1">
      <c r="A159" t="s">
        <v>417</v>
      </c>
    </row>
    <row r="160" spans="1:1">
      <c r="A160" t="s">
        <v>341</v>
      </c>
    </row>
    <row r="161" spans="1:1">
      <c r="A161" t="s">
        <v>198</v>
      </c>
    </row>
    <row r="162" spans="1:1">
      <c r="A162" t="s">
        <v>261</v>
      </c>
    </row>
    <row r="163" spans="1:1">
      <c r="A163" t="s">
        <v>309</v>
      </c>
    </row>
    <row r="164" spans="1:1">
      <c r="A164" t="s">
        <v>372</v>
      </c>
    </row>
    <row r="165" spans="1:1">
      <c r="A165" t="s">
        <v>455</v>
      </c>
    </row>
    <row r="166" spans="1:1">
      <c r="A166" t="s">
        <v>18</v>
      </c>
    </row>
    <row r="167" spans="1:1">
      <c r="A167" t="s">
        <v>393</v>
      </c>
    </row>
    <row r="168" spans="1:1">
      <c r="A168" t="s">
        <v>48</v>
      </c>
    </row>
    <row r="169" spans="1:1">
      <c r="A169" t="s">
        <v>340</v>
      </c>
    </row>
    <row r="170" spans="1:1">
      <c r="A170" t="s">
        <v>303</v>
      </c>
    </row>
    <row r="171" spans="1:1">
      <c r="A171" t="s">
        <v>354</v>
      </c>
    </row>
    <row r="172" spans="1:1">
      <c r="A172" t="s">
        <v>199</v>
      </c>
    </row>
    <row r="173" spans="1:1">
      <c r="A173" t="s">
        <v>42</v>
      </c>
    </row>
    <row r="174" spans="1:1">
      <c r="A174" t="s">
        <v>355</v>
      </c>
    </row>
    <row r="175" spans="1:1">
      <c r="A175" t="s">
        <v>394</v>
      </c>
    </row>
    <row r="176" spans="1:1">
      <c r="A176" t="s">
        <v>58</v>
      </c>
    </row>
    <row r="177" spans="1:1">
      <c r="A177" t="s">
        <v>98</v>
      </c>
    </row>
    <row r="178" spans="1:1">
      <c r="A178" t="s">
        <v>342</v>
      </c>
    </row>
    <row r="179" spans="1:1">
      <c r="A179" t="s">
        <v>559</v>
      </c>
    </row>
    <row r="180" spans="1:1">
      <c r="A180" t="s">
        <v>701</v>
      </c>
    </row>
    <row r="181" spans="1:1">
      <c r="A181" t="s">
        <v>485</v>
      </c>
    </row>
    <row r="182" spans="1:1">
      <c r="A182" t="s">
        <v>419</v>
      </c>
    </row>
    <row r="183" spans="1:1">
      <c r="A183" t="s">
        <v>343</v>
      </c>
    </row>
    <row r="184" spans="1:1">
      <c r="A184" t="s">
        <v>200</v>
      </c>
    </row>
    <row r="185" spans="1:1">
      <c r="A185" t="s">
        <v>54</v>
      </c>
    </row>
    <row r="186" spans="1:1">
      <c r="A186" t="s">
        <v>324</v>
      </c>
    </row>
    <row r="187" spans="1:1">
      <c r="A187" t="s">
        <v>373</v>
      </c>
    </row>
    <row r="188" spans="1:1">
      <c r="A188" t="s">
        <v>560</v>
      </c>
    </row>
    <row r="189" spans="1:1">
      <c r="A189" t="s">
        <v>452</v>
      </c>
    </row>
    <row r="190" spans="1:1">
      <c r="A190" t="s">
        <v>367</v>
      </c>
    </row>
    <row r="191" spans="1:1">
      <c r="A191" t="s">
        <v>65</v>
      </c>
    </row>
    <row r="192" spans="1:1">
      <c r="A192" t="s">
        <v>529</v>
      </c>
    </row>
    <row r="193" spans="1:1">
      <c r="A193" t="s">
        <v>512</v>
      </c>
    </row>
    <row r="194" spans="1:1">
      <c r="A194" t="s">
        <v>281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3DB3-D43B-4F2F-880E-390DFC6AD642}">
  <sheetPr>
    <tabColor theme="9" tint="0.79998168889431442"/>
  </sheetPr>
  <dimension ref="A1:O274"/>
  <sheetViews>
    <sheetView zoomScaleNormal="100" workbookViewId="0"/>
  </sheetViews>
  <sheetFormatPr defaultColWidth="11.453125" defaultRowHeight="14.5"/>
  <cols>
    <col min="1" max="1" width="47.26953125" style="65" bestFit="1" customWidth="1"/>
    <col min="2" max="2" width="5.54296875" style="65" bestFit="1" customWidth="1"/>
    <col min="3" max="3" width="24.7265625" style="65" bestFit="1" customWidth="1"/>
    <col min="4" max="4" width="20.453125" style="65" bestFit="1" customWidth="1"/>
    <col min="5" max="5" width="16.1796875" style="65" bestFit="1" customWidth="1"/>
    <col min="6" max="6" width="11.453125" style="65"/>
    <col min="7" max="8" width="13.36328125" style="65" bestFit="1" customWidth="1"/>
    <col min="9" max="9" width="19.453125" style="65" bestFit="1" customWidth="1"/>
    <col min="10" max="10" width="16.08984375" style="65" bestFit="1" customWidth="1"/>
    <col min="11" max="11" width="23.54296875" style="65" bestFit="1" customWidth="1"/>
    <col min="12" max="12" width="9.81640625" style="65" bestFit="1" customWidth="1"/>
    <col min="13" max="13" width="17" style="65" customWidth="1"/>
    <col min="14" max="14" width="23.54296875" style="65" bestFit="1" customWidth="1"/>
    <col min="15" max="16384" width="11.453125" style="65"/>
  </cols>
  <sheetData>
    <row r="1" spans="1:15" s="64" customFormat="1">
      <c r="A1" s="64" t="s">
        <v>1546</v>
      </c>
      <c r="B1" s="64" t="s">
        <v>144</v>
      </c>
      <c r="C1" s="64" t="s">
        <v>1547</v>
      </c>
      <c r="D1" s="64" t="s">
        <v>1548</v>
      </c>
      <c r="E1" s="64" t="s">
        <v>1549</v>
      </c>
      <c r="G1" s="82" t="s">
        <v>1586</v>
      </c>
      <c r="H1" s="73" t="s">
        <v>172</v>
      </c>
      <c r="I1" s="73" t="s">
        <v>137</v>
      </c>
      <c r="J1" s="73" t="s">
        <v>293</v>
      </c>
      <c r="K1" s="73" t="s">
        <v>359</v>
      </c>
      <c r="L1" s="73" t="s">
        <v>251</v>
      </c>
      <c r="M1" s="73" t="s">
        <v>548</v>
      </c>
      <c r="N1" s="73" t="s">
        <v>250</v>
      </c>
      <c r="O1"/>
    </row>
    <row r="2" spans="1:15">
      <c r="A2" s="65" t="s">
        <v>521</v>
      </c>
      <c r="B2" s="65" t="s">
        <v>74</v>
      </c>
      <c r="C2" s="65" t="s">
        <v>359</v>
      </c>
      <c r="D2" s="65" t="s">
        <v>325</v>
      </c>
      <c r="G2" s="83" t="s">
        <v>1584</v>
      </c>
    </row>
    <row r="3" spans="1:15">
      <c r="A3" s="65" t="s">
        <v>427</v>
      </c>
      <c r="B3" s="65" t="s">
        <v>322</v>
      </c>
      <c r="C3" s="65" t="s">
        <v>251</v>
      </c>
      <c r="D3" s="65" t="s">
        <v>440</v>
      </c>
      <c r="E3" s="65" t="s">
        <v>205</v>
      </c>
    </row>
    <row r="4" spans="1:15">
      <c r="A4" s="65" t="s">
        <v>47</v>
      </c>
      <c r="B4" s="65" t="s">
        <v>349</v>
      </c>
      <c r="C4" s="65" t="s">
        <v>548</v>
      </c>
      <c r="D4" s="65" t="s">
        <v>422</v>
      </c>
      <c r="E4" s="65" t="s">
        <v>1550</v>
      </c>
    </row>
    <row r="5" spans="1:15">
      <c r="A5" s="65" t="s">
        <v>377</v>
      </c>
      <c r="B5" s="65" t="s">
        <v>146</v>
      </c>
      <c r="C5" s="65" t="s">
        <v>137</v>
      </c>
      <c r="D5" s="65" t="s">
        <v>274</v>
      </c>
      <c r="E5" s="65" t="s">
        <v>1550</v>
      </c>
    </row>
    <row r="6" spans="1:15">
      <c r="A6" s="65" t="s">
        <v>381</v>
      </c>
      <c r="B6" s="65" t="s">
        <v>108</v>
      </c>
      <c r="C6" s="65" t="s">
        <v>137</v>
      </c>
      <c r="D6" s="65" t="s">
        <v>325</v>
      </c>
    </row>
    <row r="7" spans="1:15">
      <c r="A7" s="65" t="s">
        <v>49</v>
      </c>
      <c r="B7" s="65" t="s">
        <v>233</v>
      </c>
      <c r="C7" s="65" t="s">
        <v>250</v>
      </c>
      <c r="D7" s="65" t="s">
        <v>325</v>
      </c>
    </row>
    <row r="8" spans="1:15">
      <c r="A8" s="65" t="s">
        <v>201</v>
      </c>
      <c r="B8" s="65" t="s">
        <v>174</v>
      </c>
      <c r="C8" s="65" t="s">
        <v>359</v>
      </c>
      <c r="D8" s="65" t="s">
        <v>274</v>
      </c>
      <c r="E8" s="65" t="s">
        <v>1550</v>
      </c>
    </row>
    <row r="9" spans="1:15">
      <c r="A9" s="65" t="s">
        <v>215</v>
      </c>
      <c r="B9" s="65" t="s">
        <v>131</v>
      </c>
      <c r="C9" s="65" t="s">
        <v>137</v>
      </c>
      <c r="D9" s="65" t="s">
        <v>274</v>
      </c>
      <c r="E9" s="65" t="s">
        <v>1550</v>
      </c>
    </row>
    <row r="10" spans="1:15">
      <c r="A10" s="65" t="s">
        <v>99</v>
      </c>
      <c r="B10" s="65" t="s">
        <v>253</v>
      </c>
      <c r="C10" s="65" t="s">
        <v>293</v>
      </c>
      <c r="D10" s="65" t="s">
        <v>325</v>
      </c>
    </row>
    <row r="11" spans="1:15">
      <c r="A11" s="65" t="s">
        <v>197</v>
      </c>
      <c r="B11" s="65" t="s">
        <v>191</v>
      </c>
      <c r="C11" s="65" t="s">
        <v>359</v>
      </c>
      <c r="D11" s="65" t="s">
        <v>325</v>
      </c>
      <c r="E11" s="65" t="s">
        <v>1550</v>
      </c>
    </row>
    <row r="12" spans="1:15">
      <c r="A12" s="65" t="s">
        <v>450</v>
      </c>
      <c r="B12" s="65" t="s">
        <v>463</v>
      </c>
      <c r="C12" s="65" t="s">
        <v>293</v>
      </c>
      <c r="D12" s="65" t="s">
        <v>325</v>
      </c>
    </row>
    <row r="13" spans="1:15">
      <c r="A13" s="65" t="s">
        <v>257</v>
      </c>
      <c r="B13" s="65" t="s">
        <v>320</v>
      </c>
      <c r="C13" s="65" t="s">
        <v>137</v>
      </c>
      <c r="D13" s="65" t="s">
        <v>325</v>
      </c>
    </row>
    <row r="14" spans="1:15">
      <c r="A14" s="65" t="s">
        <v>476</v>
      </c>
      <c r="B14" s="65" t="s">
        <v>185</v>
      </c>
      <c r="C14" s="65" t="s">
        <v>137</v>
      </c>
      <c r="D14" s="65" t="s">
        <v>274</v>
      </c>
      <c r="E14" s="65" t="s">
        <v>1550</v>
      </c>
    </row>
    <row r="15" spans="1:15">
      <c r="A15" s="65" t="s">
        <v>545</v>
      </c>
      <c r="B15" s="65" t="s">
        <v>208</v>
      </c>
      <c r="C15" s="65" t="s">
        <v>548</v>
      </c>
      <c r="D15" s="65" t="s">
        <v>440</v>
      </c>
      <c r="E15" s="65" t="s">
        <v>205</v>
      </c>
    </row>
    <row r="16" spans="1:15">
      <c r="A16" s="65" t="s">
        <v>490</v>
      </c>
      <c r="B16" s="65" t="s">
        <v>487</v>
      </c>
      <c r="C16" s="65" t="s">
        <v>137</v>
      </c>
      <c r="D16" s="65" t="s">
        <v>325</v>
      </c>
    </row>
    <row r="17" spans="1:5">
      <c r="A17" s="65" t="s">
        <v>245</v>
      </c>
      <c r="B17" s="65" t="s">
        <v>436</v>
      </c>
      <c r="C17" s="65" t="s">
        <v>548</v>
      </c>
      <c r="D17" s="65" t="s">
        <v>422</v>
      </c>
      <c r="E17" s="65" t="s">
        <v>205</v>
      </c>
    </row>
    <row r="18" spans="1:5">
      <c r="A18" s="65" t="s">
        <v>285</v>
      </c>
      <c r="B18" s="65" t="s">
        <v>339</v>
      </c>
      <c r="C18" s="65" t="s">
        <v>548</v>
      </c>
      <c r="D18" s="65" t="s">
        <v>440</v>
      </c>
      <c r="E18" s="65" t="s">
        <v>205</v>
      </c>
    </row>
    <row r="19" spans="1:5">
      <c r="A19" s="65" t="s">
        <v>415</v>
      </c>
      <c r="B19" s="65" t="s">
        <v>252</v>
      </c>
      <c r="C19" s="65" t="s">
        <v>251</v>
      </c>
      <c r="D19" s="65" t="s">
        <v>422</v>
      </c>
      <c r="E19" s="65" t="s">
        <v>205</v>
      </c>
    </row>
    <row r="20" spans="1:5">
      <c r="A20" s="65" t="s">
        <v>89</v>
      </c>
      <c r="B20" s="65" t="s">
        <v>334</v>
      </c>
      <c r="C20" s="65" t="s">
        <v>137</v>
      </c>
      <c r="D20" s="65" t="s">
        <v>274</v>
      </c>
      <c r="E20" s="65" t="s">
        <v>1550</v>
      </c>
    </row>
    <row r="21" spans="1:5">
      <c r="A21" s="65" t="s">
        <v>479</v>
      </c>
      <c r="B21" s="65" t="s">
        <v>228</v>
      </c>
      <c r="C21" s="65" t="s">
        <v>250</v>
      </c>
      <c r="D21" s="65" t="s">
        <v>325</v>
      </c>
    </row>
    <row r="22" spans="1:5">
      <c r="A22" s="65" t="s">
        <v>321</v>
      </c>
      <c r="B22" s="65" t="s">
        <v>317</v>
      </c>
      <c r="C22" s="65" t="s">
        <v>359</v>
      </c>
      <c r="D22" s="65" t="s">
        <v>325</v>
      </c>
    </row>
    <row r="23" spans="1:5">
      <c r="A23" s="65" t="s">
        <v>382</v>
      </c>
      <c r="B23" s="65" t="s">
        <v>516</v>
      </c>
      <c r="C23" s="65" t="s">
        <v>137</v>
      </c>
      <c r="D23" s="65" t="s">
        <v>274</v>
      </c>
      <c r="E23" s="65" t="s">
        <v>1550</v>
      </c>
    </row>
    <row r="24" spans="1:5">
      <c r="A24" s="65" t="s">
        <v>481</v>
      </c>
      <c r="B24" s="65" t="s">
        <v>499</v>
      </c>
      <c r="C24" s="65" t="s">
        <v>137</v>
      </c>
      <c r="D24" s="65" t="s">
        <v>274</v>
      </c>
      <c r="E24" s="65" t="s">
        <v>1550</v>
      </c>
    </row>
    <row r="25" spans="1:5">
      <c r="A25" s="65" t="s">
        <v>504</v>
      </c>
      <c r="B25" s="65" t="s">
        <v>403</v>
      </c>
      <c r="C25" s="65" t="s">
        <v>359</v>
      </c>
      <c r="D25" s="65" t="s">
        <v>274</v>
      </c>
      <c r="E25" s="65" t="s">
        <v>1550</v>
      </c>
    </row>
    <row r="26" spans="1:5">
      <c r="A26" s="65" t="s">
        <v>106</v>
      </c>
      <c r="B26" s="65" t="s">
        <v>425</v>
      </c>
      <c r="C26" s="65" t="s">
        <v>172</v>
      </c>
      <c r="D26" s="65" t="s">
        <v>325</v>
      </c>
    </row>
    <row r="27" spans="1:5">
      <c r="A27" s="65" t="s">
        <v>412</v>
      </c>
      <c r="B27" s="65" t="s">
        <v>104</v>
      </c>
      <c r="C27" s="65" t="s">
        <v>359</v>
      </c>
      <c r="D27" s="65" t="s">
        <v>422</v>
      </c>
      <c r="E27" s="65" t="s">
        <v>1550</v>
      </c>
    </row>
    <row r="28" spans="1:5">
      <c r="A28" s="65" t="s">
        <v>480</v>
      </c>
      <c r="B28" s="65" t="s">
        <v>187</v>
      </c>
      <c r="C28" s="65" t="s">
        <v>359</v>
      </c>
      <c r="D28" s="65" t="s">
        <v>274</v>
      </c>
      <c r="E28" s="65" t="s">
        <v>1550</v>
      </c>
    </row>
    <row r="29" spans="1:5">
      <c r="A29" s="65" t="s">
        <v>214</v>
      </c>
      <c r="B29" s="65" t="s">
        <v>52</v>
      </c>
      <c r="C29" s="65" t="s">
        <v>359</v>
      </c>
      <c r="D29" s="65" t="s">
        <v>325</v>
      </c>
    </row>
    <row r="30" spans="1:5">
      <c r="A30" s="65" t="s">
        <v>221</v>
      </c>
      <c r="B30" s="65" t="s">
        <v>184</v>
      </c>
      <c r="C30" s="65" t="s">
        <v>293</v>
      </c>
      <c r="D30" s="65" t="s">
        <v>325</v>
      </c>
    </row>
    <row r="31" spans="1:5">
      <c r="A31" s="65" t="s">
        <v>80</v>
      </c>
      <c r="B31" s="65" t="s">
        <v>209</v>
      </c>
      <c r="C31" s="65" t="s">
        <v>251</v>
      </c>
      <c r="D31" s="65" t="s">
        <v>422</v>
      </c>
      <c r="E31" s="65" t="s">
        <v>205</v>
      </c>
    </row>
    <row r="32" spans="1:5">
      <c r="A32" s="65" t="s">
        <v>86</v>
      </c>
      <c r="B32" s="65" t="s">
        <v>368</v>
      </c>
      <c r="C32" s="65" t="s">
        <v>548</v>
      </c>
      <c r="D32" s="65" t="s">
        <v>274</v>
      </c>
      <c r="E32" s="65" t="s">
        <v>1550</v>
      </c>
    </row>
    <row r="33" spans="1:5">
      <c r="A33" s="65" t="s">
        <v>91</v>
      </c>
      <c r="B33" s="65" t="s">
        <v>237</v>
      </c>
      <c r="C33" s="65" t="s">
        <v>548</v>
      </c>
      <c r="D33" s="65" t="s">
        <v>440</v>
      </c>
      <c r="E33" s="65" t="s">
        <v>205</v>
      </c>
    </row>
    <row r="34" spans="1:5">
      <c r="A34" s="65" t="s">
        <v>413</v>
      </c>
      <c r="B34" s="65" t="s">
        <v>135</v>
      </c>
      <c r="C34" s="65" t="s">
        <v>172</v>
      </c>
      <c r="D34" s="65" t="s">
        <v>325</v>
      </c>
    </row>
    <row r="35" spans="1:5">
      <c r="A35" s="65" t="s">
        <v>69</v>
      </c>
      <c r="B35" s="65" t="s">
        <v>210</v>
      </c>
      <c r="C35" s="65" t="s">
        <v>137</v>
      </c>
      <c r="D35" s="65" t="s">
        <v>325</v>
      </c>
    </row>
    <row r="36" spans="1:5">
      <c r="A36" s="65" t="s">
        <v>175</v>
      </c>
      <c r="B36" s="65" t="s">
        <v>458</v>
      </c>
      <c r="C36" s="65" t="s">
        <v>137</v>
      </c>
      <c r="D36" s="65" t="s">
        <v>325</v>
      </c>
    </row>
    <row r="37" spans="1:5">
      <c r="A37" s="65" t="s">
        <v>556</v>
      </c>
      <c r="B37" s="65" t="s">
        <v>243</v>
      </c>
      <c r="C37" s="65" t="s">
        <v>359</v>
      </c>
      <c r="D37" s="65" t="s">
        <v>325</v>
      </c>
      <c r="E37" s="65" t="s">
        <v>1550</v>
      </c>
    </row>
    <row r="38" spans="1:5">
      <c r="A38" s="65" t="s">
        <v>366</v>
      </c>
      <c r="B38" s="65" t="s">
        <v>183</v>
      </c>
      <c r="C38" s="65" t="s">
        <v>293</v>
      </c>
      <c r="D38" s="65" t="s">
        <v>274</v>
      </c>
      <c r="E38" s="65" t="s">
        <v>1550</v>
      </c>
    </row>
    <row r="39" spans="1:5">
      <c r="A39" s="65" t="s">
        <v>1551</v>
      </c>
      <c r="B39" s="65" t="s">
        <v>204</v>
      </c>
      <c r="C39" s="65" t="s">
        <v>548</v>
      </c>
      <c r="D39" s="65" t="s">
        <v>422</v>
      </c>
      <c r="E39" s="65" t="s">
        <v>205</v>
      </c>
    </row>
    <row r="40" spans="1:5">
      <c r="A40" s="65" t="s">
        <v>97</v>
      </c>
      <c r="B40" s="65" t="s">
        <v>230</v>
      </c>
      <c r="C40" s="65" t="s">
        <v>548</v>
      </c>
      <c r="D40" s="65" t="s">
        <v>422</v>
      </c>
      <c r="E40" s="65" t="s">
        <v>1552</v>
      </c>
    </row>
    <row r="41" spans="1:5">
      <c r="A41" s="65" t="s">
        <v>219</v>
      </c>
      <c r="B41" s="65" t="s">
        <v>411</v>
      </c>
      <c r="C41" s="65" t="s">
        <v>548</v>
      </c>
      <c r="D41" s="65" t="s">
        <v>440</v>
      </c>
      <c r="E41" s="65" t="s">
        <v>205</v>
      </c>
    </row>
    <row r="42" spans="1:5">
      <c r="A42" s="65" t="s">
        <v>157</v>
      </c>
      <c r="B42" s="65" t="s">
        <v>546</v>
      </c>
      <c r="C42" s="65" t="s">
        <v>548</v>
      </c>
      <c r="D42" s="65" t="s">
        <v>422</v>
      </c>
      <c r="E42" s="65" t="s">
        <v>1552</v>
      </c>
    </row>
    <row r="43" spans="1:5">
      <c r="A43" s="65" t="s">
        <v>445</v>
      </c>
      <c r="B43" s="65" t="s">
        <v>304</v>
      </c>
      <c r="C43" s="65" t="s">
        <v>359</v>
      </c>
      <c r="D43" s="65" t="s">
        <v>274</v>
      </c>
      <c r="E43" s="65" t="s">
        <v>1550</v>
      </c>
    </row>
    <row r="44" spans="1:5">
      <c r="A44" s="65" t="s">
        <v>524</v>
      </c>
      <c r="B44" s="65" t="s">
        <v>154</v>
      </c>
      <c r="C44" s="65" t="s">
        <v>548</v>
      </c>
      <c r="D44" s="65" t="s">
        <v>422</v>
      </c>
      <c r="E44" s="65" t="s">
        <v>205</v>
      </c>
    </row>
    <row r="45" spans="1:5">
      <c r="A45" s="65" t="s">
        <v>223</v>
      </c>
      <c r="B45" s="65" t="s">
        <v>37</v>
      </c>
      <c r="C45" s="65" t="s">
        <v>548</v>
      </c>
      <c r="D45" s="65" t="s">
        <v>422</v>
      </c>
      <c r="E45" s="65" t="s">
        <v>1552</v>
      </c>
    </row>
    <row r="46" spans="1:5">
      <c r="A46" s="65" t="s">
        <v>332</v>
      </c>
      <c r="B46" s="65" t="s">
        <v>64</v>
      </c>
      <c r="C46" s="65" t="s">
        <v>359</v>
      </c>
      <c r="D46" s="65" t="s">
        <v>274</v>
      </c>
      <c r="E46" s="65" t="s">
        <v>1550</v>
      </c>
    </row>
    <row r="47" spans="1:5">
      <c r="A47" s="65" t="s">
        <v>162</v>
      </c>
      <c r="B47" s="65" t="s">
        <v>395</v>
      </c>
      <c r="C47" s="65" t="s">
        <v>359</v>
      </c>
      <c r="D47" s="65" t="s">
        <v>274</v>
      </c>
    </row>
    <row r="48" spans="1:5">
      <c r="A48" s="65" t="s">
        <v>973</v>
      </c>
      <c r="B48" s="65" t="s">
        <v>279</v>
      </c>
      <c r="C48" s="65" t="s">
        <v>359</v>
      </c>
      <c r="D48" s="65" t="s">
        <v>325</v>
      </c>
    </row>
    <row r="49" spans="1:5">
      <c r="A49" s="65" t="s">
        <v>519</v>
      </c>
      <c r="B49" s="65" t="s">
        <v>125</v>
      </c>
      <c r="C49" s="65" t="s">
        <v>359</v>
      </c>
      <c r="D49" s="65" t="s">
        <v>325</v>
      </c>
    </row>
    <row r="50" spans="1:5">
      <c r="A50" s="65" t="s">
        <v>203</v>
      </c>
      <c r="B50" s="65" t="s">
        <v>510</v>
      </c>
      <c r="C50" s="65" t="s">
        <v>137</v>
      </c>
      <c r="D50" s="65" t="s">
        <v>325</v>
      </c>
    </row>
    <row r="51" spans="1:5">
      <c r="A51" s="65" t="s">
        <v>794</v>
      </c>
      <c r="B51" s="65" t="s">
        <v>365</v>
      </c>
      <c r="C51" s="65" t="s">
        <v>137</v>
      </c>
      <c r="D51" s="65" t="s">
        <v>325</v>
      </c>
    </row>
    <row r="52" spans="1:5">
      <c r="A52" s="65" t="s">
        <v>7</v>
      </c>
      <c r="B52" s="65" t="s">
        <v>57</v>
      </c>
      <c r="C52" s="65" t="s">
        <v>137</v>
      </c>
      <c r="D52" s="65" t="s">
        <v>325</v>
      </c>
    </row>
    <row r="53" spans="1:5">
      <c r="A53" s="65" t="s">
        <v>217</v>
      </c>
      <c r="B53" s="65" t="s">
        <v>312</v>
      </c>
      <c r="C53" s="65" t="s">
        <v>250</v>
      </c>
      <c r="D53" s="65" t="s">
        <v>422</v>
      </c>
      <c r="E53" s="65" t="s">
        <v>205</v>
      </c>
    </row>
    <row r="54" spans="1:5">
      <c r="A54" s="65" t="s">
        <v>117</v>
      </c>
      <c r="B54" s="65" t="s">
        <v>541</v>
      </c>
      <c r="C54" s="65" t="s">
        <v>359</v>
      </c>
      <c r="D54" s="65" t="s">
        <v>274</v>
      </c>
      <c r="E54" s="65" t="s">
        <v>1552</v>
      </c>
    </row>
    <row r="55" spans="1:5">
      <c r="A55" s="65" t="s">
        <v>374</v>
      </c>
      <c r="B55" s="65" t="s">
        <v>289</v>
      </c>
      <c r="C55" s="65" t="s">
        <v>137</v>
      </c>
      <c r="D55" s="65" t="s">
        <v>325</v>
      </c>
    </row>
    <row r="56" spans="1:5">
      <c r="A56" s="65" t="s">
        <v>225</v>
      </c>
      <c r="B56" s="65" t="s">
        <v>126</v>
      </c>
      <c r="C56" s="65" t="s">
        <v>359</v>
      </c>
      <c r="D56" s="65" t="s">
        <v>274</v>
      </c>
      <c r="E56" s="65" t="s">
        <v>1550</v>
      </c>
    </row>
    <row r="57" spans="1:5">
      <c r="A57" s="65" t="s">
        <v>173</v>
      </c>
      <c r="B57" s="65" t="s">
        <v>314</v>
      </c>
      <c r="C57" s="65" t="s">
        <v>250</v>
      </c>
      <c r="D57" s="65" t="s">
        <v>422</v>
      </c>
      <c r="E57" s="65" t="s">
        <v>1550</v>
      </c>
    </row>
    <row r="58" spans="1:5">
      <c r="A58" s="65" t="s">
        <v>41</v>
      </c>
      <c r="B58" s="65" t="s">
        <v>3</v>
      </c>
      <c r="C58" s="65" t="s">
        <v>359</v>
      </c>
      <c r="D58" s="65" t="s">
        <v>274</v>
      </c>
      <c r="E58" s="65" t="s">
        <v>1550</v>
      </c>
    </row>
    <row r="59" spans="1:5">
      <c r="A59" s="65" t="s">
        <v>298</v>
      </c>
      <c r="B59" s="65" t="s">
        <v>509</v>
      </c>
      <c r="C59" s="65" t="s">
        <v>250</v>
      </c>
      <c r="D59" s="65" t="s">
        <v>422</v>
      </c>
      <c r="E59" s="65" t="s">
        <v>1550</v>
      </c>
    </row>
    <row r="60" spans="1:5">
      <c r="A60" s="65" t="s">
        <v>255</v>
      </c>
      <c r="B60" s="65" t="s">
        <v>226</v>
      </c>
      <c r="C60" s="65" t="s">
        <v>548</v>
      </c>
      <c r="D60" s="65" t="s">
        <v>440</v>
      </c>
      <c r="E60" s="65" t="s">
        <v>205</v>
      </c>
    </row>
    <row r="61" spans="1:5">
      <c r="A61" s="65" t="s">
        <v>405</v>
      </c>
      <c r="B61" s="65" t="s">
        <v>396</v>
      </c>
      <c r="C61" s="65" t="s">
        <v>137</v>
      </c>
      <c r="D61" s="65" t="s">
        <v>325</v>
      </c>
    </row>
    <row r="62" spans="1:5">
      <c r="A62" s="65" t="s">
        <v>168</v>
      </c>
      <c r="B62" s="65" t="s">
        <v>50</v>
      </c>
      <c r="C62" s="65" t="s">
        <v>137</v>
      </c>
      <c r="D62" s="65" t="s">
        <v>325</v>
      </c>
    </row>
    <row r="63" spans="1:5">
      <c r="A63" s="65" t="s">
        <v>45</v>
      </c>
      <c r="B63" s="65" t="s">
        <v>398</v>
      </c>
      <c r="C63" s="65" t="s">
        <v>548</v>
      </c>
      <c r="D63" s="65" t="s">
        <v>440</v>
      </c>
      <c r="E63" s="65" t="s">
        <v>205</v>
      </c>
    </row>
    <row r="64" spans="1:5">
      <c r="A64" s="65" t="s">
        <v>149</v>
      </c>
      <c r="B64" s="65" t="s">
        <v>459</v>
      </c>
      <c r="C64" s="65" t="s">
        <v>137</v>
      </c>
      <c r="D64" s="65" t="s">
        <v>325</v>
      </c>
    </row>
    <row r="65" spans="1:5">
      <c r="A65" s="65" t="s">
        <v>111</v>
      </c>
      <c r="B65" s="65" t="s">
        <v>469</v>
      </c>
      <c r="C65" s="65" t="s">
        <v>293</v>
      </c>
      <c r="D65" s="65" t="s">
        <v>274</v>
      </c>
      <c r="E65" s="65" t="s">
        <v>1552</v>
      </c>
    </row>
    <row r="66" spans="1:5">
      <c r="A66" s="65" t="s">
        <v>420</v>
      </c>
      <c r="B66" s="65" t="s">
        <v>520</v>
      </c>
      <c r="C66" s="65" t="s">
        <v>137</v>
      </c>
      <c r="D66" s="65" t="s">
        <v>325</v>
      </c>
    </row>
    <row r="67" spans="1:5">
      <c r="A67" s="65" t="s">
        <v>493</v>
      </c>
      <c r="B67" s="65" t="s">
        <v>390</v>
      </c>
      <c r="C67" s="65" t="s">
        <v>137</v>
      </c>
      <c r="D67" s="65" t="s">
        <v>325</v>
      </c>
    </row>
    <row r="68" spans="1:5">
      <c r="A68" s="65" t="s">
        <v>276</v>
      </c>
      <c r="B68" s="65" t="s">
        <v>551</v>
      </c>
      <c r="C68" s="65" t="s">
        <v>293</v>
      </c>
      <c r="D68" s="65" t="s">
        <v>422</v>
      </c>
      <c r="E68" s="65" t="s">
        <v>205</v>
      </c>
    </row>
    <row r="69" spans="1:5">
      <c r="A69" s="65" t="s">
        <v>363</v>
      </c>
      <c r="B69" s="65" t="s">
        <v>346</v>
      </c>
      <c r="C69" s="65" t="s">
        <v>548</v>
      </c>
      <c r="D69" s="65" t="s">
        <v>274</v>
      </c>
      <c r="E69" s="65" t="s">
        <v>1550</v>
      </c>
    </row>
    <row r="70" spans="1:5">
      <c r="A70" s="65" t="s">
        <v>266</v>
      </c>
      <c r="B70" s="65" t="s">
        <v>248</v>
      </c>
      <c r="C70" s="65" t="s">
        <v>137</v>
      </c>
      <c r="D70" s="65" t="s">
        <v>325</v>
      </c>
    </row>
    <row r="71" spans="1:5">
      <c r="A71" s="65" t="s">
        <v>220</v>
      </c>
      <c r="B71" s="65" t="s">
        <v>234</v>
      </c>
      <c r="C71" s="65" t="s">
        <v>137</v>
      </c>
      <c r="D71" s="65" t="s">
        <v>274</v>
      </c>
      <c r="E71" s="65" t="s">
        <v>1550</v>
      </c>
    </row>
    <row r="72" spans="1:5">
      <c r="A72" s="65" t="s">
        <v>299</v>
      </c>
      <c r="B72" s="65" t="s">
        <v>311</v>
      </c>
      <c r="C72" s="65" t="s">
        <v>548</v>
      </c>
      <c r="D72" s="65" t="s">
        <v>422</v>
      </c>
      <c r="E72" s="65" t="s">
        <v>205</v>
      </c>
    </row>
    <row r="73" spans="1:5">
      <c r="A73" s="65" t="s">
        <v>140</v>
      </c>
      <c r="B73" s="65" t="s">
        <v>284</v>
      </c>
      <c r="C73" s="65" t="s">
        <v>137</v>
      </c>
      <c r="D73" s="65" t="s">
        <v>325</v>
      </c>
    </row>
    <row r="74" spans="1:5">
      <c r="A74" s="65" t="s">
        <v>269</v>
      </c>
      <c r="B74" s="65" t="s">
        <v>67</v>
      </c>
      <c r="C74" s="65" t="s">
        <v>548</v>
      </c>
      <c r="D74" s="65" t="s">
        <v>422</v>
      </c>
      <c r="E74" s="65" t="s">
        <v>205</v>
      </c>
    </row>
    <row r="75" spans="1:5">
      <c r="A75" s="65" t="s">
        <v>291</v>
      </c>
      <c r="B75" s="65" t="s">
        <v>542</v>
      </c>
      <c r="C75" s="65" t="s">
        <v>548</v>
      </c>
      <c r="D75" s="65" t="s">
        <v>440</v>
      </c>
      <c r="E75" s="65" t="s">
        <v>205</v>
      </c>
    </row>
    <row r="76" spans="1:5">
      <c r="A76" s="65" t="s">
        <v>100</v>
      </c>
      <c r="B76" s="65" t="s">
        <v>93</v>
      </c>
      <c r="C76" s="65" t="s">
        <v>548</v>
      </c>
      <c r="D76" s="65" t="s">
        <v>440</v>
      </c>
      <c r="E76" s="65" t="s">
        <v>205</v>
      </c>
    </row>
    <row r="77" spans="1:5">
      <c r="A77" s="65" t="s">
        <v>75</v>
      </c>
      <c r="B77" s="65" t="s">
        <v>24</v>
      </c>
      <c r="C77" s="65" t="s">
        <v>548</v>
      </c>
      <c r="D77" s="65" t="s">
        <v>274</v>
      </c>
      <c r="E77" s="65" t="s">
        <v>1550</v>
      </c>
    </row>
    <row r="78" spans="1:5">
      <c r="A78" s="65" t="s">
        <v>391</v>
      </c>
      <c r="B78" s="65" t="s">
        <v>448</v>
      </c>
      <c r="C78" s="65" t="s">
        <v>137</v>
      </c>
      <c r="D78" s="65" t="s">
        <v>325</v>
      </c>
    </row>
    <row r="79" spans="1:5">
      <c r="A79" s="65" t="s">
        <v>206</v>
      </c>
      <c r="B79" s="65" t="s">
        <v>306</v>
      </c>
      <c r="C79" s="65" t="s">
        <v>359</v>
      </c>
      <c r="D79" s="65" t="s">
        <v>274</v>
      </c>
      <c r="E79" s="65" t="s">
        <v>1552</v>
      </c>
    </row>
    <row r="80" spans="1:5">
      <c r="A80" s="65" t="s">
        <v>62</v>
      </c>
      <c r="B80" s="65" t="s">
        <v>190</v>
      </c>
      <c r="C80" s="65" t="s">
        <v>137</v>
      </c>
      <c r="D80" s="65" t="s">
        <v>325</v>
      </c>
    </row>
    <row r="81" spans="1:5">
      <c r="A81" s="65" t="s">
        <v>107</v>
      </c>
      <c r="B81" s="65" t="s">
        <v>305</v>
      </c>
      <c r="C81" s="65" t="s">
        <v>359</v>
      </c>
      <c r="D81" s="65" t="s">
        <v>274</v>
      </c>
      <c r="E81" s="65" t="s">
        <v>1550</v>
      </c>
    </row>
    <row r="82" spans="1:5">
      <c r="A82" s="65" t="s">
        <v>491</v>
      </c>
      <c r="B82" s="65" t="s">
        <v>194</v>
      </c>
      <c r="C82" s="65" t="s">
        <v>293</v>
      </c>
      <c r="D82" s="65" t="s">
        <v>325</v>
      </c>
    </row>
    <row r="83" spans="1:5">
      <c r="A83" s="65" t="s">
        <v>169</v>
      </c>
      <c r="B83" s="65" t="s">
        <v>345</v>
      </c>
      <c r="C83" s="65" t="s">
        <v>359</v>
      </c>
      <c r="D83" s="65" t="s">
        <v>325</v>
      </c>
      <c r="E83" s="65" t="s">
        <v>205</v>
      </c>
    </row>
    <row r="84" spans="1:5">
      <c r="A84" s="65" t="s">
        <v>386</v>
      </c>
      <c r="B84" s="65" t="s">
        <v>239</v>
      </c>
      <c r="C84" s="65" t="s">
        <v>293</v>
      </c>
      <c r="D84" s="65" t="s">
        <v>325</v>
      </c>
    </row>
    <row r="85" spans="1:5">
      <c r="A85" s="65" t="s">
        <v>331</v>
      </c>
      <c r="B85" s="65" t="s">
        <v>4</v>
      </c>
      <c r="C85" s="65" t="s">
        <v>359</v>
      </c>
      <c r="D85" s="65" t="s">
        <v>422</v>
      </c>
      <c r="E85" s="65" t="s">
        <v>205</v>
      </c>
    </row>
    <row r="86" spans="1:5">
      <c r="A86" s="65" t="s">
        <v>549</v>
      </c>
      <c r="B86" s="65" t="s">
        <v>5</v>
      </c>
      <c r="C86" s="65" t="s">
        <v>137</v>
      </c>
      <c r="D86" s="65" t="s">
        <v>325</v>
      </c>
      <c r="E86" s="65" t="s">
        <v>1550</v>
      </c>
    </row>
    <row r="87" spans="1:5">
      <c r="A87" s="65" t="s">
        <v>246</v>
      </c>
      <c r="B87" s="65" t="s">
        <v>31</v>
      </c>
      <c r="C87" s="65" t="s">
        <v>359</v>
      </c>
      <c r="D87" s="65" t="s">
        <v>422</v>
      </c>
      <c r="E87" s="65" t="s">
        <v>205</v>
      </c>
    </row>
    <row r="88" spans="1:5">
      <c r="A88" s="65" t="s">
        <v>515</v>
      </c>
      <c r="B88" s="65" t="s">
        <v>249</v>
      </c>
      <c r="C88" s="65" t="s">
        <v>137</v>
      </c>
      <c r="D88" s="65" t="s">
        <v>325</v>
      </c>
    </row>
    <row r="89" spans="1:5">
      <c r="A89" s="65" t="s">
        <v>295</v>
      </c>
      <c r="B89" s="65" t="s">
        <v>430</v>
      </c>
      <c r="C89" s="65" t="s">
        <v>293</v>
      </c>
      <c r="D89" s="65" t="s">
        <v>274</v>
      </c>
      <c r="E89" s="65" t="s">
        <v>1550</v>
      </c>
    </row>
    <row r="90" spans="1:5">
      <c r="A90" s="65" t="s">
        <v>352</v>
      </c>
      <c r="B90" s="65" t="s">
        <v>494</v>
      </c>
      <c r="C90" s="65" t="s">
        <v>137</v>
      </c>
      <c r="D90" s="65" t="s">
        <v>325</v>
      </c>
    </row>
    <row r="91" spans="1:5">
      <c r="A91" s="65" t="s">
        <v>528</v>
      </c>
      <c r="B91" s="65" t="s">
        <v>195</v>
      </c>
      <c r="C91" s="65" t="s">
        <v>251</v>
      </c>
      <c r="D91" s="65" t="s">
        <v>422</v>
      </c>
      <c r="E91" s="65" t="s">
        <v>1550</v>
      </c>
    </row>
    <row r="92" spans="1:5">
      <c r="A92" s="65" t="s">
        <v>182</v>
      </c>
      <c r="B92" s="65" t="s">
        <v>376</v>
      </c>
      <c r="C92" s="65" t="s">
        <v>137</v>
      </c>
      <c r="D92" s="65" t="s">
        <v>325</v>
      </c>
    </row>
    <row r="93" spans="1:5">
      <c r="A93" s="65" t="s">
        <v>262</v>
      </c>
      <c r="B93" s="65" t="s">
        <v>84</v>
      </c>
      <c r="C93" s="65" t="s">
        <v>250</v>
      </c>
      <c r="D93" s="65" t="s">
        <v>422</v>
      </c>
      <c r="E93" s="65" t="s">
        <v>1550</v>
      </c>
    </row>
    <row r="94" spans="1:5">
      <c r="A94" s="65" t="s">
        <v>163</v>
      </c>
      <c r="B94" s="65" t="s">
        <v>465</v>
      </c>
      <c r="C94" s="65" t="s">
        <v>250</v>
      </c>
      <c r="D94" s="65" t="s">
        <v>274</v>
      </c>
      <c r="E94" s="65" t="s">
        <v>1550</v>
      </c>
    </row>
    <row r="95" spans="1:5">
      <c r="A95" s="65" t="s">
        <v>79</v>
      </c>
      <c r="B95" s="65" t="s">
        <v>482</v>
      </c>
      <c r="C95" s="65" t="s">
        <v>137</v>
      </c>
      <c r="D95" s="65" t="s">
        <v>325</v>
      </c>
    </row>
    <row r="96" spans="1:5">
      <c r="A96" s="65" t="s">
        <v>192</v>
      </c>
      <c r="B96" s="65" t="s">
        <v>453</v>
      </c>
      <c r="C96" s="65" t="s">
        <v>250</v>
      </c>
      <c r="D96" s="65" t="s">
        <v>325</v>
      </c>
    </row>
    <row r="97" spans="1:5">
      <c r="A97" s="65" t="s">
        <v>471</v>
      </c>
      <c r="B97" s="65" t="s">
        <v>333</v>
      </c>
      <c r="C97" s="65" t="s">
        <v>137</v>
      </c>
      <c r="D97" s="65" t="s">
        <v>325</v>
      </c>
    </row>
    <row r="98" spans="1:5">
      <c r="A98" s="65" t="s">
        <v>375</v>
      </c>
      <c r="B98" s="65" t="s">
        <v>400</v>
      </c>
      <c r="C98" s="65" t="s">
        <v>359</v>
      </c>
      <c r="D98" s="65" t="s">
        <v>274</v>
      </c>
      <c r="E98" s="65" t="s">
        <v>1550</v>
      </c>
    </row>
    <row r="99" spans="1:5">
      <c r="A99" s="65" t="s">
        <v>501</v>
      </c>
      <c r="B99" s="65" t="s">
        <v>383</v>
      </c>
      <c r="C99" s="65" t="s">
        <v>250</v>
      </c>
      <c r="D99" s="65" t="s">
        <v>422</v>
      </c>
      <c r="E99" s="65" t="s">
        <v>1550</v>
      </c>
    </row>
    <row r="100" spans="1:5">
      <c r="A100" s="65" t="s">
        <v>212</v>
      </c>
      <c r="B100" s="65" t="s">
        <v>30</v>
      </c>
      <c r="C100" s="65" t="s">
        <v>293</v>
      </c>
      <c r="D100" s="65" t="s">
        <v>325</v>
      </c>
    </row>
    <row r="101" spans="1:5">
      <c r="A101" s="65" t="s">
        <v>517</v>
      </c>
      <c r="B101" s="65" t="s">
        <v>1</v>
      </c>
      <c r="C101" s="65" t="s">
        <v>137</v>
      </c>
      <c r="D101" s="65" t="s">
        <v>274</v>
      </c>
      <c r="E101" s="65" t="s">
        <v>1550</v>
      </c>
    </row>
    <row r="102" spans="1:5">
      <c r="A102" s="65" t="s">
        <v>292</v>
      </c>
      <c r="B102" s="65" t="s">
        <v>127</v>
      </c>
      <c r="C102" s="65" t="s">
        <v>548</v>
      </c>
      <c r="D102" s="65" t="s">
        <v>422</v>
      </c>
      <c r="E102" s="65" t="s">
        <v>1552</v>
      </c>
    </row>
    <row r="103" spans="1:5">
      <c r="A103" s="65" t="s">
        <v>418</v>
      </c>
      <c r="B103" s="65" t="s">
        <v>290</v>
      </c>
      <c r="C103" s="65" t="s">
        <v>137</v>
      </c>
      <c r="D103" s="65" t="s">
        <v>422</v>
      </c>
      <c r="E103" s="65" t="s">
        <v>205</v>
      </c>
    </row>
    <row r="104" spans="1:5">
      <c r="A104" s="65" t="s">
        <v>264</v>
      </c>
      <c r="B104" s="65" t="s">
        <v>421</v>
      </c>
      <c r="C104" s="65" t="s">
        <v>293</v>
      </c>
      <c r="D104" s="65" t="s">
        <v>422</v>
      </c>
      <c r="E104" s="65" t="s">
        <v>205</v>
      </c>
    </row>
    <row r="105" spans="1:5">
      <c r="A105" s="65" t="s">
        <v>29</v>
      </c>
      <c r="B105" s="65" t="s">
        <v>59</v>
      </c>
      <c r="C105" s="65" t="s">
        <v>293</v>
      </c>
      <c r="D105" s="65" t="s">
        <v>422</v>
      </c>
      <c r="E105" s="65" t="s">
        <v>205</v>
      </c>
    </row>
    <row r="106" spans="1:5">
      <c r="A106" s="65" t="s">
        <v>441</v>
      </c>
      <c r="B106" s="65" t="s">
        <v>554</v>
      </c>
      <c r="C106" s="65" t="s">
        <v>359</v>
      </c>
      <c r="D106" s="65" t="s">
        <v>325</v>
      </c>
      <c r="E106" s="65" t="s">
        <v>1550</v>
      </c>
    </row>
    <row r="107" spans="1:5">
      <c r="A107" s="65" t="s">
        <v>158</v>
      </c>
      <c r="B107" s="65" t="s">
        <v>357</v>
      </c>
      <c r="C107" s="65" t="s">
        <v>293</v>
      </c>
      <c r="D107" s="65" t="s">
        <v>325</v>
      </c>
    </row>
    <row r="108" spans="1:5">
      <c r="A108" s="65" t="s">
        <v>121</v>
      </c>
      <c r="B108" s="65" t="s">
        <v>232</v>
      </c>
      <c r="C108" s="65" t="s">
        <v>250</v>
      </c>
      <c r="D108" s="65" t="s">
        <v>325</v>
      </c>
    </row>
    <row r="109" spans="1:5">
      <c r="A109" s="65" t="s">
        <v>17</v>
      </c>
      <c r="B109" s="65" t="s">
        <v>275</v>
      </c>
      <c r="C109" s="65" t="s">
        <v>293</v>
      </c>
      <c r="D109" s="65" t="s">
        <v>422</v>
      </c>
      <c r="E109" s="65" t="s">
        <v>205</v>
      </c>
    </row>
    <row r="110" spans="1:5">
      <c r="A110" s="65" t="s">
        <v>34</v>
      </c>
      <c r="B110" s="65" t="s">
        <v>535</v>
      </c>
      <c r="C110" s="65" t="s">
        <v>250</v>
      </c>
      <c r="D110" s="65" t="s">
        <v>422</v>
      </c>
      <c r="E110" s="65" t="s">
        <v>1550</v>
      </c>
    </row>
    <row r="111" spans="1:5">
      <c r="A111" s="65" t="s">
        <v>271</v>
      </c>
      <c r="B111" s="65" t="s">
        <v>196</v>
      </c>
      <c r="C111" s="65" t="s">
        <v>548</v>
      </c>
      <c r="D111" s="65" t="s">
        <v>440</v>
      </c>
      <c r="E111" s="65" t="s">
        <v>205</v>
      </c>
    </row>
    <row r="112" spans="1:5">
      <c r="A112" s="65" t="s">
        <v>475</v>
      </c>
      <c r="B112" s="65" t="s">
        <v>235</v>
      </c>
      <c r="C112" s="65" t="s">
        <v>250</v>
      </c>
      <c r="D112" s="65" t="s">
        <v>274</v>
      </c>
      <c r="E112" s="65" t="s">
        <v>1550</v>
      </c>
    </row>
    <row r="113" spans="1:5">
      <c r="A113" s="65" t="s">
        <v>0</v>
      </c>
      <c r="B113" s="65" t="s">
        <v>457</v>
      </c>
      <c r="C113" s="65" t="s">
        <v>359</v>
      </c>
      <c r="D113" s="65" t="s">
        <v>274</v>
      </c>
      <c r="E113" s="65" t="s">
        <v>1552</v>
      </c>
    </row>
    <row r="114" spans="1:5">
      <c r="A114" s="65" t="s">
        <v>88</v>
      </c>
      <c r="B114" s="65" t="s">
        <v>33</v>
      </c>
      <c r="C114" s="65" t="s">
        <v>137</v>
      </c>
      <c r="D114" s="65" t="s">
        <v>325</v>
      </c>
    </row>
    <row r="115" spans="1:5">
      <c r="A115" s="65" t="s">
        <v>142</v>
      </c>
      <c r="B115" s="65" t="s">
        <v>409</v>
      </c>
      <c r="C115" s="65" t="s">
        <v>251</v>
      </c>
      <c r="D115" s="65" t="s">
        <v>422</v>
      </c>
      <c r="E115" s="65" t="s">
        <v>205</v>
      </c>
    </row>
    <row r="116" spans="1:5">
      <c r="A116" s="65" t="s">
        <v>468</v>
      </c>
      <c r="B116" s="65" t="s">
        <v>433</v>
      </c>
      <c r="C116" s="65" t="s">
        <v>548</v>
      </c>
      <c r="D116" s="65" t="s">
        <v>422</v>
      </c>
      <c r="E116" s="65" t="s">
        <v>205</v>
      </c>
    </row>
    <row r="117" spans="1:5">
      <c r="A117" s="65" t="s">
        <v>437</v>
      </c>
      <c r="B117" s="65" t="s">
        <v>506</v>
      </c>
      <c r="C117" s="65" t="s">
        <v>137</v>
      </c>
      <c r="D117" s="65" t="s">
        <v>325</v>
      </c>
    </row>
    <row r="118" spans="1:5">
      <c r="A118" s="65" t="s">
        <v>224</v>
      </c>
      <c r="B118" s="65" t="s">
        <v>432</v>
      </c>
      <c r="C118" s="65" t="s">
        <v>137</v>
      </c>
      <c r="D118" s="65" t="s">
        <v>325</v>
      </c>
    </row>
    <row r="119" spans="1:5">
      <c r="A119" s="65" t="s">
        <v>139</v>
      </c>
      <c r="B119" s="65" t="s">
        <v>129</v>
      </c>
      <c r="C119" s="65" t="s">
        <v>137</v>
      </c>
      <c r="D119" s="65" t="s">
        <v>325</v>
      </c>
    </row>
    <row r="120" spans="1:5">
      <c r="A120" s="65" t="s">
        <v>13</v>
      </c>
      <c r="B120" s="65" t="s">
        <v>348</v>
      </c>
      <c r="C120" s="65" t="s">
        <v>293</v>
      </c>
      <c r="D120" s="65" t="s">
        <v>325</v>
      </c>
    </row>
    <row r="121" spans="1:5">
      <c r="A121" s="65" t="s">
        <v>558</v>
      </c>
      <c r="B121" s="65" t="s">
        <v>497</v>
      </c>
      <c r="C121" s="65" t="s">
        <v>359</v>
      </c>
      <c r="D121" s="65" t="s">
        <v>325</v>
      </c>
    </row>
    <row r="122" spans="1:5">
      <c r="A122" s="65" t="s">
        <v>533</v>
      </c>
      <c r="B122" s="65" t="s">
        <v>55</v>
      </c>
      <c r="C122" s="65" t="s">
        <v>250</v>
      </c>
      <c r="D122" s="65" t="s">
        <v>422</v>
      </c>
      <c r="E122" s="65" t="s">
        <v>1550</v>
      </c>
    </row>
    <row r="123" spans="1:5">
      <c r="A123" s="65" t="s">
        <v>319</v>
      </c>
      <c r="B123" s="65" t="s">
        <v>496</v>
      </c>
      <c r="C123" s="65" t="s">
        <v>137</v>
      </c>
      <c r="D123" s="65" t="s">
        <v>325</v>
      </c>
    </row>
    <row r="124" spans="1:5">
      <c r="A124" s="65" t="s">
        <v>176</v>
      </c>
      <c r="B124" s="65" t="s">
        <v>536</v>
      </c>
      <c r="C124" s="65" t="s">
        <v>137</v>
      </c>
      <c r="D124" s="65" t="s">
        <v>274</v>
      </c>
      <c r="E124" s="65" t="s">
        <v>1550</v>
      </c>
    </row>
    <row r="125" spans="1:5">
      <c r="A125" s="65" t="s">
        <v>530</v>
      </c>
      <c r="B125" s="65" t="s">
        <v>136</v>
      </c>
      <c r="C125" s="65" t="s">
        <v>548</v>
      </c>
      <c r="D125" s="65" t="s">
        <v>440</v>
      </c>
      <c r="E125" s="65" t="s">
        <v>205</v>
      </c>
    </row>
    <row r="126" spans="1:5">
      <c r="A126" s="65" t="s">
        <v>326</v>
      </c>
      <c r="B126" s="65" t="s">
        <v>77</v>
      </c>
      <c r="C126" s="65" t="s">
        <v>251</v>
      </c>
      <c r="D126" s="65" t="s">
        <v>274</v>
      </c>
      <c r="E126" s="65" t="s">
        <v>205</v>
      </c>
    </row>
    <row r="127" spans="1:5">
      <c r="A127" s="65" t="s">
        <v>527</v>
      </c>
      <c r="B127" s="65" t="s">
        <v>495</v>
      </c>
      <c r="C127" s="65" t="s">
        <v>359</v>
      </c>
      <c r="D127" s="65" t="s">
        <v>274</v>
      </c>
      <c r="E127" s="65" t="s">
        <v>1550</v>
      </c>
    </row>
    <row r="128" spans="1:5">
      <c r="A128" s="65" t="s">
        <v>81</v>
      </c>
      <c r="B128" s="65" t="s">
        <v>505</v>
      </c>
      <c r="C128" s="65" t="s">
        <v>293</v>
      </c>
      <c r="D128" s="65" t="s">
        <v>274</v>
      </c>
      <c r="E128" s="65" t="s">
        <v>205</v>
      </c>
    </row>
    <row r="129" spans="1:5">
      <c r="A129" s="65" t="s">
        <v>236</v>
      </c>
      <c r="B129" s="65" t="s">
        <v>165</v>
      </c>
      <c r="C129" s="65" t="s">
        <v>137</v>
      </c>
      <c r="D129" s="65" t="s">
        <v>274</v>
      </c>
      <c r="E129" s="65" t="s">
        <v>1550</v>
      </c>
    </row>
    <row r="130" spans="1:5">
      <c r="A130" s="65" t="s">
        <v>310</v>
      </c>
      <c r="B130" s="65" t="s">
        <v>26</v>
      </c>
      <c r="C130" s="65" t="s">
        <v>548</v>
      </c>
      <c r="D130" s="65" t="s">
        <v>440</v>
      </c>
      <c r="E130" s="65" t="s">
        <v>205</v>
      </c>
    </row>
    <row r="131" spans="1:5">
      <c r="A131" s="65" t="s">
        <v>238</v>
      </c>
      <c r="B131" s="65" t="s">
        <v>90</v>
      </c>
      <c r="C131" s="65" t="s">
        <v>250</v>
      </c>
      <c r="D131" s="65" t="s">
        <v>325</v>
      </c>
    </row>
    <row r="132" spans="1:5">
      <c r="A132" s="65" t="s">
        <v>82</v>
      </c>
      <c r="B132" s="65" t="s">
        <v>486</v>
      </c>
      <c r="C132" s="65" t="s">
        <v>293</v>
      </c>
      <c r="D132" s="65" t="s">
        <v>422</v>
      </c>
      <c r="E132" s="65" t="s">
        <v>205</v>
      </c>
    </row>
    <row r="133" spans="1:5">
      <c r="A133" s="65" t="s">
        <v>63</v>
      </c>
      <c r="B133" s="65" t="s">
        <v>401</v>
      </c>
      <c r="C133" s="65" t="s">
        <v>137</v>
      </c>
      <c r="D133" s="65" t="s">
        <v>274</v>
      </c>
      <c r="E133" s="65" t="s">
        <v>1550</v>
      </c>
    </row>
    <row r="134" spans="1:5">
      <c r="A134" s="65" t="s">
        <v>128</v>
      </c>
      <c r="B134" s="65" t="s">
        <v>338</v>
      </c>
      <c r="C134" s="65" t="s">
        <v>293</v>
      </c>
      <c r="D134" s="65" t="s">
        <v>422</v>
      </c>
      <c r="E134" s="65" t="s">
        <v>1550</v>
      </c>
    </row>
    <row r="135" spans="1:5">
      <c r="A135" s="65" t="s">
        <v>53</v>
      </c>
      <c r="B135" s="65" t="s">
        <v>92</v>
      </c>
      <c r="C135" s="65" t="s">
        <v>293</v>
      </c>
      <c r="D135" s="65" t="s">
        <v>325</v>
      </c>
    </row>
    <row r="136" spans="1:5">
      <c r="A136" s="65" t="s">
        <v>156</v>
      </c>
      <c r="B136" s="65" t="s">
        <v>416</v>
      </c>
      <c r="C136" s="65" t="s">
        <v>548</v>
      </c>
      <c r="D136" s="65" t="s">
        <v>440</v>
      </c>
      <c r="E136" s="65" t="s">
        <v>205</v>
      </c>
    </row>
    <row r="137" spans="1:5">
      <c r="A137" s="65" t="s">
        <v>327</v>
      </c>
      <c r="B137" s="65" t="s">
        <v>9</v>
      </c>
      <c r="C137" s="65" t="s">
        <v>548</v>
      </c>
      <c r="D137" s="65" t="s">
        <v>422</v>
      </c>
      <c r="E137" s="65" t="s">
        <v>205</v>
      </c>
    </row>
    <row r="138" spans="1:5">
      <c r="A138" s="65" t="s">
        <v>526</v>
      </c>
      <c r="B138" s="65" t="s">
        <v>307</v>
      </c>
      <c r="C138" s="65" t="s">
        <v>548</v>
      </c>
      <c r="D138" s="65" t="s">
        <v>274</v>
      </c>
      <c r="E138" s="65" t="s">
        <v>1550</v>
      </c>
    </row>
    <row r="139" spans="1:5">
      <c r="A139" s="65" t="s">
        <v>484</v>
      </c>
      <c r="B139" s="65" t="s">
        <v>119</v>
      </c>
      <c r="C139" s="65" t="s">
        <v>548</v>
      </c>
      <c r="D139" s="65" t="s">
        <v>440</v>
      </c>
      <c r="E139" s="65" t="s">
        <v>205</v>
      </c>
    </row>
    <row r="140" spans="1:5">
      <c r="A140" s="65" t="s">
        <v>267</v>
      </c>
      <c r="B140" s="65" t="s">
        <v>553</v>
      </c>
      <c r="C140" s="65" t="s">
        <v>293</v>
      </c>
      <c r="D140" s="65" t="s">
        <v>274</v>
      </c>
      <c r="E140" s="65" t="s">
        <v>1550</v>
      </c>
    </row>
    <row r="141" spans="1:5">
      <c r="A141" s="65" t="s">
        <v>503</v>
      </c>
      <c r="B141" s="65" t="s">
        <v>145</v>
      </c>
      <c r="C141" s="65" t="s">
        <v>548</v>
      </c>
      <c r="D141" s="65" t="s">
        <v>274</v>
      </c>
      <c r="E141" s="65" t="s">
        <v>1550</v>
      </c>
    </row>
    <row r="142" spans="1:5">
      <c r="A142" s="65" t="s">
        <v>118</v>
      </c>
      <c r="B142" s="65" t="s">
        <v>315</v>
      </c>
      <c r="C142" s="65" t="s">
        <v>293</v>
      </c>
      <c r="D142" s="65" t="s">
        <v>325</v>
      </c>
    </row>
    <row r="143" spans="1:5">
      <c r="A143" s="65" t="s">
        <v>507</v>
      </c>
      <c r="B143" s="65" t="s">
        <v>513</v>
      </c>
      <c r="C143" s="65" t="s">
        <v>548</v>
      </c>
      <c r="D143" s="65" t="s">
        <v>440</v>
      </c>
      <c r="E143" s="65" t="s">
        <v>205</v>
      </c>
    </row>
    <row r="144" spans="1:5">
      <c r="A144" s="65" t="s">
        <v>159</v>
      </c>
      <c r="B144" s="65" t="s">
        <v>308</v>
      </c>
      <c r="C144" s="65" t="s">
        <v>548</v>
      </c>
      <c r="D144" s="65" t="s">
        <v>422</v>
      </c>
      <c r="E144" s="65" t="s">
        <v>1552</v>
      </c>
    </row>
    <row r="145" spans="1:5">
      <c r="A145" s="65" t="s">
        <v>384</v>
      </c>
      <c r="B145" s="65" t="s">
        <v>259</v>
      </c>
      <c r="C145" s="65" t="s">
        <v>359</v>
      </c>
      <c r="D145" s="65" t="s">
        <v>422</v>
      </c>
      <c r="E145" s="65" t="s">
        <v>205</v>
      </c>
    </row>
    <row r="146" spans="1:5">
      <c r="A146" s="65" t="s">
        <v>11</v>
      </c>
      <c r="B146" s="65" t="s">
        <v>483</v>
      </c>
      <c r="C146" s="65" t="s">
        <v>137</v>
      </c>
      <c r="D146" s="65" t="s">
        <v>325</v>
      </c>
    </row>
    <row r="147" spans="1:5">
      <c r="A147" s="65" t="s">
        <v>254</v>
      </c>
      <c r="B147" s="65" t="s">
        <v>120</v>
      </c>
      <c r="C147" s="65" t="s">
        <v>137</v>
      </c>
      <c r="D147" s="65" t="s">
        <v>325</v>
      </c>
    </row>
    <row r="148" spans="1:5">
      <c r="A148" s="65" t="s">
        <v>35</v>
      </c>
      <c r="B148" s="65" t="s">
        <v>73</v>
      </c>
      <c r="C148" s="65" t="s">
        <v>251</v>
      </c>
      <c r="D148" s="65" t="s">
        <v>422</v>
      </c>
      <c r="E148" s="65" t="s">
        <v>205</v>
      </c>
    </row>
    <row r="149" spans="1:5">
      <c r="A149" s="65" t="s">
        <v>27</v>
      </c>
      <c r="B149" s="65" t="s">
        <v>72</v>
      </c>
      <c r="C149" s="65" t="s">
        <v>293</v>
      </c>
      <c r="D149" s="65" t="s">
        <v>325</v>
      </c>
      <c r="E149" s="65" t="s">
        <v>1550</v>
      </c>
    </row>
    <row r="150" spans="1:5">
      <c r="A150" s="65" t="s">
        <v>130</v>
      </c>
      <c r="B150" s="65" t="s">
        <v>40</v>
      </c>
      <c r="C150" s="65" t="s">
        <v>293</v>
      </c>
      <c r="D150" s="65" t="s">
        <v>325</v>
      </c>
    </row>
    <row r="151" spans="1:5">
      <c r="A151" s="65" t="s">
        <v>313</v>
      </c>
      <c r="B151" s="65" t="s">
        <v>423</v>
      </c>
      <c r="C151" s="65" t="s">
        <v>250</v>
      </c>
      <c r="D151" s="65" t="s">
        <v>325</v>
      </c>
    </row>
    <row r="152" spans="1:5">
      <c r="A152" s="65" t="s">
        <v>544</v>
      </c>
      <c r="B152" s="65" t="s">
        <v>385</v>
      </c>
      <c r="C152" s="65" t="s">
        <v>251</v>
      </c>
      <c r="D152" s="65" t="s">
        <v>422</v>
      </c>
      <c r="E152" s="65" t="s">
        <v>1552</v>
      </c>
    </row>
    <row r="153" spans="1:5">
      <c r="A153" s="65" t="s">
        <v>134</v>
      </c>
      <c r="B153" s="65" t="s">
        <v>171</v>
      </c>
      <c r="C153" s="65" t="s">
        <v>359</v>
      </c>
      <c r="D153" s="65" t="s">
        <v>325</v>
      </c>
      <c r="E153" s="65" t="s">
        <v>1550</v>
      </c>
    </row>
    <row r="154" spans="1:5">
      <c r="A154" s="65" t="s">
        <v>71</v>
      </c>
      <c r="B154" s="65" t="s">
        <v>101</v>
      </c>
      <c r="C154" s="65" t="s">
        <v>359</v>
      </c>
      <c r="D154" s="65" t="s">
        <v>274</v>
      </c>
      <c r="E154" s="65" t="s">
        <v>1550</v>
      </c>
    </row>
    <row r="155" spans="1:5">
      <c r="A155" s="65" t="s">
        <v>392</v>
      </c>
      <c r="B155" s="65" t="s">
        <v>282</v>
      </c>
      <c r="C155" s="65" t="s">
        <v>293</v>
      </c>
      <c r="D155" s="65" t="s">
        <v>422</v>
      </c>
      <c r="E155" s="65" t="s">
        <v>1550</v>
      </c>
    </row>
    <row r="156" spans="1:5">
      <c r="A156" s="65" t="s">
        <v>323</v>
      </c>
      <c r="B156" s="65" t="s">
        <v>242</v>
      </c>
      <c r="C156" s="65" t="s">
        <v>293</v>
      </c>
      <c r="D156" s="65" t="s">
        <v>274</v>
      </c>
      <c r="E156" s="65" t="s">
        <v>1550</v>
      </c>
    </row>
    <row r="157" spans="1:5">
      <c r="A157" s="65" t="s">
        <v>467</v>
      </c>
      <c r="B157" s="65" t="s">
        <v>472</v>
      </c>
      <c r="C157" s="65" t="s">
        <v>293</v>
      </c>
      <c r="D157" s="65" t="s">
        <v>422</v>
      </c>
      <c r="E157" s="65" t="s">
        <v>1552</v>
      </c>
    </row>
    <row r="158" spans="1:5">
      <c r="A158" s="65" t="s">
        <v>378</v>
      </c>
      <c r="B158" s="65" t="s">
        <v>110</v>
      </c>
      <c r="C158" s="65" t="s">
        <v>137</v>
      </c>
      <c r="D158" s="65" t="s">
        <v>325</v>
      </c>
      <c r="E158" s="65" t="s">
        <v>1550</v>
      </c>
    </row>
    <row r="159" spans="1:5">
      <c r="A159" s="65" t="s">
        <v>133</v>
      </c>
      <c r="B159" s="65" t="s">
        <v>102</v>
      </c>
      <c r="C159" s="65" t="s">
        <v>359</v>
      </c>
      <c r="D159" s="65" t="s">
        <v>325</v>
      </c>
    </row>
    <row r="160" spans="1:5">
      <c r="A160" s="65" t="s">
        <v>456</v>
      </c>
      <c r="B160" s="65" t="s">
        <v>410</v>
      </c>
      <c r="C160" s="65" t="s">
        <v>293</v>
      </c>
      <c r="D160" s="65" t="s">
        <v>440</v>
      </c>
    </row>
    <row r="161" spans="1:5">
      <c r="A161" s="65" t="s">
        <v>113</v>
      </c>
      <c r="B161" s="65" t="s">
        <v>151</v>
      </c>
      <c r="C161" s="65" t="s">
        <v>137</v>
      </c>
      <c r="D161" s="65" t="s">
        <v>325</v>
      </c>
    </row>
    <row r="162" spans="1:5">
      <c r="A162" s="65" t="s">
        <v>155</v>
      </c>
      <c r="B162" s="65" t="s">
        <v>473</v>
      </c>
      <c r="C162" s="65" t="s">
        <v>359</v>
      </c>
      <c r="D162" s="65" t="s">
        <v>274</v>
      </c>
      <c r="E162" s="65" t="s">
        <v>1550</v>
      </c>
    </row>
    <row r="163" spans="1:5">
      <c r="A163" s="65" t="s">
        <v>96</v>
      </c>
      <c r="B163" s="65" t="s">
        <v>353</v>
      </c>
      <c r="C163" s="65" t="s">
        <v>250</v>
      </c>
      <c r="D163" s="65" t="s">
        <v>274</v>
      </c>
    </row>
    <row r="164" spans="1:5">
      <c r="A164" s="65" t="s">
        <v>177</v>
      </c>
      <c r="B164" s="65" t="s">
        <v>124</v>
      </c>
      <c r="C164" s="65" t="s">
        <v>293</v>
      </c>
      <c r="D164" s="65" t="s">
        <v>325</v>
      </c>
    </row>
    <row r="165" spans="1:5">
      <c r="A165" s="65" t="s">
        <v>330</v>
      </c>
      <c r="B165" s="65" t="s">
        <v>328</v>
      </c>
      <c r="C165" s="65" t="s">
        <v>250</v>
      </c>
      <c r="D165" s="65" t="s">
        <v>325</v>
      </c>
    </row>
    <row r="166" spans="1:5">
      <c r="A166" s="65" t="s">
        <v>402</v>
      </c>
      <c r="B166" s="65" t="s">
        <v>38</v>
      </c>
      <c r="C166" s="65" t="s">
        <v>137</v>
      </c>
      <c r="D166" s="65" t="s">
        <v>325</v>
      </c>
      <c r="E166" s="65" t="s">
        <v>1550</v>
      </c>
    </row>
    <row r="167" spans="1:5">
      <c r="A167" s="65" t="s">
        <v>8</v>
      </c>
      <c r="B167" s="65" t="s">
        <v>21</v>
      </c>
      <c r="C167" s="65" t="s">
        <v>137</v>
      </c>
      <c r="D167" s="65" t="s">
        <v>274</v>
      </c>
      <c r="E167" s="65" t="s">
        <v>1550</v>
      </c>
    </row>
    <row r="168" spans="1:5">
      <c r="A168" s="65" t="s">
        <v>360</v>
      </c>
      <c r="B168" s="65" t="s">
        <v>531</v>
      </c>
      <c r="C168" s="65" t="s">
        <v>548</v>
      </c>
      <c r="D168" s="65" t="s">
        <v>440</v>
      </c>
      <c r="E168" s="65" t="s">
        <v>205</v>
      </c>
    </row>
    <row r="169" spans="1:5">
      <c r="A169" s="65" t="s">
        <v>449</v>
      </c>
      <c r="B169" s="65" t="s">
        <v>364</v>
      </c>
      <c r="C169" s="65" t="s">
        <v>250</v>
      </c>
      <c r="D169" s="65" t="s">
        <v>325</v>
      </c>
    </row>
    <row r="170" spans="1:5">
      <c r="A170" s="65" t="s">
        <v>105</v>
      </c>
      <c r="B170" s="65" t="s">
        <v>103</v>
      </c>
      <c r="C170" s="65" t="s">
        <v>548</v>
      </c>
      <c r="D170" s="65" t="s">
        <v>440</v>
      </c>
      <c r="E170" s="65" t="s">
        <v>205</v>
      </c>
    </row>
    <row r="171" spans="1:5">
      <c r="A171" s="65" t="s">
        <v>227</v>
      </c>
      <c r="B171" s="65" t="s">
        <v>218</v>
      </c>
      <c r="C171" s="65" t="s">
        <v>548</v>
      </c>
      <c r="D171" s="65" t="s">
        <v>422</v>
      </c>
      <c r="E171" s="65" t="s">
        <v>205</v>
      </c>
    </row>
    <row r="172" spans="1:5">
      <c r="A172" s="65" t="s">
        <v>147</v>
      </c>
      <c r="B172" s="65" t="s">
        <v>179</v>
      </c>
      <c r="C172" s="65" t="s">
        <v>293</v>
      </c>
      <c r="D172" s="65" t="s">
        <v>325</v>
      </c>
    </row>
    <row r="173" spans="1:5">
      <c r="A173" s="65" t="s">
        <v>361</v>
      </c>
      <c r="B173" s="65" t="s">
        <v>492</v>
      </c>
      <c r="C173" s="65" t="s">
        <v>293</v>
      </c>
      <c r="D173" s="65" t="s">
        <v>422</v>
      </c>
      <c r="E173" s="65" t="s">
        <v>205</v>
      </c>
    </row>
    <row r="174" spans="1:5">
      <c r="A174" s="65" t="s">
        <v>160</v>
      </c>
      <c r="B174" s="65" t="s">
        <v>297</v>
      </c>
      <c r="C174" s="65" t="s">
        <v>548</v>
      </c>
      <c r="D174" s="65" t="s">
        <v>440</v>
      </c>
      <c r="E174" s="65" t="s">
        <v>205</v>
      </c>
    </row>
    <row r="175" spans="1:5">
      <c r="A175" s="65" t="s">
        <v>329</v>
      </c>
      <c r="B175" s="65" t="s">
        <v>525</v>
      </c>
      <c r="C175" s="65" t="s">
        <v>359</v>
      </c>
      <c r="D175" s="65" t="s">
        <v>274</v>
      </c>
      <c r="E175" s="65" t="s">
        <v>1550</v>
      </c>
    </row>
    <row r="176" spans="1:5">
      <c r="A176" s="65" t="s">
        <v>178</v>
      </c>
      <c r="B176" s="65" t="s">
        <v>417</v>
      </c>
      <c r="C176" s="65" t="s">
        <v>137</v>
      </c>
      <c r="D176" s="65" t="s">
        <v>325</v>
      </c>
    </row>
    <row r="177" spans="1:5">
      <c r="A177" s="65" t="s">
        <v>114</v>
      </c>
      <c r="B177" s="65" t="s">
        <v>341</v>
      </c>
      <c r="C177" s="65" t="s">
        <v>548</v>
      </c>
      <c r="D177" s="65" t="s">
        <v>440</v>
      </c>
      <c r="E177" s="65" t="s">
        <v>205</v>
      </c>
    </row>
    <row r="178" spans="1:5">
      <c r="A178" s="65" t="s">
        <v>557</v>
      </c>
      <c r="B178" s="65" t="s">
        <v>198</v>
      </c>
      <c r="C178" s="65" t="s">
        <v>137</v>
      </c>
      <c r="D178" s="65" t="s">
        <v>274</v>
      </c>
      <c r="E178" s="65" t="s">
        <v>1550</v>
      </c>
    </row>
    <row r="179" spans="1:5">
      <c r="A179" s="65" t="s">
        <v>87</v>
      </c>
      <c r="B179" s="65" t="s">
        <v>261</v>
      </c>
      <c r="C179" s="65" t="s">
        <v>548</v>
      </c>
      <c r="D179" s="65" t="s">
        <v>440</v>
      </c>
      <c r="E179" s="65" t="s">
        <v>205</v>
      </c>
    </row>
    <row r="180" spans="1:5">
      <c r="A180" s="65" t="s">
        <v>1553</v>
      </c>
      <c r="B180" s="65" t="s">
        <v>309</v>
      </c>
      <c r="C180" s="65" t="s">
        <v>548</v>
      </c>
      <c r="D180" s="65" t="s">
        <v>422</v>
      </c>
      <c r="E180" s="65" t="s">
        <v>205</v>
      </c>
    </row>
    <row r="181" spans="1:5">
      <c r="A181" s="65" t="s">
        <v>428</v>
      </c>
      <c r="B181" s="65" t="s">
        <v>372</v>
      </c>
      <c r="C181" s="65" t="s">
        <v>359</v>
      </c>
      <c r="D181" s="65" t="s">
        <v>274</v>
      </c>
      <c r="E181" s="65" t="s">
        <v>1550</v>
      </c>
    </row>
    <row r="182" spans="1:5">
      <c r="A182" s="65" t="s">
        <v>115</v>
      </c>
      <c r="B182" s="65" t="s">
        <v>455</v>
      </c>
      <c r="C182" s="65" t="s">
        <v>137</v>
      </c>
      <c r="D182" s="65" t="s">
        <v>325</v>
      </c>
    </row>
    <row r="183" spans="1:5">
      <c r="A183" s="65" t="s">
        <v>22</v>
      </c>
      <c r="B183" s="65" t="s">
        <v>18</v>
      </c>
      <c r="C183" s="65" t="s">
        <v>137</v>
      </c>
      <c r="D183" s="65" t="s">
        <v>325</v>
      </c>
    </row>
    <row r="184" spans="1:5">
      <c r="A184" s="65" t="s">
        <v>464</v>
      </c>
      <c r="B184" s="65" t="s">
        <v>393</v>
      </c>
      <c r="C184" s="65" t="s">
        <v>137</v>
      </c>
      <c r="D184" s="65" t="s">
        <v>325</v>
      </c>
    </row>
    <row r="185" spans="1:5">
      <c r="A185" s="65" t="s">
        <v>337</v>
      </c>
      <c r="B185" s="65" t="s">
        <v>278</v>
      </c>
      <c r="C185" s="65" t="s">
        <v>548</v>
      </c>
      <c r="D185" s="65" t="s">
        <v>422</v>
      </c>
      <c r="E185" s="65" t="s">
        <v>1550</v>
      </c>
    </row>
    <row r="186" spans="1:5">
      <c r="A186" s="65" t="s">
        <v>12</v>
      </c>
      <c r="B186" s="65" t="s">
        <v>414</v>
      </c>
      <c r="C186" s="65" t="s">
        <v>359</v>
      </c>
      <c r="D186" s="65" t="s">
        <v>325</v>
      </c>
    </row>
    <row r="187" spans="1:5">
      <c r="A187" s="65" t="s">
        <v>296</v>
      </c>
      <c r="B187" s="65" t="s">
        <v>109</v>
      </c>
      <c r="C187" s="65" t="s">
        <v>548</v>
      </c>
      <c r="D187" s="65" t="s">
        <v>325</v>
      </c>
      <c r="E187" s="65" t="s">
        <v>1550</v>
      </c>
    </row>
    <row r="188" spans="1:5">
      <c r="A188" s="65" t="s">
        <v>211</v>
      </c>
      <c r="B188" s="65" t="s">
        <v>48</v>
      </c>
      <c r="C188" s="65" t="s">
        <v>250</v>
      </c>
      <c r="D188" s="65" t="s">
        <v>440</v>
      </c>
      <c r="E188" s="65" t="s">
        <v>205</v>
      </c>
    </row>
    <row r="189" spans="1:5">
      <c r="A189" s="65" t="s">
        <v>540</v>
      </c>
      <c r="B189" s="65" t="s">
        <v>532</v>
      </c>
      <c r="C189" s="65" t="s">
        <v>359</v>
      </c>
      <c r="D189" s="65" t="s">
        <v>325</v>
      </c>
    </row>
    <row r="190" spans="1:5">
      <c r="A190" s="65" t="s">
        <v>20</v>
      </c>
      <c r="B190" s="65" t="s">
        <v>340</v>
      </c>
      <c r="C190" s="65" t="s">
        <v>548</v>
      </c>
      <c r="D190" s="65" t="s">
        <v>440</v>
      </c>
      <c r="E190" s="65" t="s">
        <v>205</v>
      </c>
    </row>
    <row r="191" spans="1:5">
      <c r="A191" s="65" t="s">
        <v>138</v>
      </c>
      <c r="B191" s="65" t="s">
        <v>303</v>
      </c>
      <c r="C191" s="65" t="s">
        <v>548</v>
      </c>
      <c r="D191" s="65" t="s">
        <v>440</v>
      </c>
      <c r="E191" s="65" t="s">
        <v>205</v>
      </c>
    </row>
    <row r="192" spans="1:5">
      <c r="A192" s="65" t="s">
        <v>555</v>
      </c>
      <c r="B192" s="65" t="s">
        <v>354</v>
      </c>
      <c r="C192" s="65" t="s">
        <v>293</v>
      </c>
      <c r="D192" s="65" t="s">
        <v>274</v>
      </c>
      <c r="E192" s="65" t="s">
        <v>1550</v>
      </c>
    </row>
    <row r="193" spans="1:5">
      <c r="A193" s="65" t="s">
        <v>161</v>
      </c>
      <c r="B193" s="65" t="s">
        <v>199</v>
      </c>
      <c r="C193" s="65" t="s">
        <v>137</v>
      </c>
      <c r="D193" s="65" t="s">
        <v>422</v>
      </c>
      <c r="E193" s="65" t="s">
        <v>205</v>
      </c>
    </row>
    <row r="194" spans="1:5">
      <c r="A194" s="65" t="s">
        <v>429</v>
      </c>
      <c r="B194" s="65" t="s">
        <v>42</v>
      </c>
      <c r="C194" s="65" t="s">
        <v>137</v>
      </c>
      <c r="D194" s="65" t="s">
        <v>274</v>
      </c>
      <c r="E194" s="65" t="s">
        <v>1550</v>
      </c>
    </row>
    <row r="195" spans="1:5">
      <c r="A195" s="65" t="s">
        <v>32</v>
      </c>
      <c r="B195" s="65" t="s">
        <v>355</v>
      </c>
      <c r="C195" s="65" t="s">
        <v>293</v>
      </c>
      <c r="D195" s="65" t="s">
        <v>422</v>
      </c>
      <c r="E195" s="65" t="s">
        <v>1552</v>
      </c>
    </row>
    <row r="196" spans="1:5">
      <c r="A196" s="65" t="s">
        <v>478</v>
      </c>
      <c r="B196" s="65" t="s">
        <v>394</v>
      </c>
      <c r="C196" s="65" t="s">
        <v>293</v>
      </c>
      <c r="D196" s="65" t="s">
        <v>274</v>
      </c>
      <c r="E196" s="65" t="s">
        <v>205</v>
      </c>
    </row>
    <row r="197" spans="1:5">
      <c r="A197" s="65" t="s">
        <v>498</v>
      </c>
      <c r="B197" s="65" t="s">
        <v>58</v>
      </c>
      <c r="C197" s="65" t="s">
        <v>359</v>
      </c>
      <c r="D197" s="65" t="s">
        <v>325</v>
      </c>
      <c r="E197" s="65" t="s">
        <v>1550</v>
      </c>
    </row>
    <row r="198" spans="1:5">
      <c r="A198" s="65" t="s">
        <v>561</v>
      </c>
      <c r="B198" s="65" t="s">
        <v>98</v>
      </c>
      <c r="C198" s="65" t="s">
        <v>250</v>
      </c>
      <c r="D198" s="65" t="s">
        <v>422</v>
      </c>
      <c r="E198" s="65" t="s">
        <v>1550</v>
      </c>
    </row>
    <row r="199" spans="1:5">
      <c r="A199" s="65" t="s">
        <v>1330</v>
      </c>
      <c r="B199" s="65" t="s">
        <v>342</v>
      </c>
      <c r="C199" s="65" t="s">
        <v>137</v>
      </c>
      <c r="D199" s="65" t="s">
        <v>274</v>
      </c>
      <c r="E199" s="65" t="s">
        <v>1550</v>
      </c>
    </row>
    <row r="200" spans="1:5">
      <c r="A200" s="65" t="s">
        <v>116</v>
      </c>
      <c r="B200" s="65" t="s">
        <v>559</v>
      </c>
      <c r="C200" s="65" t="s">
        <v>293</v>
      </c>
      <c r="D200" s="65" t="s">
        <v>274</v>
      </c>
      <c r="E200" s="65" t="s">
        <v>205</v>
      </c>
    </row>
    <row r="201" spans="1:5">
      <c r="A201" s="65" t="s">
        <v>1554</v>
      </c>
      <c r="B201" s="65" t="s">
        <v>701</v>
      </c>
      <c r="C201" s="65" t="s">
        <v>293</v>
      </c>
      <c r="D201" s="65" t="s">
        <v>325</v>
      </c>
    </row>
    <row r="202" spans="1:5">
      <c r="A202" s="65" t="s">
        <v>188</v>
      </c>
      <c r="B202" s="65" t="s">
        <v>485</v>
      </c>
      <c r="C202" s="65" t="s">
        <v>548</v>
      </c>
      <c r="D202" s="65" t="s">
        <v>422</v>
      </c>
      <c r="E202" s="65" t="s">
        <v>205</v>
      </c>
    </row>
    <row r="203" spans="1:5">
      <c r="A203" s="65" t="s">
        <v>256</v>
      </c>
      <c r="B203" s="65" t="s">
        <v>419</v>
      </c>
      <c r="C203" s="65" t="s">
        <v>548</v>
      </c>
      <c r="D203" s="65" t="s">
        <v>440</v>
      </c>
      <c r="E203" s="65" t="s">
        <v>205</v>
      </c>
    </row>
    <row r="204" spans="1:5">
      <c r="A204" s="65" t="s">
        <v>164</v>
      </c>
      <c r="B204" s="65" t="s">
        <v>343</v>
      </c>
      <c r="C204" s="65" t="s">
        <v>137</v>
      </c>
      <c r="D204" s="65" t="s">
        <v>422</v>
      </c>
      <c r="E204" s="65" t="s">
        <v>1550</v>
      </c>
    </row>
    <row r="205" spans="1:5">
      <c r="A205" s="65" t="s">
        <v>170</v>
      </c>
      <c r="B205" s="65" t="s">
        <v>200</v>
      </c>
      <c r="C205" s="65" t="s">
        <v>359</v>
      </c>
      <c r="D205" s="65" t="s">
        <v>325</v>
      </c>
      <c r="E205" s="65" t="s">
        <v>1550</v>
      </c>
    </row>
    <row r="206" spans="1:5">
      <c r="A206" s="65" t="s">
        <v>273</v>
      </c>
      <c r="B206" s="65" t="s">
        <v>54</v>
      </c>
      <c r="C206" s="65" t="s">
        <v>172</v>
      </c>
      <c r="D206" s="65" t="s">
        <v>325</v>
      </c>
    </row>
    <row r="207" spans="1:5">
      <c r="A207" s="65" t="s">
        <v>216</v>
      </c>
      <c r="B207" s="65" t="s">
        <v>324</v>
      </c>
      <c r="C207" s="65" t="s">
        <v>137</v>
      </c>
      <c r="D207" s="65" t="s">
        <v>422</v>
      </c>
      <c r="E207" s="65" t="s">
        <v>1552</v>
      </c>
    </row>
    <row r="208" spans="1:5">
      <c r="A208" s="65" t="s">
        <v>438</v>
      </c>
      <c r="B208" s="65" t="s">
        <v>302</v>
      </c>
      <c r="C208" s="65" t="s">
        <v>359</v>
      </c>
      <c r="D208" s="65" t="s">
        <v>274</v>
      </c>
      <c r="E208" s="65" t="s">
        <v>1552</v>
      </c>
    </row>
    <row r="209" spans="1:5">
      <c r="A209" s="65" t="s">
        <v>356</v>
      </c>
      <c r="B209" s="65" t="s">
        <v>373</v>
      </c>
      <c r="C209" s="65" t="s">
        <v>359</v>
      </c>
      <c r="E209" s="65" t="s">
        <v>1550</v>
      </c>
    </row>
    <row r="210" spans="1:5">
      <c r="A210" s="65" t="s">
        <v>2</v>
      </c>
      <c r="B210" s="65" t="s">
        <v>244</v>
      </c>
      <c r="C210" s="65" t="s">
        <v>359</v>
      </c>
      <c r="D210" s="65" t="s">
        <v>325</v>
      </c>
    </row>
    <row r="211" spans="1:5">
      <c r="A211" s="65" t="s">
        <v>68</v>
      </c>
      <c r="B211" s="65" t="s">
        <v>283</v>
      </c>
      <c r="C211" s="65" t="s">
        <v>359</v>
      </c>
      <c r="D211" s="65" t="s">
        <v>325</v>
      </c>
    </row>
    <row r="212" spans="1:5">
      <c r="A212" s="65" t="s">
        <v>280</v>
      </c>
      <c r="B212" s="65" t="s">
        <v>560</v>
      </c>
      <c r="C212" s="65" t="s">
        <v>293</v>
      </c>
      <c r="D212" s="65" t="s">
        <v>422</v>
      </c>
      <c r="E212" s="65" t="s">
        <v>1550</v>
      </c>
    </row>
    <row r="213" spans="1:5">
      <c r="A213" s="65" t="s">
        <v>488</v>
      </c>
      <c r="B213" s="65" t="s">
        <v>452</v>
      </c>
      <c r="C213" s="65" t="s">
        <v>293</v>
      </c>
      <c r="D213" s="65" t="s">
        <v>422</v>
      </c>
      <c r="E213" s="65" t="s">
        <v>205</v>
      </c>
    </row>
    <row r="214" spans="1:5">
      <c r="A214" s="65" t="s">
        <v>461</v>
      </c>
      <c r="B214" s="65" t="s">
        <v>367</v>
      </c>
      <c r="C214" s="65" t="s">
        <v>293</v>
      </c>
      <c r="D214" s="65" t="s">
        <v>422</v>
      </c>
      <c r="E214" s="65" t="s">
        <v>205</v>
      </c>
    </row>
    <row r="215" spans="1:5">
      <c r="A215" s="65" t="s">
        <v>14</v>
      </c>
      <c r="B215" s="65" t="s">
        <v>76</v>
      </c>
      <c r="C215" s="65" t="s">
        <v>137</v>
      </c>
      <c r="D215" s="65" t="s">
        <v>274</v>
      </c>
      <c r="E215" s="65" t="s">
        <v>205</v>
      </c>
    </row>
    <row r="216" spans="1:5">
      <c r="A216" s="65" t="s">
        <v>94</v>
      </c>
      <c r="B216" s="65" t="s">
        <v>65</v>
      </c>
      <c r="C216" s="65" t="s">
        <v>250</v>
      </c>
      <c r="D216" s="65" t="s">
        <v>440</v>
      </c>
      <c r="E216" s="65" t="s">
        <v>205</v>
      </c>
    </row>
    <row r="217" spans="1:5">
      <c r="A217" s="65" t="s">
        <v>112</v>
      </c>
      <c r="B217" s="65" t="s">
        <v>529</v>
      </c>
      <c r="C217" s="65" t="s">
        <v>548</v>
      </c>
      <c r="D217" s="65" t="s">
        <v>274</v>
      </c>
      <c r="E217" s="65" t="s">
        <v>1550</v>
      </c>
    </row>
    <row r="218" spans="1:5">
      <c r="A218" s="65" t="s">
        <v>362</v>
      </c>
      <c r="B218" s="65" t="s">
        <v>512</v>
      </c>
      <c r="C218" s="65" t="s">
        <v>548</v>
      </c>
      <c r="D218" s="65" t="s">
        <v>422</v>
      </c>
      <c r="E218" s="65" t="s">
        <v>205</v>
      </c>
    </row>
    <row r="219" spans="1:5">
      <c r="A219" s="65" t="s">
        <v>43</v>
      </c>
      <c r="B219" s="65" t="s">
        <v>281</v>
      </c>
      <c r="C219" s="65" t="s">
        <v>548</v>
      </c>
      <c r="D219" s="65" t="s">
        <v>422</v>
      </c>
      <c r="E219" s="65" t="s">
        <v>1552</v>
      </c>
    </row>
    <row r="221" spans="1:5">
      <c r="A221" s="66" t="s">
        <v>399</v>
      </c>
      <c r="B221" s="67" t="s">
        <v>15</v>
      </c>
    </row>
    <row r="222" spans="1:5">
      <c r="A222" s="66" t="s">
        <v>514</v>
      </c>
      <c r="B222" s="67" t="s">
        <v>344</v>
      </c>
    </row>
    <row r="223" spans="1:5">
      <c r="A223" s="65" t="s">
        <v>318</v>
      </c>
      <c r="B223" s="65" t="s">
        <v>446</v>
      </c>
    </row>
    <row r="224" spans="1:5">
      <c r="A224" s="65" t="s">
        <v>462</v>
      </c>
      <c r="B224" s="65" t="s">
        <v>389</v>
      </c>
    </row>
    <row r="225" spans="1:3">
      <c r="A225" s="65" t="s">
        <v>518</v>
      </c>
      <c r="B225" s="65" t="s">
        <v>265</v>
      </c>
      <c r="C225" s="67"/>
    </row>
    <row r="226" spans="1:3">
      <c r="A226" s="65" t="s">
        <v>350</v>
      </c>
      <c r="B226" s="65" t="s">
        <v>537</v>
      </c>
      <c r="C226" s="67"/>
    </row>
    <row r="227" spans="1:3">
      <c r="A227" s="65" t="s">
        <v>293</v>
      </c>
      <c r="B227" s="65" t="s">
        <v>44</v>
      </c>
      <c r="C227" s="68"/>
    </row>
    <row r="228" spans="1:3">
      <c r="A228" s="65" t="s">
        <v>379</v>
      </c>
      <c r="B228" s="65" t="s">
        <v>240</v>
      </c>
      <c r="C228" s="67"/>
    </row>
    <row r="229" spans="1:3">
      <c r="A229" s="65" t="s">
        <v>1555</v>
      </c>
      <c r="B229" s="65" t="s">
        <v>193</v>
      </c>
      <c r="C229" s="68"/>
    </row>
    <row r="230" spans="1:3">
      <c r="A230" s="65" t="s">
        <v>380</v>
      </c>
      <c r="B230" s="65" t="s">
        <v>547</v>
      </c>
      <c r="C230" s="67"/>
    </row>
    <row r="231" spans="1:3">
      <c r="A231" s="65" t="s">
        <v>137</v>
      </c>
      <c r="B231" s="65" t="s">
        <v>70</v>
      </c>
      <c r="C231" s="67"/>
    </row>
    <row r="232" spans="1:3">
      <c r="A232" s="65" t="s">
        <v>408</v>
      </c>
      <c r="B232" s="65" t="s">
        <v>543</v>
      </c>
      <c r="C232" s="67"/>
    </row>
    <row r="233" spans="1:3">
      <c r="A233" s="65" t="s">
        <v>1556</v>
      </c>
      <c r="B233" s="65" t="s">
        <v>500</v>
      </c>
      <c r="C233" s="68"/>
    </row>
    <row r="234" spans="1:3">
      <c r="A234" s="65" t="s">
        <v>300</v>
      </c>
      <c r="B234" s="65" t="s">
        <v>511</v>
      </c>
      <c r="C234" s="67"/>
    </row>
    <row r="235" spans="1:3">
      <c r="A235" s="65" t="s">
        <v>247</v>
      </c>
      <c r="B235" s="65" t="s">
        <v>258</v>
      </c>
      <c r="C235" s="67"/>
    </row>
    <row r="236" spans="1:3">
      <c r="A236" s="65" t="s">
        <v>180</v>
      </c>
      <c r="B236" s="65" t="s">
        <v>397</v>
      </c>
      <c r="C236" s="68"/>
    </row>
    <row r="237" spans="1:3">
      <c r="A237" s="65" t="s">
        <v>325</v>
      </c>
      <c r="B237" s="65" t="s">
        <v>351</v>
      </c>
      <c r="C237" s="69"/>
    </row>
    <row r="238" spans="1:3">
      <c r="A238" s="65" t="s">
        <v>442</v>
      </c>
      <c r="B238" s="65" t="s">
        <v>552</v>
      </c>
      <c r="C238" s="67"/>
    </row>
    <row r="239" spans="1:3">
      <c r="A239" s="65" t="s">
        <v>301</v>
      </c>
      <c r="B239" s="65" t="s">
        <v>369</v>
      </c>
      <c r="C239" s="67"/>
    </row>
    <row r="240" spans="1:3">
      <c r="A240" s="65" t="s">
        <v>25</v>
      </c>
      <c r="B240" s="65" t="s">
        <v>286</v>
      </c>
      <c r="C240" s="67"/>
    </row>
    <row r="241" spans="1:3">
      <c r="A241" s="65" t="s">
        <v>229</v>
      </c>
      <c r="B241" s="65" t="s">
        <v>39</v>
      </c>
      <c r="C241" s="67"/>
    </row>
    <row r="242" spans="1:3">
      <c r="A242" s="65" t="s">
        <v>6</v>
      </c>
      <c r="B242" s="65" t="s">
        <v>205</v>
      </c>
      <c r="C242" s="67"/>
    </row>
    <row r="243" spans="1:3">
      <c r="A243" s="65" t="s">
        <v>207</v>
      </c>
      <c r="B243" s="65" t="s">
        <v>122</v>
      </c>
      <c r="C243" s="67"/>
    </row>
    <row r="244" spans="1:3">
      <c r="A244" s="65" t="s">
        <v>359</v>
      </c>
      <c r="B244" s="65" t="s">
        <v>454</v>
      </c>
      <c r="C244" s="67"/>
    </row>
    <row r="245" spans="1:3">
      <c r="A245" s="65" t="s">
        <v>16</v>
      </c>
      <c r="B245" s="65" t="s">
        <v>141</v>
      </c>
      <c r="C245" s="67"/>
    </row>
    <row r="246" spans="1:3">
      <c r="A246" s="65" t="s">
        <v>1557</v>
      </c>
      <c r="B246" s="65" t="s">
        <v>23</v>
      </c>
      <c r="C246" s="67"/>
    </row>
    <row r="247" spans="1:3">
      <c r="A247" s="65" t="s">
        <v>435</v>
      </c>
      <c r="B247" s="65" t="s">
        <v>287</v>
      </c>
      <c r="C247" s="67"/>
    </row>
    <row r="248" spans="1:3">
      <c r="A248" s="65" t="s">
        <v>78</v>
      </c>
      <c r="B248" s="65" t="s">
        <v>336</v>
      </c>
      <c r="C248" s="67"/>
    </row>
    <row r="249" spans="1:3">
      <c r="A249" s="65" t="s">
        <v>440</v>
      </c>
      <c r="B249" s="65" t="s">
        <v>95</v>
      </c>
      <c r="C249" s="67"/>
    </row>
    <row r="250" spans="1:3">
      <c r="A250" s="65" t="s">
        <v>422</v>
      </c>
      <c r="B250" s="65" t="s">
        <v>370</v>
      </c>
      <c r="C250" s="67"/>
    </row>
    <row r="251" spans="1:3">
      <c r="A251" s="65" t="s">
        <v>250</v>
      </c>
      <c r="B251" s="65" t="s">
        <v>85</v>
      </c>
      <c r="C251" s="67"/>
    </row>
    <row r="252" spans="1:3">
      <c r="A252" s="65" t="s">
        <v>294</v>
      </c>
      <c r="B252" s="65" t="s">
        <v>152</v>
      </c>
      <c r="C252" s="67"/>
    </row>
    <row r="253" spans="1:3">
      <c r="A253" s="65" t="s">
        <v>1558</v>
      </c>
      <c r="B253" s="65" t="s">
        <v>143</v>
      </c>
      <c r="C253" s="67"/>
    </row>
    <row r="254" spans="1:3">
      <c r="A254" s="65" t="s">
        <v>36</v>
      </c>
      <c r="B254" s="65" t="s">
        <v>288</v>
      </c>
      <c r="C254" s="67"/>
    </row>
    <row r="255" spans="1:3">
      <c r="A255" s="65" t="s">
        <v>172</v>
      </c>
      <c r="B255" s="65" t="s">
        <v>316</v>
      </c>
      <c r="C255" s="67"/>
    </row>
    <row r="256" spans="1:3">
      <c r="A256" s="65" t="s">
        <v>189</v>
      </c>
      <c r="B256" s="65" t="s">
        <v>51</v>
      </c>
      <c r="C256" s="67"/>
    </row>
    <row r="257" spans="1:3">
      <c r="A257" s="65" t="s">
        <v>477</v>
      </c>
      <c r="B257" s="65" t="s">
        <v>222</v>
      </c>
      <c r="C257" s="67"/>
    </row>
    <row r="258" spans="1:3">
      <c r="A258" s="65" t="s">
        <v>434</v>
      </c>
      <c r="B258" s="65" t="s">
        <v>424</v>
      </c>
      <c r="C258" s="67"/>
    </row>
    <row r="259" spans="1:3">
      <c r="A259" s="65" t="s">
        <v>358</v>
      </c>
      <c r="B259" s="65" t="s">
        <v>272</v>
      </c>
      <c r="C259" s="67"/>
    </row>
    <row r="260" spans="1:3">
      <c r="A260" s="65" t="s">
        <v>83</v>
      </c>
      <c r="B260" s="65" t="s">
        <v>451</v>
      </c>
      <c r="C260" s="67"/>
    </row>
    <row r="261" spans="1:3">
      <c r="A261" s="65" t="s">
        <v>132</v>
      </c>
      <c r="B261" s="65" t="s">
        <v>60</v>
      </c>
      <c r="C261" s="67"/>
    </row>
    <row r="262" spans="1:3">
      <c r="A262" s="65" t="s">
        <v>251</v>
      </c>
      <c r="B262" s="65" t="s">
        <v>56</v>
      </c>
      <c r="C262" s="67"/>
    </row>
    <row r="263" spans="1:3">
      <c r="A263" s="65" t="s">
        <v>335</v>
      </c>
      <c r="B263" s="65" t="s">
        <v>447</v>
      </c>
      <c r="C263" s="67"/>
    </row>
    <row r="264" spans="1:3">
      <c r="A264" s="65" t="s">
        <v>548</v>
      </c>
      <c r="B264" s="65" t="s">
        <v>550</v>
      </c>
      <c r="C264" s="67"/>
    </row>
    <row r="265" spans="1:3">
      <c r="A265" s="65" t="s">
        <v>502</v>
      </c>
      <c r="B265" s="65" t="s">
        <v>466</v>
      </c>
      <c r="C265" s="67"/>
    </row>
    <row r="266" spans="1:3">
      <c r="A266" s="65" t="s">
        <v>1559</v>
      </c>
      <c r="B266" s="65" t="s">
        <v>167</v>
      </c>
      <c r="C266" s="67"/>
    </row>
    <row r="267" spans="1:3">
      <c r="A267" s="65" t="s">
        <v>274</v>
      </c>
      <c r="B267" s="65" t="s">
        <v>66</v>
      </c>
      <c r="C267" s="67"/>
    </row>
    <row r="268" spans="1:3">
      <c r="A268" s="65" t="s">
        <v>150</v>
      </c>
      <c r="B268" s="65" t="s">
        <v>539</v>
      </c>
      <c r="C268" s="67"/>
    </row>
    <row r="269" spans="1:3">
      <c r="C269" s="67"/>
    </row>
    <row r="270" spans="1:3">
      <c r="C270" s="67"/>
    </row>
    <row r="271" spans="1:3">
      <c r="A271" s="205" t="s">
        <v>838</v>
      </c>
    </row>
    <row r="272" spans="1:3">
      <c r="A272" s="205" t="s">
        <v>1689</v>
      </c>
    </row>
    <row r="273" spans="1:1">
      <c r="A273" s="205"/>
    </row>
    <row r="274" spans="1:1">
      <c r="A274" s="205"/>
    </row>
  </sheetData>
  <conditionalFormatting sqref="C225:C270 B221:B222">
    <cfRule type="duplicateValues" dxfId="4" priority="2"/>
    <cfRule type="duplicateValues" dxfId="3" priority="3"/>
    <cfRule type="duplicateValues" dxfId="2" priority="4"/>
    <cfRule type="duplicateValues" dxfId="1" priority="5"/>
  </conditionalFormatting>
  <conditionalFormatting sqref="C225:C270 B221:B268">
    <cfRule type="duplicateValues" dxfId="0" priority="1"/>
  </conditionalFormatting>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293E-344E-4024-9E14-0930CEF88821}">
  <sheetPr>
    <tabColor theme="9" tint="0.79998168889431442"/>
  </sheetPr>
  <dimension ref="A1:Y129"/>
  <sheetViews>
    <sheetView zoomScale="80" zoomScaleNormal="80" workbookViewId="0"/>
  </sheetViews>
  <sheetFormatPr defaultColWidth="10.7265625" defaultRowHeight="15.5"/>
  <cols>
    <col min="1" max="1" width="15.54296875" style="117" bestFit="1" customWidth="1"/>
    <col min="2" max="2" width="8.54296875" style="117" customWidth="1"/>
    <col min="3" max="3" width="12.453125" style="117" customWidth="1"/>
    <col min="4" max="4" width="13.7265625" style="117" customWidth="1"/>
    <col min="5" max="7" width="12.81640625" style="117" customWidth="1"/>
    <col min="8" max="8" width="12.1796875" style="117" bestFit="1" customWidth="1"/>
    <col min="9" max="9" width="12.81640625" style="117" bestFit="1" customWidth="1"/>
    <col min="10" max="13" width="12.453125" style="117" customWidth="1"/>
    <col min="14" max="14" width="12.81640625" style="117" customWidth="1"/>
    <col min="15" max="15" width="13.81640625" style="117" customWidth="1"/>
    <col min="16" max="19" width="10.7265625" style="117"/>
    <col min="20" max="20" width="10.7265625" style="118"/>
    <col min="21" max="256" width="10.7265625" style="117"/>
    <col min="257" max="257" width="15.54296875" style="117" bestFit="1" customWidth="1"/>
    <col min="258" max="258" width="8.54296875" style="117" customWidth="1"/>
    <col min="259" max="259" width="12.453125" style="117" customWidth="1"/>
    <col min="260" max="260" width="13.7265625" style="117" customWidth="1"/>
    <col min="261" max="263" width="12.81640625" style="117" customWidth="1"/>
    <col min="264" max="264" width="12.1796875" style="117" bestFit="1" customWidth="1"/>
    <col min="265" max="265" width="12.81640625" style="117" bestFit="1" customWidth="1"/>
    <col min="266" max="269" width="12.453125" style="117" customWidth="1"/>
    <col min="270" max="270" width="12.81640625" style="117" customWidth="1"/>
    <col min="271" max="271" width="13.81640625" style="117" customWidth="1"/>
    <col min="272" max="512" width="10.7265625" style="117"/>
    <col min="513" max="513" width="15.54296875" style="117" bestFit="1" customWidth="1"/>
    <col min="514" max="514" width="8.54296875" style="117" customWidth="1"/>
    <col min="515" max="515" width="12.453125" style="117" customWidth="1"/>
    <col min="516" max="516" width="13.7265625" style="117" customWidth="1"/>
    <col min="517" max="519" width="12.81640625" style="117" customWidth="1"/>
    <col min="520" max="520" width="12.1796875" style="117" bestFit="1" customWidth="1"/>
    <col min="521" max="521" width="12.81640625" style="117" bestFit="1" customWidth="1"/>
    <col min="522" max="525" width="12.453125" style="117" customWidth="1"/>
    <col min="526" max="526" width="12.81640625" style="117" customWidth="1"/>
    <col min="527" max="527" width="13.81640625" style="117" customWidth="1"/>
    <col min="528" max="768" width="10.7265625" style="117"/>
    <col min="769" max="769" width="15.54296875" style="117" bestFit="1" customWidth="1"/>
    <col min="770" max="770" width="8.54296875" style="117" customWidth="1"/>
    <col min="771" max="771" width="12.453125" style="117" customWidth="1"/>
    <col min="772" max="772" width="13.7265625" style="117" customWidth="1"/>
    <col min="773" max="775" width="12.81640625" style="117" customWidth="1"/>
    <col min="776" max="776" width="12.1796875" style="117" bestFit="1" customWidth="1"/>
    <col min="777" max="777" width="12.81640625" style="117" bestFit="1" customWidth="1"/>
    <col min="778" max="781" width="12.453125" style="117" customWidth="1"/>
    <col min="782" max="782" width="12.81640625" style="117" customWidth="1"/>
    <col min="783" max="783" width="13.81640625" style="117" customWidth="1"/>
    <col min="784" max="1024" width="10.7265625" style="117"/>
    <col min="1025" max="1025" width="15.54296875" style="117" bestFit="1" customWidth="1"/>
    <col min="1026" max="1026" width="8.54296875" style="117" customWidth="1"/>
    <col min="1027" max="1027" width="12.453125" style="117" customWidth="1"/>
    <col min="1028" max="1028" width="13.7265625" style="117" customWidth="1"/>
    <col min="1029" max="1031" width="12.81640625" style="117" customWidth="1"/>
    <col min="1032" max="1032" width="12.1796875" style="117" bestFit="1" customWidth="1"/>
    <col min="1033" max="1033" width="12.81640625" style="117" bestFit="1" customWidth="1"/>
    <col min="1034" max="1037" width="12.453125" style="117" customWidth="1"/>
    <col min="1038" max="1038" width="12.81640625" style="117" customWidth="1"/>
    <col min="1039" max="1039" width="13.81640625" style="117" customWidth="1"/>
    <col min="1040" max="1280" width="10.7265625" style="117"/>
    <col min="1281" max="1281" width="15.54296875" style="117" bestFit="1" customWidth="1"/>
    <col min="1282" max="1282" width="8.54296875" style="117" customWidth="1"/>
    <col min="1283" max="1283" width="12.453125" style="117" customWidth="1"/>
    <col min="1284" max="1284" width="13.7265625" style="117" customWidth="1"/>
    <col min="1285" max="1287" width="12.81640625" style="117" customWidth="1"/>
    <col min="1288" max="1288" width="12.1796875" style="117" bestFit="1" customWidth="1"/>
    <col min="1289" max="1289" width="12.81640625" style="117" bestFit="1" customWidth="1"/>
    <col min="1290" max="1293" width="12.453125" style="117" customWidth="1"/>
    <col min="1294" max="1294" width="12.81640625" style="117" customWidth="1"/>
    <col min="1295" max="1295" width="13.81640625" style="117" customWidth="1"/>
    <col min="1296" max="1536" width="10.7265625" style="117"/>
    <col min="1537" max="1537" width="15.54296875" style="117" bestFit="1" customWidth="1"/>
    <col min="1538" max="1538" width="8.54296875" style="117" customWidth="1"/>
    <col min="1539" max="1539" width="12.453125" style="117" customWidth="1"/>
    <col min="1540" max="1540" width="13.7265625" style="117" customWidth="1"/>
    <col min="1541" max="1543" width="12.81640625" style="117" customWidth="1"/>
    <col min="1544" max="1544" width="12.1796875" style="117" bestFit="1" customWidth="1"/>
    <col min="1545" max="1545" width="12.81640625" style="117" bestFit="1" customWidth="1"/>
    <col min="1546" max="1549" width="12.453125" style="117" customWidth="1"/>
    <col min="1550" max="1550" width="12.81640625" style="117" customWidth="1"/>
    <col min="1551" max="1551" width="13.81640625" style="117" customWidth="1"/>
    <col min="1552" max="1792" width="10.7265625" style="117"/>
    <col min="1793" max="1793" width="15.54296875" style="117" bestFit="1" customWidth="1"/>
    <col min="1794" max="1794" width="8.54296875" style="117" customWidth="1"/>
    <col min="1795" max="1795" width="12.453125" style="117" customWidth="1"/>
    <col min="1796" max="1796" width="13.7265625" style="117" customWidth="1"/>
    <col min="1797" max="1799" width="12.81640625" style="117" customWidth="1"/>
    <col min="1800" max="1800" width="12.1796875" style="117" bestFit="1" customWidth="1"/>
    <col min="1801" max="1801" width="12.81640625" style="117" bestFit="1" customWidth="1"/>
    <col min="1802" max="1805" width="12.453125" style="117" customWidth="1"/>
    <col min="1806" max="1806" width="12.81640625" style="117" customWidth="1"/>
    <col min="1807" max="1807" width="13.81640625" style="117" customWidth="1"/>
    <col min="1808" max="2048" width="10.7265625" style="117"/>
    <col min="2049" max="2049" width="15.54296875" style="117" bestFit="1" customWidth="1"/>
    <col min="2050" max="2050" width="8.54296875" style="117" customWidth="1"/>
    <col min="2051" max="2051" width="12.453125" style="117" customWidth="1"/>
    <col min="2052" max="2052" width="13.7265625" style="117" customWidth="1"/>
    <col min="2053" max="2055" width="12.81640625" style="117" customWidth="1"/>
    <col min="2056" max="2056" width="12.1796875" style="117" bestFit="1" customWidth="1"/>
    <col min="2057" max="2057" width="12.81640625" style="117" bestFit="1" customWidth="1"/>
    <col min="2058" max="2061" width="12.453125" style="117" customWidth="1"/>
    <col min="2062" max="2062" width="12.81640625" style="117" customWidth="1"/>
    <col min="2063" max="2063" width="13.81640625" style="117" customWidth="1"/>
    <col min="2064" max="2304" width="10.7265625" style="117"/>
    <col min="2305" max="2305" width="15.54296875" style="117" bestFit="1" customWidth="1"/>
    <col min="2306" max="2306" width="8.54296875" style="117" customWidth="1"/>
    <col min="2307" max="2307" width="12.453125" style="117" customWidth="1"/>
    <col min="2308" max="2308" width="13.7265625" style="117" customWidth="1"/>
    <col min="2309" max="2311" width="12.81640625" style="117" customWidth="1"/>
    <col min="2312" max="2312" width="12.1796875" style="117" bestFit="1" customWidth="1"/>
    <col min="2313" max="2313" width="12.81640625" style="117" bestFit="1" customWidth="1"/>
    <col min="2314" max="2317" width="12.453125" style="117" customWidth="1"/>
    <col min="2318" max="2318" width="12.81640625" style="117" customWidth="1"/>
    <col min="2319" max="2319" width="13.81640625" style="117" customWidth="1"/>
    <col min="2320" max="2560" width="10.7265625" style="117"/>
    <col min="2561" max="2561" width="15.54296875" style="117" bestFit="1" customWidth="1"/>
    <col min="2562" max="2562" width="8.54296875" style="117" customWidth="1"/>
    <col min="2563" max="2563" width="12.453125" style="117" customWidth="1"/>
    <col min="2564" max="2564" width="13.7265625" style="117" customWidth="1"/>
    <col min="2565" max="2567" width="12.81640625" style="117" customWidth="1"/>
    <col min="2568" max="2568" width="12.1796875" style="117" bestFit="1" customWidth="1"/>
    <col min="2569" max="2569" width="12.81640625" style="117" bestFit="1" customWidth="1"/>
    <col min="2570" max="2573" width="12.453125" style="117" customWidth="1"/>
    <col min="2574" max="2574" width="12.81640625" style="117" customWidth="1"/>
    <col min="2575" max="2575" width="13.81640625" style="117" customWidth="1"/>
    <col min="2576" max="2816" width="10.7265625" style="117"/>
    <col min="2817" max="2817" width="15.54296875" style="117" bestFit="1" customWidth="1"/>
    <col min="2818" max="2818" width="8.54296875" style="117" customWidth="1"/>
    <col min="2819" max="2819" width="12.453125" style="117" customWidth="1"/>
    <col min="2820" max="2820" width="13.7265625" style="117" customWidth="1"/>
    <col min="2821" max="2823" width="12.81640625" style="117" customWidth="1"/>
    <col min="2824" max="2824" width="12.1796875" style="117" bestFit="1" customWidth="1"/>
    <col min="2825" max="2825" width="12.81640625" style="117" bestFit="1" customWidth="1"/>
    <col min="2826" max="2829" width="12.453125" style="117" customWidth="1"/>
    <col min="2830" max="2830" width="12.81640625" style="117" customWidth="1"/>
    <col min="2831" max="2831" width="13.81640625" style="117" customWidth="1"/>
    <col min="2832" max="3072" width="10.7265625" style="117"/>
    <col min="3073" max="3073" width="15.54296875" style="117" bestFit="1" customWidth="1"/>
    <col min="3074" max="3074" width="8.54296875" style="117" customWidth="1"/>
    <col min="3075" max="3075" width="12.453125" style="117" customWidth="1"/>
    <col min="3076" max="3076" width="13.7265625" style="117" customWidth="1"/>
    <col min="3077" max="3079" width="12.81640625" style="117" customWidth="1"/>
    <col min="3080" max="3080" width="12.1796875" style="117" bestFit="1" customWidth="1"/>
    <col min="3081" max="3081" width="12.81640625" style="117" bestFit="1" customWidth="1"/>
    <col min="3082" max="3085" width="12.453125" style="117" customWidth="1"/>
    <col min="3086" max="3086" width="12.81640625" style="117" customWidth="1"/>
    <col min="3087" max="3087" width="13.81640625" style="117" customWidth="1"/>
    <col min="3088" max="3328" width="10.7265625" style="117"/>
    <col min="3329" max="3329" width="15.54296875" style="117" bestFit="1" customWidth="1"/>
    <col min="3330" max="3330" width="8.54296875" style="117" customWidth="1"/>
    <col min="3331" max="3331" width="12.453125" style="117" customWidth="1"/>
    <col min="3332" max="3332" width="13.7265625" style="117" customWidth="1"/>
    <col min="3333" max="3335" width="12.81640625" style="117" customWidth="1"/>
    <col min="3336" max="3336" width="12.1796875" style="117" bestFit="1" customWidth="1"/>
    <col min="3337" max="3337" width="12.81640625" style="117" bestFit="1" customWidth="1"/>
    <col min="3338" max="3341" width="12.453125" style="117" customWidth="1"/>
    <col min="3342" max="3342" width="12.81640625" style="117" customWidth="1"/>
    <col min="3343" max="3343" width="13.81640625" style="117" customWidth="1"/>
    <col min="3344" max="3584" width="10.7265625" style="117"/>
    <col min="3585" max="3585" width="15.54296875" style="117" bestFit="1" customWidth="1"/>
    <col min="3586" max="3586" width="8.54296875" style="117" customWidth="1"/>
    <col min="3587" max="3587" width="12.453125" style="117" customWidth="1"/>
    <col min="3588" max="3588" width="13.7265625" style="117" customWidth="1"/>
    <col min="3589" max="3591" width="12.81640625" style="117" customWidth="1"/>
    <col min="3592" max="3592" width="12.1796875" style="117" bestFit="1" customWidth="1"/>
    <col min="3593" max="3593" width="12.81640625" style="117" bestFit="1" customWidth="1"/>
    <col min="3594" max="3597" width="12.453125" style="117" customWidth="1"/>
    <col min="3598" max="3598" width="12.81640625" style="117" customWidth="1"/>
    <col min="3599" max="3599" width="13.81640625" style="117" customWidth="1"/>
    <col min="3600" max="3840" width="10.7265625" style="117"/>
    <col min="3841" max="3841" width="15.54296875" style="117" bestFit="1" customWidth="1"/>
    <col min="3842" max="3842" width="8.54296875" style="117" customWidth="1"/>
    <col min="3843" max="3843" width="12.453125" style="117" customWidth="1"/>
    <col min="3844" max="3844" width="13.7265625" style="117" customWidth="1"/>
    <col min="3845" max="3847" width="12.81640625" style="117" customWidth="1"/>
    <col min="3848" max="3848" width="12.1796875" style="117" bestFit="1" customWidth="1"/>
    <col min="3849" max="3849" width="12.81640625" style="117" bestFit="1" customWidth="1"/>
    <col min="3850" max="3853" width="12.453125" style="117" customWidth="1"/>
    <col min="3854" max="3854" width="12.81640625" style="117" customWidth="1"/>
    <col min="3855" max="3855" width="13.81640625" style="117" customWidth="1"/>
    <col min="3856" max="4096" width="10.7265625" style="117"/>
    <col min="4097" max="4097" width="15.54296875" style="117" bestFit="1" customWidth="1"/>
    <col min="4098" max="4098" width="8.54296875" style="117" customWidth="1"/>
    <col min="4099" max="4099" width="12.453125" style="117" customWidth="1"/>
    <col min="4100" max="4100" width="13.7265625" style="117" customWidth="1"/>
    <col min="4101" max="4103" width="12.81640625" style="117" customWidth="1"/>
    <col min="4104" max="4104" width="12.1796875" style="117" bestFit="1" customWidth="1"/>
    <col min="4105" max="4105" width="12.81640625" style="117" bestFit="1" customWidth="1"/>
    <col min="4106" max="4109" width="12.453125" style="117" customWidth="1"/>
    <col min="4110" max="4110" width="12.81640625" style="117" customWidth="1"/>
    <col min="4111" max="4111" width="13.81640625" style="117" customWidth="1"/>
    <col min="4112" max="4352" width="10.7265625" style="117"/>
    <col min="4353" max="4353" width="15.54296875" style="117" bestFit="1" customWidth="1"/>
    <col min="4354" max="4354" width="8.54296875" style="117" customWidth="1"/>
    <col min="4355" max="4355" width="12.453125" style="117" customWidth="1"/>
    <col min="4356" max="4356" width="13.7265625" style="117" customWidth="1"/>
    <col min="4357" max="4359" width="12.81640625" style="117" customWidth="1"/>
    <col min="4360" max="4360" width="12.1796875" style="117" bestFit="1" customWidth="1"/>
    <col min="4361" max="4361" width="12.81640625" style="117" bestFit="1" customWidth="1"/>
    <col min="4362" max="4365" width="12.453125" style="117" customWidth="1"/>
    <col min="4366" max="4366" width="12.81640625" style="117" customWidth="1"/>
    <col min="4367" max="4367" width="13.81640625" style="117" customWidth="1"/>
    <col min="4368" max="4608" width="10.7265625" style="117"/>
    <col min="4609" max="4609" width="15.54296875" style="117" bestFit="1" customWidth="1"/>
    <col min="4610" max="4610" width="8.54296875" style="117" customWidth="1"/>
    <col min="4611" max="4611" width="12.453125" style="117" customWidth="1"/>
    <col min="4612" max="4612" width="13.7265625" style="117" customWidth="1"/>
    <col min="4613" max="4615" width="12.81640625" style="117" customWidth="1"/>
    <col min="4616" max="4616" width="12.1796875" style="117" bestFit="1" customWidth="1"/>
    <col min="4617" max="4617" width="12.81640625" style="117" bestFit="1" customWidth="1"/>
    <col min="4618" max="4621" width="12.453125" style="117" customWidth="1"/>
    <col min="4622" max="4622" width="12.81640625" style="117" customWidth="1"/>
    <col min="4623" max="4623" width="13.81640625" style="117" customWidth="1"/>
    <col min="4624" max="4864" width="10.7265625" style="117"/>
    <col min="4865" max="4865" width="15.54296875" style="117" bestFit="1" customWidth="1"/>
    <col min="4866" max="4866" width="8.54296875" style="117" customWidth="1"/>
    <col min="4867" max="4867" width="12.453125" style="117" customWidth="1"/>
    <col min="4868" max="4868" width="13.7265625" style="117" customWidth="1"/>
    <col min="4869" max="4871" width="12.81640625" style="117" customWidth="1"/>
    <col min="4872" max="4872" width="12.1796875" style="117" bestFit="1" customWidth="1"/>
    <col min="4873" max="4873" width="12.81640625" style="117" bestFit="1" customWidth="1"/>
    <col min="4874" max="4877" width="12.453125" style="117" customWidth="1"/>
    <col min="4878" max="4878" width="12.81640625" style="117" customWidth="1"/>
    <col min="4879" max="4879" width="13.81640625" style="117" customWidth="1"/>
    <col min="4880" max="5120" width="10.7265625" style="117"/>
    <col min="5121" max="5121" width="15.54296875" style="117" bestFit="1" customWidth="1"/>
    <col min="5122" max="5122" width="8.54296875" style="117" customWidth="1"/>
    <col min="5123" max="5123" width="12.453125" style="117" customWidth="1"/>
    <col min="5124" max="5124" width="13.7265625" style="117" customWidth="1"/>
    <col min="5125" max="5127" width="12.81640625" style="117" customWidth="1"/>
    <col min="5128" max="5128" width="12.1796875" style="117" bestFit="1" customWidth="1"/>
    <col min="5129" max="5129" width="12.81640625" style="117" bestFit="1" customWidth="1"/>
    <col min="5130" max="5133" width="12.453125" style="117" customWidth="1"/>
    <col min="5134" max="5134" width="12.81640625" style="117" customWidth="1"/>
    <col min="5135" max="5135" width="13.81640625" style="117" customWidth="1"/>
    <col min="5136" max="5376" width="10.7265625" style="117"/>
    <col min="5377" max="5377" width="15.54296875" style="117" bestFit="1" customWidth="1"/>
    <col min="5378" max="5378" width="8.54296875" style="117" customWidth="1"/>
    <col min="5379" max="5379" width="12.453125" style="117" customWidth="1"/>
    <col min="5380" max="5380" width="13.7265625" style="117" customWidth="1"/>
    <col min="5381" max="5383" width="12.81640625" style="117" customWidth="1"/>
    <col min="5384" max="5384" width="12.1796875" style="117" bestFit="1" customWidth="1"/>
    <col min="5385" max="5385" width="12.81640625" style="117" bestFit="1" customWidth="1"/>
    <col min="5386" max="5389" width="12.453125" style="117" customWidth="1"/>
    <col min="5390" max="5390" width="12.81640625" style="117" customWidth="1"/>
    <col min="5391" max="5391" width="13.81640625" style="117" customWidth="1"/>
    <col min="5392" max="5632" width="10.7265625" style="117"/>
    <col min="5633" max="5633" width="15.54296875" style="117" bestFit="1" customWidth="1"/>
    <col min="5634" max="5634" width="8.54296875" style="117" customWidth="1"/>
    <col min="5635" max="5635" width="12.453125" style="117" customWidth="1"/>
    <col min="5636" max="5636" width="13.7265625" style="117" customWidth="1"/>
    <col min="5637" max="5639" width="12.81640625" style="117" customWidth="1"/>
    <col min="5640" max="5640" width="12.1796875" style="117" bestFit="1" customWidth="1"/>
    <col min="5641" max="5641" width="12.81640625" style="117" bestFit="1" customWidth="1"/>
    <col min="5642" max="5645" width="12.453125" style="117" customWidth="1"/>
    <col min="5646" max="5646" width="12.81640625" style="117" customWidth="1"/>
    <col min="5647" max="5647" width="13.81640625" style="117" customWidth="1"/>
    <col min="5648" max="5888" width="10.7265625" style="117"/>
    <col min="5889" max="5889" width="15.54296875" style="117" bestFit="1" customWidth="1"/>
    <col min="5890" max="5890" width="8.54296875" style="117" customWidth="1"/>
    <col min="5891" max="5891" width="12.453125" style="117" customWidth="1"/>
    <col min="5892" max="5892" width="13.7265625" style="117" customWidth="1"/>
    <col min="5893" max="5895" width="12.81640625" style="117" customWidth="1"/>
    <col min="5896" max="5896" width="12.1796875" style="117" bestFit="1" customWidth="1"/>
    <col min="5897" max="5897" width="12.81640625" style="117" bestFit="1" customWidth="1"/>
    <col min="5898" max="5901" width="12.453125" style="117" customWidth="1"/>
    <col min="5902" max="5902" width="12.81640625" style="117" customWidth="1"/>
    <col min="5903" max="5903" width="13.81640625" style="117" customWidth="1"/>
    <col min="5904" max="6144" width="10.7265625" style="117"/>
    <col min="6145" max="6145" width="15.54296875" style="117" bestFit="1" customWidth="1"/>
    <col min="6146" max="6146" width="8.54296875" style="117" customWidth="1"/>
    <col min="6147" max="6147" width="12.453125" style="117" customWidth="1"/>
    <col min="6148" max="6148" width="13.7265625" style="117" customWidth="1"/>
    <col min="6149" max="6151" width="12.81640625" style="117" customWidth="1"/>
    <col min="6152" max="6152" width="12.1796875" style="117" bestFit="1" customWidth="1"/>
    <col min="6153" max="6153" width="12.81640625" style="117" bestFit="1" customWidth="1"/>
    <col min="6154" max="6157" width="12.453125" style="117" customWidth="1"/>
    <col min="6158" max="6158" width="12.81640625" style="117" customWidth="1"/>
    <col min="6159" max="6159" width="13.81640625" style="117" customWidth="1"/>
    <col min="6160" max="6400" width="10.7265625" style="117"/>
    <col min="6401" max="6401" width="15.54296875" style="117" bestFit="1" customWidth="1"/>
    <col min="6402" max="6402" width="8.54296875" style="117" customWidth="1"/>
    <col min="6403" max="6403" width="12.453125" style="117" customWidth="1"/>
    <col min="6404" max="6404" width="13.7265625" style="117" customWidth="1"/>
    <col min="6405" max="6407" width="12.81640625" style="117" customWidth="1"/>
    <col min="6408" max="6408" width="12.1796875" style="117" bestFit="1" customWidth="1"/>
    <col min="6409" max="6409" width="12.81640625" style="117" bestFit="1" customWidth="1"/>
    <col min="6410" max="6413" width="12.453125" style="117" customWidth="1"/>
    <col min="6414" max="6414" width="12.81640625" style="117" customWidth="1"/>
    <col min="6415" max="6415" width="13.81640625" style="117" customWidth="1"/>
    <col min="6416" max="6656" width="10.7265625" style="117"/>
    <col min="6657" max="6657" width="15.54296875" style="117" bestFit="1" customWidth="1"/>
    <col min="6658" max="6658" width="8.54296875" style="117" customWidth="1"/>
    <col min="6659" max="6659" width="12.453125" style="117" customWidth="1"/>
    <col min="6660" max="6660" width="13.7265625" style="117" customWidth="1"/>
    <col min="6661" max="6663" width="12.81640625" style="117" customWidth="1"/>
    <col min="6664" max="6664" width="12.1796875" style="117" bestFit="1" customWidth="1"/>
    <col min="6665" max="6665" width="12.81640625" style="117" bestFit="1" customWidth="1"/>
    <col min="6666" max="6669" width="12.453125" style="117" customWidth="1"/>
    <col min="6670" max="6670" width="12.81640625" style="117" customWidth="1"/>
    <col min="6671" max="6671" width="13.81640625" style="117" customWidth="1"/>
    <col min="6672" max="6912" width="10.7265625" style="117"/>
    <col min="6913" max="6913" width="15.54296875" style="117" bestFit="1" customWidth="1"/>
    <col min="6914" max="6914" width="8.54296875" style="117" customWidth="1"/>
    <col min="6915" max="6915" width="12.453125" style="117" customWidth="1"/>
    <col min="6916" max="6916" width="13.7265625" style="117" customWidth="1"/>
    <col min="6917" max="6919" width="12.81640625" style="117" customWidth="1"/>
    <col min="6920" max="6920" width="12.1796875" style="117" bestFit="1" customWidth="1"/>
    <col min="6921" max="6921" width="12.81640625" style="117" bestFit="1" customWidth="1"/>
    <col min="6922" max="6925" width="12.453125" style="117" customWidth="1"/>
    <col min="6926" max="6926" width="12.81640625" style="117" customWidth="1"/>
    <col min="6927" max="6927" width="13.81640625" style="117" customWidth="1"/>
    <col min="6928" max="7168" width="10.7265625" style="117"/>
    <col min="7169" max="7169" width="15.54296875" style="117" bestFit="1" customWidth="1"/>
    <col min="7170" max="7170" width="8.54296875" style="117" customWidth="1"/>
    <col min="7171" max="7171" width="12.453125" style="117" customWidth="1"/>
    <col min="7172" max="7172" width="13.7265625" style="117" customWidth="1"/>
    <col min="7173" max="7175" width="12.81640625" style="117" customWidth="1"/>
    <col min="7176" max="7176" width="12.1796875" style="117" bestFit="1" customWidth="1"/>
    <col min="7177" max="7177" width="12.81640625" style="117" bestFit="1" customWidth="1"/>
    <col min="7178" max="7181" width="12.453125" style="117" customWidth="1"/>
    <col min="7182" max="7182" width="12.81640625" style="117" customWidth="1"/>
    <col min="7183" max="7183" width="13.81640625" style="117" customWidth="1"/>
    <col min="7184" max="7424" width="10.7265625" style="117"/>
    <col min="7425" max="7425" width="15.54296875" style="117" bestFit="1" customWidth="1"/>
    <col min="7426" max="7426" width="8.54296875" style="117" customWidth="1"/>
    <col min="7427" max="7427" width="12.453125" style="117" customWidth="1"/>
    <col min="7428" max="7428" width="13.7265625" style="117" customWidth="1"/>
    <col min="7429" max="7431" width="12.81640625" style="117" customWidth="1"/>
    <col min="7432" max="7432" width="12.1796875" style="117" bestFit="1" customWidth="1"/>
    <col min="7433" max="7433" width="12.81640625" style="117" bestFit="1" customWidth="1"/>
    <col min="7434" max="7437" width="12.453125" style="117" customWidth="1"/>
    <col min="7438" max="7438" width="12.81640625" style="117" customWidth="1"/>
    <col min="7439" max="7439" width="13.81640625" style="117" customWidth="1"/>
    <col min="7440" max="7680" width="10.7265625" style="117"/>
    <col min="7681" max="7681" width="15.54296875" style="117" bestFit="1" customWidth="1"/>
    <col min="7682" max="7682" width="8.54296875" style="117" customWidth="1"/>
    <col min="7683" max="7683" width="12.453125" style="117" customWidth="1"/>
    <col min="7684" max="7684" width="13.7265625" style="117" customWidth="1"/>
    <col min="7685" max="7687" width="12.81640625" style="117" customWidth="1"/>
    <col min="7688" max="7688" width="12.1796875" style="117" bestFit="1" customWidth="1"/>
    <col min="7689" max="7689" width="12.81640625" style="117" bestFit="1" customWidth="1"/>
    <col min="7690" max="7693" width="12.453125" style="117" customWidth="1"/>
    <col min="7694" max="7694" width="12.81640625" style="117" customWidth="1"/>
    <col min="7695" max="7695" width="13.81640625" style="117" customWidth="1"/>
    <col min="7696" max="7936" width="10.7265625" style="117"/>
    <col min="7937" max="7937" width="15.54296875" style="117" bestFit="1" customWidth="1"/>
    <col min="7938" max="7938" width="8.54296875" style="117" customWidth="1"/>
    <col min="7939" max="7939" width="12.453125" style="117" customWidth="1"/>
    <col min="7940" max="7940" width="13.7265625" style="117" customWidth="1"/>
    <col min="7941" max="7943" width="12.81640625" style="117" customWidth="1"/>
    <col min="7944" max="7944" width="12.1796875" style="117" bestFit="1" customWidth="1"/>
    <col min="7945" max="7945" width="12.81640625" style="117" bestFit="1" customWidth="1"/>
    <col min="7946" max="7949" width="12.453125" style="117" customWidth="1"/>
    <col min="7950" max="7950" width="12.81640625" style="117" customWidth="1"/>
    <col min="7951" max="7951" width="13.81640625" style="117" customWidth="1"/>
    <col min="7952" max="8192" width="10.7265625" style="117"/>
    <col min="8193" max="8193" width="15.54296875" style="117" bestFit="1" customWidth="1"/>
    <col min="8194" max="8194" width="8.54296875" style="117" customWidth="1"/>
    <col min="8195" max="8195" width="12.453125" style="117" customWidth="1"/>
    <col min="8196" max="8196" width="13.7265625" style="117" customWidth="1"/>
    <col min="8197" max="8199" width="12.81640625" style="117" customWidth="1"/>
    <col min="8200" max="8200" width="12.1796875" style="117" bestFit="1" customWidth="1"/>
    <col min="8201" max="8201" width="12.81640625" style="117" bestFit="1" customWidth="1"/>
    <col min="8202" max="8205" width="12.453125" style="117" customWidth="1"/>
    <col min="8206" max="8206" width="12.81640625" style="117" customWidth="1"/>
    <col min="8207" max="8207" width="13.81640625" style="117" customWidth="1"/>
    <col min="8208" max="8448" width="10.7265625" style="117"/>
    <col min="8449" max="8449" width="15.54296875" style="117" bestFit="1" customWidth="1"/>
    <col min="8450" max="8450" width="8.54296875" style="117" customWidth="1"/>
    <col min="8451" max="8451" width="12.453125" style="117" customWidth="1"/>
    <col min="8452" max="8452" width="13.7265625" style="117" customWidth="1"/>
    <col min="8453" max="8455" width="12.81640625" style="117" customWidth="1"/>
    <col min="8456" max="8456" width="12.1796875" style="117" bestFit="1" customWidth="1"/>
    <col min="8457" max="8457" width="12.81640625" style="117" bestFit="1" customWidth="1"/>
    <col min="8458" max="8461" width="12.453125" style="117" customWidth="1"/>
    <col min="8462" max="8462" width="12.81640625" style="117" customWidth="1"/>
    <col min="8463" max="8463" width="13.81640625" style="117" customWidth="1"/>
    <col min="8464" max="8704" width="10.7265625" style="117"/>
    <col min="8705" max="8705" width="15.54296875" style="117" bestFit="1" customWidth="1"/>
    <col min="8706" max="8706" width="8.54296875" style="117" customWidth="1"/>
    <col min="8707" max="8707" width="12.453125" style="117" customWidth="1"/>
    <col min="8708" max="8708" width="13.7265625" style="117" customWidth="1"/>
    <col min="8709" max="8711" width="12.81640625" style="117" customWidth="1"/>
    <col min="8712" max="8712" width="12.1796875" style="117" bestFit="1" customWidth="1"/>
    <col min="8713" max="8713" width="12.81640625" style="117" bestFit="1" customWidth="1"/>
    <col min="8714" max="8717" width="12.453125" style="117" customWidth="1"/>
    <col min="8718" max="8718" width="12.81640625" style="117" customWidth="1"/>
    <col min="8719" max="8719" width="13.81640625" style="117" customWidth="1"/>
    <col min="8720" max="8960" width="10.7265625" style="117"/>
    <col min="8961" max="8961" width="15.54296875" style="117" bestFit="1" customWidth="1"/>
    <col min="8962" max="8962" width="8.54296875" style="117" customWidth="1"/>
    <col min="8963" max="8963" width="12.453125" style="117" customWidth="1"/>
    <col min="8964" max="8964" width="13.7265625" style="117" customWidth="1"/>
    <col min="8965" max="8967" width="12.81640625" style="117" customWidth="1"/>
    <col min="8968" max="8968" width="12.1796875" style="117" bestFit="1" customWidth="1"/>
    <col min="8969" max="8969" width="12.81640625" style="117" bestFit="1" customWidth="1"/>
    <col min="8970" max="8973" width="12.453125" style="117" customWidth="1"/>
    <col min="8974" max="8974" width="12.81640625" style="117" customWidth="1"/>
    <col min="8975" max="8975" width="13.81640625" style="117" customWidth="1"/>
    <col min="8976" max="9216" width="10.7265625" style="117"/>
    <col min="9217" max="9217" width="15.54296875" style="117" bestFit="1" customWidth="1"/>
    <col min="9218" max="9218" width="8.54296875" style="117" customWidth="1"/>
    <col min="9219" max="9219" width="12.453125" style="117" customWidth="1"/>
    <col min="9220" max="9220" width="13.7265625" style="117" customWidth="1"/>
    <col min="9221" max="9223" width="12.81640625" style="117" customWidth="1"/>
    <col min="9224" max="9224" width="12.1796875" style="117" bestFit="1" customWidth="1"/>
    <col min="9225" max="9225" width="12.81640625" style="117" bestFit="1" customWidth="1"/>
    <col min="9226" max="9229" width="12.453125" style="117" customWidth="1"/>
    <col min="9230" max="9230" width="12.81640625" style="117" customWidth="1"/>
    <col min="9231" max="9231" width="13.81640625" style="117" customWidth="1"/>
    <col min="9232" max="9472" width="10.7265625" style="117"/>
    <col min="9473" max="9473" width="15.54296875" style="117" bestFit="1" customWidth="1"/>
    <col min="9474" max="9474" width="8.54296875" style="117" customWidth="1"/>
    <col min="9475" max="9475" width="12.453125" style="117" customWidth="1"/>
    <col min="9476" max="9476" width="13.7265625" style="117" customWidth="1"/>
    <col min="9477" max="9479" width="12.81640625" style="117" customWidth="1"/>
    <col min="9480" max="9480" width="12.1796875" style="117" bestFit="1" customWidth="1"/>
    <col min="9481" max="9481" width="12.81640625" style="117" bestFit="1" customWidth="1"/>
    <col min="9482" max="9485" width="12.453125" style="117" customWidth="1"/>
    <col min="9486" max="9486" width="12.81640625" style="117" customWidth="1"/>
    <col min="9487" max="9487" width="13.81640625" style="117" customWidth="1"/>
    <col min="9488" max="9728" width="10.7265625" style="117"/>
    <col min="9729" max="9729" width="15.54296875" style="117" bestFit="1" customWidth="1"/>
    <col min="9730" max="9730" width="8.54296875" style="117" customWidth="1"/>
    <col min="9731" max="9731" width="12.453125" style="117" customWidth="1"/>
    <col min="9732" max="9732" width="13.7265625" style="117" customWidth="1"/>
    <col min="9733" max="9735" width="12.81640625" style="117" customWidth="1"/>
    <col min="9736" max="9736" width="12.1796875" style="117" bestFit="1" customWidth="1"/>
    <col min="9737" max="9737" width="12.81640625" style="117" bestFit="1" customWidth="1"/>
    <col min="9738" max="9741" width="12.453125" style="117" customWidth="1"/>
    <col min="9742" max="9742" width="12.81640625" style="117" customWidth="1"/>
    <col min="9743" max="9743" width="13.81640625" style="117" customWidth="1"/>
    <col min="9744" max="9984" width="10.7265625" style="117"/>
    <col min="9985" max="9985" width="15.54296875" style="117" bestFit="1" customWidth="1"/>
    <col min="9986" max="9986" width="8.54296875" style="117" customWidth="1"/>
    <col min="9987" max="9987" width="12.453125" style="117" customWidth="1"/>
    <col min="9988" max="9988" width="13.7265625" style="117" customWidth="1"/>
    <col min="9989" max="9991" width="12.81640625" style="117" customWidth="1"/>
    <col min="9992" max="9992" width="12.1796875" style="117" bestFit="1" customWidth="1"/>
    <col min="9993" max="9993" width="12.81640625" style="117" bestFit="1" customWidth="1"/>
    <col min="9994" max="9997" width="12.453125" style="117" customWidth="1"/>
    <col min="9998" max="9998" width="12.81640625" style="117" customWidth="1"/>
    <col min="9999" max="9999" width="13.81640625" style="117" customWidth="1"/>
    <col min="10000" max="10240" width="10.7265625" style="117"/>
    <col min="10241" max="10241" width="15.54296875" style="117" bestFit="1" customWidth="1"/>
    <col min="10242" max="10242" width="8.54296875" style="117" customWidth="1"/>
    <col min="10243" max="10243" width="12.453125" style="117" customWidth="1"/>
    <col min="10244" max="10244" width="13.7265625" style="117" customWidth="1"/>
    <col min="10245" max="10247" width="12.81640625" style="117" customWidth="1"/>
    <col min="10248" max="10248" width="12.1796875" style="117" bestFit="1" customWidth="1"/>
    <col min="10249" max="10249" width="12.81640625" style="117" bestFit="1" customWidth="1"/>
    <col min="10250" max="10253" width="12.453125" style="117" customWidth="1"/>
    <col min="10254" max="10254" width="12.81640625" style="117" customWidth="1"/>
    <col min="10255" max="10255" width="13.81640625" style="117" customWidth="1"/>
    <col min="10256" max="10496" width="10.7265625" style="117"/>
    <col min="10497" max="10497" width="15.54296875" style="117" bestFit="1" customWidth="1"/>
    <col min="10498" max="10498" width="8.54296875" style="117" customWidth="1"/>
    <col min="10499" max="10499" width="12.453125" style="117" customWidth="1"/>
    <col min="10500" max="10500" width="13.7265625" style="117" customWidth="1"/>
    <col min="10501" max="10503" width="12.81640625" style="117" customWidth="1"/>
    <col min="10504" max="10504" width="12.1796875" style="117" bestFit="1" customWidth="1"/>
    <col min="10505" max="10505" width="12.81640625" style="117" bestFit="1" customWidth="1"/>
    <col min="10506" max="10509" width="12.453125" style="117" customWidth="1"/>
    <col min="10510" max="10510" width="12.81640625" style="117" customWidth="1"/>
    <col min="10511" max="10511" width="13.81640625" style="117" customWidth="1"/>
    <col min="10512" max="10752" width="10.7265625" style="117"/>
    <col min="10753" max="10753" width="15.54296875" style="117" bestFit="1" customWidth="1"/>
    <col min="10754" max="10754" width="8.54296875" style="117" customWidth="1"/>
    <col min="10755" max="10755" width="12.453125" style="117" customWidth="1"/>
    <col min="10756" max="10756" width="13.7265625" style="117" customWidth="1"/>
    <col min="10757" max="10759" width="12.81640625" style="117" customWidth="1"/>
    <col min="10760" max="10760" width="12.1796875" style="117" bestFit="1" customWidth="1"/>
    <col min="10761" max="10761" width="12.81640625" style="117" bestFit="1" customWidth="1"/>
    <col min="10762" max="10765" width="12.453125" style="117" customWidth="1"/>
    <col min="10766" max="10766" width="12.81640625" style="117" customWidth="1"/>
    <col min="10767" max="10767" width="13.81640625" style="117" customWidth="1"/>
    <col min="10768" max="11008" width="10.7265625" style="117"/>
    <col min="11009" max="11009" width="15.54296875" style="117" bestFit="1" customWidth="1"/>
    <col min="11010" max="11010" width="8.54296875" style="117" customWidth="1"/>
    <col min="11011" max="11011" width="12.453125" style="117" customWidth="1"/>
    <col min="11012" max="11012" width="13.7265625" style="117" customWidth="1"/>
    <col min="11013" max="11015" width="12.81640625" style="117" customWidth="1"/>
    <col min="11016" max="11016" width="12.1796875" style="117" bestFit="1" customWidth="1"/>
    <col min="11017" max="11017" width="12.81640625" style="117" bestFit="1" customWidth="1"/>
    <col min="11018" max="11021" width="12.453125" style="117" customWidth="1"/>
    <col min="11022" max="11022" width="12.81640625" style="117" customWidth="1"/>
    <col min="11023" max="11023" width="13.81640625" style="117" customWidth="1"/>
    <col min="11024" max="11264" width="10.7265625" style="117"/>
    <col min="11265" max="11265" width="15.54296875" style="117" bestFit="1" customWidth="1"/>
    <col min="11266" max="11266" width="8.54296875" style="117" customWidth="1"/>
    <col min="11267" max="11267" width="12.453125" style="117" customWidth="1"/>
    <col min="11268" max="11268" width="13.7265625" style="117" customWidth="1"/>
    <col min="11269" max="11271" width="12.81640625" style="117" customWidth="1"/>
    <col min="11272" max="11272" width="12.1796875" style="117" bestFit="1" customWidth="1"/>
    <col min="11273" max="11273" width="12.81640625" style="117" bestFit="1" customWidth="1"/>
    <col min="11274" max="11277" width="12.453125" style="117" customWidth="1"/>
    <col min="11278" max="11278" width="12.81640625" style="117" customWidth="1"/>
    <col min="11279" max="11279" width="13.81640625" style="117" customWidth="1"/>
    <col min="11280" max="11520" width="10.7265625" style="117"/>
    <col min="11521" max="11521" width="15.54296875" style="117" bestFit="1" customWidth="1"/>
    <col min="11522" max="11522" width="8.54296875" style="117" customWidth="1"/>
    <col min="11523" max="11523" width="12.453125" style="117" customWidth="1"/>
    <col min="11524" max="11524" width="13.7265625" style="117" customWidth="1"/>
    <col min="11525" max="11527" width="12.81640625" style="117" customWidth="1"/>
    <col min="11528" max="11528" width="12.1796875" style="117" bestFit="1" customWidth="1"/>
    <col min="11529" max="11529" width="12.81640625" style="117" bestFit="1" customWidth="1"/>
    <col min="11530" max="11533" width="12.453125" style="117" customWidth="1"/>
    <col min="11534" max="11534" width="12.81640625" style="117" customWidth="1"/>
    <col min="11535" max="11535" width="13.81640625" style="117" customWidth="1"/>
    <col min="11536" max="11776" width="10.7265625" style="117"/>
    <col min="11777" max="11777" width="15.54296875" style="117" bestFit="1" customWidth="1"/>
    <col min="11778" max="11778" width="8.54296875" style="117" customWidth="1"/>
    <col min="11779" max="11779" width="12.453125" style="117" customWidth="1"/>
    <col min="11780" max="11780" width="13.7265625" style="117" customWidth="1"/>
    <col min="11781" max="11783" width="12.81640625" style="117" customWidth="1"/>
    <col min="11784" max="11784" width="12.1796875" style="117" bestFit="1" customWidth="1"/>
    <col min="11785" max="11785" width="12.81640625" style="117" bestFit="1" customWidth="1"/>
    <col min="11786" max="11789" width="12.453125" style="117" customWidth="1"/>
    <col min="11790" max="11790" width="12.81640625" style="117" customWidth="1"/>
    <col min="11791" max="11791" width="13.81640625" style="117" customWidth="1"/>
    <col min="11792" max="12032" width="10.7265625" style="117"/>
    <col min="12033" max="12033" width="15.54296875" style="117" bestFit="1" customWidth="1"/>
    <col min="12034" max="12034" width="8.54296875" style="117" customWidth="1"/>
    <col min="12035" max="12035" width="12.453125" style="117" customWidth="1"/>
    <col min="12036" max="12036" width="13.7265625" style="117" customWidth="1"/>
    <col min="12037" max="12039" width="12.81640625" style="117" customWidth="1"/>
    <col min="12040" max="12040" width="12.1796875" style="117" bestFit="1" customWidth="1"/>
    <col min="12041" max="12041" width="12.81640625" style="117" bestFit="1" customWidth="1"/>
    <col min="12042" max="12045" width="12.453125" style="117" customWidth="1"/>
    <col min="12046" max="12046" width="12.81640625" style="117" customWidth="1"/>
    <col min="12047" max="12047" width="13.81640625" style="117" customWidth="1"/>
    <col min="12048" max="12288" width="10.7265625" style="117"/>
    <col min="12289" max="12289" width="15.54296875" style="117" bestFit="1" customWidth="1"/>
    <col min="12290" max="12290" width="8.54296875" style="117" customWidth="1"/>
    <col min="12291" max="12291" width="12.453125" style="117" customWidth="1"/>
    <col min="12292" max="12292" width="13.7265625" style="117" customWidth="1"/>
    <col min="12293" max="12295" width="12.81640625" style="117" customWidth="1"/>
    <col min="12296" max="12296" width="12.1796875" style="117" bestFit="1" customWidth="1"/>
    <col min="12297" max="12297" width="12.81640625" style="117" bestFit="1" customWidth="1"/>
    <col min="12298" max="12301" width="12.453125" style="117" customWidth="1"/>
    <col min="12302" max="12302" width="12.81640625" style="117" customWidth="1"/>
    <col min="12303" max="12303" width="13.81640625" style="117" customWidth="1"/>
    <col min="12304" max="12544" width="10.7265625" style="117"/>
    <col min="12545" max="12545" width="15.54296875" style="117" bestFit="1" customWidth="1"/>
    <col min="12546" max="12546" width="8.54296875" style="117" customWidth="1"/>
    <col min="12547" max="12547" width="12.453125" style="117" customWidth="1"/>
    <col min="12548" max="12548" width="13.7265625" style="117" customWidth="1"/>
    <col min="12549" max="12551" width="12.81640625" style="117" customWidth="1"/>
    <col min="12552" max="12552" width="12.1796875" style="117" bestFit="1" customWidth="1"/>
    <col min="12553" max="12553" width="12.81640625" style="117" bestFit="1" customWidth="1"/>
    <col min="12554" max="12557" width="12.453125" style="117" customWidth="1"/>
    <col min="12558" max="12558" width="12.81640625" style="117" customWidth="1"/>
    <col min="12559" max="12559" width="13.81640625" style="117" customWidth="1"/>
    <col min="12560" max="12800" width="10.7265625" style="117"/>
    <col min="12801" max="12801" width="15.54296875" style="117" bestFit="1" customWidth="1"/>
    <col min="12802" max="12802" width="8.54296875" style="117" customWidth="1"/>
    <col min="12803" max="12803" width="12.453125" style="117" customWidth="1"/>
    <col min="12804" max="12804" width="13.7265625" style="117" customWidth="1"/>
    <col min="12805" max="12807" width="12.81640625" style="117" customWidth="1"/>
    <col min="12808" max="12808" width="12.1796875" style="117" bestFit="1" customWidth="1"/>
    <col min="12809" max="12809" width="12.81640625" style="117" bestFit="1" customWidth="1"/>
    <col min="12810" max="12813" width="12.453125" style="117" customWidth="1"/>
    <col min="12814" max="12814" width="12.81640625" style="117" customWidth="1"/>
    <col min="12815" max="12815" width="13.81640625" style="117" customWidth="1"/>
    <col min="12816" max="13056" width="10.7265625" style="117"/>
    <col min="13057" max="13057" width="15.54296875" style="117" bestFit="1" customWidth="1"/>
    <col min="13058" max="13058" width="8.54296875" style="117" customWidth="1"/>
    <col min="13059" max="13059" width="12.453125" style="117" customWidth="1"/>
    <col min="13060" max="13060" width="13.7265625" style="117" customWidth="1"/>
    <col min="13061" max="13063" width="12.81640625" style="117" customWidth="1"/>
    <col min="13064" max="13064" width="12.1796875" style="117" bestFit="1" customWidth="1"/>
    <col min="13065" max="13065" width="12.81640625" style="117" bestFit="1" customWidth="1"/>
    <col min="13066" max="13069" width="12.453125" style="117" customWidth="1"/>
    <col min="13070" max="13070" width="12.81640625" style="117" customWidth="1"/>
    <col min="13071" max="13071" width="13.81640625" style="117" customWidth="1"/>
    <col min="13072" max="13312" width="10.7265625" style="117"/>
    <col min="13313" max="13313" width="15.54296875" style="117" bestFit="1" customWidth="1"/>
    <col min="13314" max="13314" width="8.54296875" style="117" customWidth="1"/>
    <col min="13315" max="13315" width="12.453125" style="117" customWidth="1"/>
    <col min="13316" max="13316" width="13.7265625" style="117" customWidth="1"/>
    <col min="13317" max="13319" width="12.81640625" style="117" customWidth="1"/>
    <col min="13320" max="13320" width="12.1796875" style="117" bestFit="1" customWidth="1"/>
    <col min="13321" max="13321" width="12.81640625" style="117" bestFit="1" customWidth="1"/>
    <col min="13322" max="13325" width="12.453125" style="117" customWidth="1"/>
    <col min="13326" max="13326" width="12.81640625" style="117" customWidth="1"/>
    <col min="13327" max="13327" width="13.81640625" style="117" customWidth="1"/>
    <col min="13328" max="13568" width="10.7265625" style="117"/>
    <col min="13569" max="13569" width="15.54296875" style="117" bestFit="1" customWidth="1"/>
    <col min="13570" max="13570" width="8.54296875" style="117" customWidth="1"/>
    <col min="13571" max="13571" width="12.453125" style="117" customWidth="1"/>
    <col min="13572" max="13572" width="13.7265625" style="117" customWidth="1"/>
    <col min="13573" max="13575" width="12.81640625" style="117" customWidth="1"/>
    <col min="13576" max="13576" width="12.1796875" style="117" bestFit="1" customWidth="1"/>
    <col min="13577" max="13577" width="12.81640625" style="117" bestFit="1" customWidth="1"/>
    <col min="13578" max="13581" width="12.453125" style="117" customWidth="1"/>
    <col min="13582" max="13582" width="12.81640625" style="117" customWidth="1"/>
    <col min="13583" max="13583" width="13.81640625" style="117" customWidth="1"/>
    <col min="13584" max="13824" width="10.7265625" style="117"/>
    <col min="13825" max="13825" width="15.54296875" style="117" bestFit="1" customWidth="1"/>
    <col min="13826" max="13826" width="8.54296875" style="117" customWidth="1"/>
    <col min="13827" max="13827" width="12.453125" style="117" customWidth="1"/>
    <col min="13828" max="13828" width="13.7265625" style="117" customWidth="1"/>
    <col min="13829" max="13831" width="12.81640625" style="117" customWidth="1"/>
    <col min="13832" max="13832" width="12.1796875" style="117" bestFit="1" customWidth="1"/>
    <col min="13833" max="13833" width="12.81640625" style="117" bestFit="1" customWidth="1"/>
    <col min="13834" max="13837" width="12.453125" style="117" customWidth="1"/>
    <col min="13838" max="13838" width="12.81640625" style="117" customWidth="1"/>
    <col min="13839" max="13839" width="13.81640625" style="117" customWidth="1"/>
    <col min="13840" max="14080" width="10.7265625" style="117"/>
    <col min="14081" max="14081" width="15.54296875" style="117" bestFit="1" customWidth="1"/>
    <col min="14082" max="14082" width="8.54296875" style="117" customWidth="1"/>
    <col min="14083" max="14083" width="12.453125" style="117" customWidth="1"/>
    <col min="14084" max="14084" width="13.7265625" style="117" customWidth="1"/>
    <col min="14085" max="14087" width="12.81640625" style="117" customWidth="1"/>
    <col min="14088" max="14088" width="12.1796875" style="117" bestFit="1" customWidth="1"/>
    <col min="14089" max="14089" width="12.81640625" style="117" bestFit="1" customWidth="1"/>
    <col min="14090" max="14093" width="12.453125" style="117" customWidth="1"/>
    <col min="14094" max="14094" width="12.81640625" style="117" customWidth="1"/>
    <col min="14095" max="14095" width="13.81640625" style="117" customWidth="1"/>
    <col min="14096" max="14336" width="10.7265625" style="117"/>
    <col min="14337" max="14337" width="15.54296875" style="117" bestFit="1" customWidth="1"/>
    <col min="14338" max="14338" width="8.54296875" style="117" customWidth="1"/>
    <col min="14339" max="14339" width="12.453125" style="117" customWidth="1"/>
    <col min="14340" max="14340" width="13.7265625" style="117" customWidth="1"/>
    <col min="14341" max="14343" width="12.81640625" style="117" customWidth="1"/>
    <col min="14344" max="14344" width="12.1796875" style="117" bestFit="1" customWidth="1"/>
    <col min="14345" max="14345" width="12.81640625" style="117" bestFit="1" customWidth="1"/>
    <col min="14346" max="14349" width="12.453125" style="117" customWidth="1"/>
    <col min="14350" max="14350" width="12.81640625" style="117" customWidth="1"/>
    <col min="14351" max="14351" width="13.81640625" style="117" customWidth="1"/>
    <col min="14352" max="14592" width="10.7265625" style="117"/>
    <col min="14593" max="14593" width="15.54296875" style="117" bestFit="1" customWidth="1"/>
    <col min="14594" max="14594" width="8.54296875" style="117" customWidth="1"/>
    <col min="14595" max="14595" width="12.453125" style="117" customWidth="1"/>
    <col min="14596" max="14596" width="13.7265625" style="117" customWidth="1"/>
    <col min="14597" max="14599" width="12.81640625" style="117" customWidth="1"/>
    <col min="14600" max="14600" width="12.1796875" style="117" bestFit="1" customWidth="1"/>
    <col min="14601" max="14601" width="12.81640625" style="117" bestFit="1" customWidth="1"/>
    <col min="14602" max="14605" width="12.453125" style="117" customWidth="1"/>
    <col min="14606" max="14606" width="12.81640625" style="117" customWidth="1"/>
    <col min="14607" max="14607" width="13.81640625" style="117" customWidth="1"/>
    <col min="14608" max="14848" width="10.7265625" style="117"/>
    <col min="14849" max="14849" width="15.54296875" style="117" bestFit="1" customWidth="1"/>
    <col min="14850" max="14850" width="8.54296875" style="117" customWidth="1"/>
    <col min="14851" max="14851" width="12.453125" style="117" customWidth="1"/>
    <col min="14852" max="14852" width="13.7265625" style="117" customWidth="1"/>
    <col min="14853" max="14855" width="12.81640625" style="117" customWidth="1"/>
    <col min="14856" max="14856" width="12.1796875" style="117" bestFit="1" customWidth="1"/>
    <col min="14857" max="14857" width="12.81640625" style="117" bestFit="1" customWidth="1"/>
    <col min="14858" max="14861" width="12.453125" style="117" customWidth="1"/>
    <col min="14862" max="14862" width="12.81640625" style="117" customWidth="1"/>
    <col min="14863" max="14863" width="13.81640625" style="117" customWidth="1"/>
    <col min="14864" max="15104" width="10.7265625" style="117"/>
    <col min="15105" max="15105" width="15.54296875" style="117" bestFit="1" customWidth="1"/>
    <col min="15106" max="15106" width="8.54296875" style="117" customWidth="1"/>
    <col min="15107" max="15107" width="12.453125" style="117" customWidth="1"/>
    <col min="15108" max="15108" width="13.7265625" style="117" customWidth="1"/>
    <col min="15109" max="15111" width="12.81640625" style="117" customWidth="1"/>
    <col min="15112" max="15112" width="12.1796875" style="117" bestFit="1" customWidth="1"/>
    <col min="15113" max="15113" width="12.81640625" style="117" bestFit="1" customWidth="1"/>
    <col min="15114" max="15117" width="12.453125" style="117" customWidth="1"/>
    <col min="15118" max="15118" width="12.81640625" style="117" customWidth="1"/>
    <col min="15119" max="15119" width="13.81640625" style="117" customWidth="1"/>
    <col min="15120" max="15360" width="10.7265625" style="117"/>
    <col min="15361" max="15361" width="15.54296875" style="117" bestFit="1" customWidth="1"/>
    <col min="15362" max="15362" width="8.54296875" style="117" customWidth="1"/>
    <col min="15363" max="15363" width="12.453125" style="117" customWidth="1"/>
    <col min="15364" max="15364" width="13.7265625" style="117" customWidth="1"/>
    <col min="15365" max="15367" width="12.81640625" style="117" customWidth="1"/>
    <col min="15368" max="15368" width="12.1796875" style="117" bestFit="1" customWidth="1"/>
    <col min="15369" max="15369" width="12.81640625" style="117" bestFit="1" customWidth="1"/>
    <col min="15370" max="15373" width="12.453125" style="117" customWidth="1"/>
    <col min="15374" max="15374" width="12.81640625" style="117" customWidth="1"/>
    <col min="15375" max="15375" width="13.81640625" style="117" customWidth="1"/>
    <col min="15376" max="15616" width="10.7265625" style="117"/>
    <col min="15617" max="15617" width="15.54296875" style="117" bestFit="1" customWidth="1"/>
    <col min="15618" max="15618" width="8.54296875" style="117" customWidth="1"/>
    <col min="15619" max="15619" width="12.453125" style="117" customWidth="1"/>
    <col min="15620" max="15620" width="13.7265625" style="117" customWidth="1"/>
    <col min="15621" max="15623" width="12.81640625" style="117" customWidth="1"/>
    <col min="15624" max="15624" width="12.1796875" style="117" bestFit="1" customWidth="1"/>
    <col min="15625" max="15625" width="12.81640625" style="117" bestFit="1" customWidth="1"/>
    <col min="15626" max="15629" width="12.453125" style="117" customWidth="1"/>
    <col min="15630" max="15630" width="12.81640625" style="117" customWidth="1"/>
    <col min="15631" max="15631" width="13.81640625" style="117" customWidth="1"/>
    <col min="15632" max="15872" width="10.7265625" style="117"/>
    <col min="15873" max="15873" width="15.54296875" style="117" bestFit="1" customWidth="1"/>
    <col min="15874" max="15874" width="8.54296875" style="117" customWidth="1"/>
    <col min="15875" max="15875" width="12.453125" style="117" customWidth="1"/>
    <col min="15876" max="15876" width="13.7265625" style="117" customWidth="1"/>
    <col min="15877" max="15879" width="12.81640625" style="117" customWidth="1"/>
    <col min="15880" max="15880" width="12.1796875" style="117" bestFit="1" customWidth="1"/>
    <col min="15881" max="15881" width="12.81640625" style="117" bestFit="1" customWidth="1"/>
    <col min="15882" max="15885" width="12.453125" style="117" customWidth="1"/>
    <col min="15886" max="15886" width="12.81640625" style="117" customWidth="1"/>
    <col min="15887" max="15887" width="13.81640625" style="117" customWidth="1"/>
    <col min="15888" max="16128" width="10.7265625" style="117"/>
    <col min="16129" max="16129" width="15.54296875" style="117" bestFit="1" customWidth="1"/>
    <col min="16130" max="16130" width="8.54296875" style="117" customWidth="1"/>
    <col min="16131" max="16131" width="12.453125" style="117" customWidth="1"/>
    <col min="16132" max="16132" width="13.7265625" style="117" customWidth="1"/>
    <col min="16133" max="16135" width="12.81640625" style="117" customWidth="1"/>
    <col min="16136" max="16136" width="12.1796875" style="117" bestFit="1" customWidth="1"/>
    <col min="16137" max="16137" width="12.81640625" style="117" bestFit="1" customWidth="1"/>
    <col min="16138" max="16141" width="12.453125" style="117" customWidth="1"/>
    <col min="16142" max="16142" width="12.81640625" style="117" customWidth="1"/>
    <col min="16143" max="16143" width="13.81640625" style="117" customWidth="1"/>
    <col min="16144" max="16384" width="10.7265625" style="117"/>
  </cols>
  <sheetData>
    <row r="1" spans="1:20">
      <c r="A1" s="116" t="s">
        <v>623</v>
      </c>
      <c r="B1" s="216">
        <v>45292</v>
      </c>
      <c r="C1" s="217"/>
      <c r="D1" s="217"/>
      <c r="E1" s="217"/>
      <c r="F1" s="217"/>
      <c r="G1" s="217"/>
      <c r="H1" s="217"/>
      <c r="I1" s="218"/>
      <c r="K1" s="206" t="s">
        <v>838</v>
      </c>
    </row>
    <row r="2" spans="1:20">
      <c r="A2" s="119" t="s">
        <v>624</v>
      </c>
      <c r="B2" s="219" t="s">
        <v>625</v>
      </c>
      <c r="C2" s="220"/>
      <c r="D2" s="220"/>
      <c r="E2" s="220"/>
      <c r="F2" s="220"/>
      <c r="G2" s="220"/>
      <c r="H2" s="220"/>
      <c r="I2" s="221"/>
      <c r="K2" s="206" t="s">
        <v>1692</v>
      </c>
    </row>
    <row r="3" spans="1:20">
      <c r="A3" s="119" t="s">
        <v>626</v>
      </c>
      <c r="B3" s="222" t="s">
        <v>1627</v>
      </c>
      <c r="C3" s="223"/>
      <c r="D3" s="223"/>
      <c r="E3" s="224"/>
      <c r="F3" s="120"/>
      <c r="G3" s="120"/>
      <c r="H3" s="222" t="s">
        <v>1628</v>
      </c>
      <c r="I3" s="225"/>
      <c r="J3" s="37"/>
      <c r="K3" s="37"/>
      <c r="L3" s="37"/>
      <c r="M3" s="37"/>
      <c r="N3" s="37"/>
    </row>
    <row r="4" spans="1:20">
      <c r="A4" s="119" t="s">
        <v>627</v>
      </c>
      <c r="B4" s="226" t="s">
        <v>628</v>
      </c>
      <c r="C4" s="227"/>
      <c r="D4" s="227"/>
      <c r="E4" s="227"/>
      <c r="F4" s="227"/>
      <c r="G4" s="227"/>
      <c r="H4" s="227"/>
      <c r="I4" s="228"/>
    </row>
    <row r="5" spans="1:20">
      <c r="A5" s="119" t="s">
        <v>629</v>
      </c>
      <c r="B5" s="229" t="s">
        <v>630</v>
      </c>
      <c r="C5" s="230"/>
      <c r="D5" s="230"/>
      <c r="E5" s="230"/>
      <c r="F5" s="230"/>
      <c r="G5" s="230"/>
      <c r="H5" s="230"/>
      <c r="I5" s="231"/>
    </row>
    <row r="6" spans="1:20">
      <c r="A6" s="119" t="s">
        <v>1629</v>
      </c>
      <c r="B6" s="219" t="s">
        <v>1630</v>
      </c>
      <c r="C6" s="220"/>
      <c r="D6" s="220"/>
      <c r="E6" s="220"/>
      <c r="F6" s="220"/>
      <c r="G6" s="220"/>
      <c r="H6" s="220"/>
      <c r="I6" s="221"/>
    </row>
    <row r="7" spans="1:20" ht="16" thickBot="1">
      <c r="A7" s="121" t="s">
        <v>1631</v>
      </c>
      <c r="B7" s="232" t="s">
        <v>1632</v>
      </c>
      <c r="C7" s="233"/>
      <c r="D7" s="233"/>
      <c r="E7" s="233"/>
      <c r="F7" s="233"/>
      <c r="G7" s="233"/>
      <c r="H7" s="233"/>
      <c r="I7" s="234"/>
    </row>
    <row r="8" spans="1:20" s="123" customFormat="1" ht="18">
      <c r="A8" s="122" t="s">
        <v>1633</v>
      </c>
      <c r="B8" s="122"/>
      <c r="C8" s="122"/>
      <c r="D8" s="122"/>
      <c r="E8" s="122"/>
      <c r="F8" s="122"/>
      <c r="G8" s="122"/>
      <c r="H8" s="122"/>
      <c r="I8" s="122"/>
      <c r="T8" s="124"/>
    </row>
    <row r="9" spans="1:20">
      <c r="A9" s="117" t="s">
        <v>1634</v>
      </c>
      <c r="C9" s="125" t="s">
        <v>1635</v>
      </c>
      <c r="H9" s="126" t="s">
        <v>1636</v>
      </c>
      <c r="I9" s="127"/>
      <c r="J9" s="127"/>
      <c r="K9" s="127"/>
      <c r="L9" s="127"/>
      <c r="M9" s="127"/>
      <c r="N9" s="127"/>
      <c r="O9" s="128"/>
    </row>
    <row r="10" spans="1:20">
      <c r="A10" s="117" t="s">
        <v>1637</v>
      </c>
      <c r="C10" s="125">
        <v>2000</v>
      </c>
      <c r="H10" s="129" t="s">
        <v>1638</v>
      </c>
      <c r="I10" s="130"/>
      <c r="K10" s="130"/>
      <c r="L10" s="130"/>
      <c r="M10" s="130"/>
      <c r="N10" s="130"/>
      <c r="O10" s="131"/>
    </row>
    <row r="11" spans="1:20">
      <c r="E11" s="118"/>
      <c r="F11" s="118"/>
      <c r="G11" s="118"/>
      <c r="J11" s="132"/>
    </row>
    <row r="12" spans="1:20">
      <c r="A12" s="117" t="s">
        <v>1639</v>
      </c>
      <c r="D12" s="133">
        <f>IF(C10=1928,100,VLOOKUP(C10-1,A21:M116,8))</f>
        <v>156658.0490724665</v>
      </c>
      <c r="E12" s="134"/>
      <c r="S12" s="118"/>
      <c r="T12" s="117"/>
    </row>
    <row r="13" spans="1:20">
      <c r="A13" s="117" t="s">
        <v>1640</v>
      </c>
      <c r="D13" s="133">
        <f>IF(C10=1928,100,VLOOKUP(C10-1,A21:J116,9))</f>
        <v>1516.0468253839256</v>
      </c>
      <c r="E13" s="134"/>
      <c r="S13" s="118"/>
      <c r="T13" s="117"/>
    </row>
    <row r="14" spans="1:20">
      <c r="A14" s="117" t="s">
        <v>1641</v>
      </c>
      <c r="D14" s="133">
        <f>IF(C10=1928,100,VLOOKUP(C10-1,A20:J116,10))</f>
        <v>2912.8788088601259</v>
      </c>
      <c r="E14" s="134"/>
      <c r="I14" s="132"/>
      <c r="S14" s="118"/>
      <c r="T14" s="117"/>
    </row>
    <row r="15" spans="1:20">
      <c r="A15" s="117" t="s">
        <v>1642</v>
      </c>
      <c r="D15" s="133">
        <f>IF(C10=1928,100,VLOOKUP(C10-1,A20:L116,12))</f>
        <v>1705.0958509641575</v>
      </c>
      <c r="E15" s="134"/>
      <c r="S15" s="118"/>
      <c r="T15" s="117"/>
    </row>
    <row r="16" spans="1:20">
      <c r="A16" s="117" t="s">
        <v>1643</v>
      </c>
      <c r="D16" s="133">
        <f>IF(C10=1928,100,VLOOKUP(C10-1,A20:M116,13))</f>
        <v>1406.2499999999995</v>
      </c>
      <c r="E16" s="134"/>
      <c r="S16" s="118"/>
      <c r="T16" s="117"/>
    </row>
    <row r="17" spans="1:25">
      <c r="A17" s="117" t="s">
        <v>1644</v>
      </c>
      <c r="D17" s="135">
        <f>IF(C9="ST",(H116/D12)^(1/(A116-C10+1))-(I116/D13)^(1/(A116-C10+1)),(H116/D12)^(1/(A116-C10+1))-(J116/D14)^(1/(A116-C10+1)))</f>
        <v>3.0675495800587704E-2</v>
      </c>
      <c r="E17" s="136"/>
      <c r="S17" s="118"/>
      <c r="T17" s="117"/>
    </row>
    <row r="19" spans="1:25">
      <c r="B19" s="235" t="s">
        <v>1645</v>
      </c>
      <c r="C19" s="235"/>
      <c r="D19" s="235"/>
      <c r="E19" s="235"/>
      <c r="F19" s="235"/>
      <c r="G19" s="235"/>
      <c r="H19" s="236" t="s">
        <v>1646</v>
      </c>
      <c r="I19" s="215"/>
      <c r="J19" s="215"/>
      <c r="K19" s="215"/>
      <c r="L19" s="215"/>
      <c r="M19" s="215"/>
      <c r="N19" s="237" t="s">
        <v>1647</v>
      </c>
      <c r="O19" s="238"/>
      <c r="P19" s="238"/>
      <c r="Q19" s="239"/>
      <c r="R19" s="215" t="s">
        <v>1648</v>
      </c>
      <c r="S19" s="215"/>
      <c r="T19" s="215"/>
      <c r="U19" s="215"/>
      <c r="V19" s="215"/>
      <c r="W19" s="215"/>
      <c r="X19" s="215"/>
      <c r="Y19" s="137"/>
    </row>
    <row r="20" spans="1:25" s="146" customFormat="1" ht="77.5">
      <c r="A20" s="138" t="s">
        <v>631</v>
      </c>
      <c r="B20" s="139" t="s">
        <v>1649</v>
      </c>
      <c r="C20" s="140" t="s">
        <v>1650</v>
      </c>
      <c r="D20" s="140" t="s">
        <v>1651</v>
      </c>
      <c r="E20" s="139" t="s">
        <v>1652</v>
      </c>
      <c r="F20" s="141" t="s">
        <v>1430</v>
      </c>
      <c r="G20" s="142" t="s">
        <v>1653</v>
      </c>
      <c r="H20" s="143" t="s">
        <v>1654</v>
      </c>
      <c r="I20" s="143" t="s">
        <v>1655</v>
      </c>
      <c r="J20" s="143" t="s">
        <v>1656</v>
      </c>
      <c r="K20" s="143" t="s">
        <v>1657</v>
      </c>
      <c r="L20" s="143" t="s">
        <v>1658</v>
      </c>
      <c r="M20" s="143" t="s">
        <v>1659</v>
      </c>
      <c r="N20" s="144" t="s">
        <v>1660</v>
      </c>
      <c r="O20" s="144" t="s">
        <v>1661</v>
      </c>
      <c r="P20" s="145" t="s">
        <v>1662</v>
      </c>
      <c r="Q20" s="145" t="s">
        <v>1663</v>
      </c>
      <c r="R20" s="144" t="s">
        <v>1664</v>
      </c>
      <c r="S20" s="144" t="s">
        <v>1665</v>
      </c>
      <c r="T20" s="144" t="s">
        <v>1666</v>
      </c>
      <c r="U20" s="144" t="s">
        <v>1667</v>
      </c>
      <c r="V20" s="144" t="s">
        <v>1668</v>
      </c>
      <c r="W20" s="144" t="s">
        <v>1669</v>
      </c>
      <c r="X20" s="144" t="s">
        <v>1670</v>
      </c>
    </row>
    <row r="21" spans="1:25">
      <c r="A21" s="147">
        <v>1928</v>
      </c>
      <c r="B21" s="148">
        <v>0.43811155152887893</v>
      </c>
      <c r="C21" s="148">
        <v>3.0800000000000001E-2</v>
      </c>
      <c r="D21" s="148">
        <v>8.354708589799302E-3</v>
      </c>
      <c r="E21" s="148">
        <v>3.2195514702324381E-2</v>
      </c>
      <c r="F21" s="148">
        <v>1.491053677932408E-2</v>
      </c>
      <c r="G21" s="148">
        <v>9.6899224806201723E-4</v>
      </c>
      <c r="H21" s="149">
        <f t="shared" ref="H21:M21" si="0">100*(1+B21)</f>
        <v>143.81115515288789</v>
      </c>
      <c r="I21" s="150">
        <f t="shared" si="0"/>
        <v>103.08</v>
      </c>
      <c r="J21" s="150">
        <f t="shared" si="0"/>
        <v>100.83547085897993</v>
      </c>
      <c r="K21" s="150">
        <f t="shared" si="0"/>
        <v>103.21955147023243</v>
      </c>
      <c r="L21" s="150">
        <f t="shared" si="0"/>
        <v>101.49105367793241</v>
      </c>
      <c r="M21" s="150">
        <f t="shared" si="0"/>
        <v>100.09689922480621</v>
      </c>
      <c r="N21" s="151">
        <f t="shared" ref="N21:N84" si="1">B21-C21</f>
        <v>0.40731155152887893</v>
      </c>
      <c r="O21" s="151">
        <f t="shared" ref="O21:O84" si="2">B21-D21</f>
        <v>0.42975684293907962</v>
      </c>
      <c r="P21" s="152">
        <f t="shared" ref="P21:P84" si="3">B21-E21</f>
        <v>0.40591603682655453</v>
      </c>
      <c r="Q21" s="147"/>
      <c r="R21" s="153">
        <v>-1.15607E-2</v>
      </c>
      <c r="S21" s="154">
        <f t="shared" ref="S21:X52" si="4">(1+B21)/(1+$R21)-1</f>
        <v>0.45493157903462444</v>
      </c>
      <c r="T21" s="154">
        <f t="shared" si="4"/>
        <v>4.2856147059308514E-2</v>
      </c>
      <c r="U21" s="154">
        <f t="shared" si="4"/>
        <v>2.0148337474844569E-2</v>
      </c>
      <c r="V21" s="154">
        <f t="shared" si="4"/>
        <v>4.4267983580098758E-2</v>
      </c>
      <c r="W21" s="154">
        <f t="shared" si="4"/>
        <v>2.678084206012854E-2</v>
      </c>
      <c r="X21" s="154">
        <f t="shared" si="4"/>
        <v>1.2676238437769438E-2</v>
      </c>
    </row>
    <row r="22" spans="1:25">
      <c r="A22" s="147">
        <v>1929</v>
      </c>
      <c r="B22" s="155">
        <v>-8.2979466119096595E-2</v>
      </c>
      <c r="C22" s="155">
        <v>3.1600000000000003E-2</v>
      </c>
      <c r="D22" s="155">
        <v>4.2038041563204259E-2</v>
      </c>
      <c r="E22" s="155">
        <v>3.0178562399040432E-2</v>
      </c>
      <c r="F22" s="155">
        <v>-2.0568070519098924E-2</v>
      </c>
      <c r="G22" s="155">
        <v>-1.4520813165538327E-3</v>
      </c>
      <c r="H22" s="156">
        <f t="shared" ref="H22:M37" si="5">H21*(1+B22)</f>
        <v>131.87778227633069</v>
      </c>
      <c r="I22" s="150">
        <f t="shared" si="5"/>
        <v>106.337328</v>
      </c>
      <c r="J22" s="150">
        <f t="shared" si="5"/>
        <v>105.074396573995</v>
      </c>
      <c r="K22" s="150">
        <f t="shared" si="5"/>
        <v>106.33456914507781</v>
      </c>
      <c r="L22" s="150">
        <f t="shared" si="5"/>
        <v>99.40357852882704</v>
      </c>
      <c r="M22" s="150">
        <f t="shared" si="5"/>
        <v>99.951550387596896</v>
      </c>
      <c r="N22" s="151">
        <f t="shared" si="1"/>
        <v>-0.1145794661190966</v>
      </c>
      <c r="O22" s="151">
        <f t="shared" si="2"/>
        <v>-0.12501750768230085</v>
      </c>
      <c r="P22" s="152">
        <f t="shared" si="3"/>
        <v>-0.11315802851813703</v>
      </c>
      <c r="Q22" s="147"/>
      <c r="R22" s="153">
        <v>5.8479999999999999E-3</v>
      </c>
      <c r="S22" s="157">
        <f t="shared" si="4"/>
        <v>-8.8311023255100762E-2</v>
      </c>
      <c r="T22" s="157">
        <f t="shared" si="4"/>
        <v>2.5602277878963742E-2</v>
      </c>
      <c r="U22" s="157">
        <f t="shared" si="4"/>
        <v>3.5979632671342188E-2</v>
      </c>
      <c r="V22" s="157">
        <f t="shared" si="4"/>
        <v>2.4189104515831783E-2</v>
      </c>
      <c r="W22" s="157">
        <f t="shared" si="4"/>
        <v>-2.6262487492244357E-2</v>
      </c>
      <c r="X22" s="157">
        <f t="shared" si="4"/>
        <v>-7.2576386457535724E-3</v>
      </c>
    </row>
    <row r="23" spans="1:25">
      <c r="A23" s="147">
        <v>1930</v>
      </c>
      <c r="B23" s="155">
        <v>-0.25123636363636365</v>
      </c>
      <c r="C23" s="155">
        <v>4.5499999999999999E-2</v>
      </c>
      <c r="D23" s="155">
        <v>4.5409314348970366E-2</v>
      </c>
      <c r="E23" s="155">
        <v>5.3978094648238287E-3</v>
      </c>
      <c r="F23" s="155">
        <v>-4.2999999999999927E-2</v>
      </c>
      <c r="G23" s="155">
        <v>9.6946194861846635E-4</v>
      </c>
      <c r="H23" s="158">
        <f t="shared" si="5"/>
        <v>98.745287812797272</v>
      </c>
      <c r="I23" s="150">
        <f t="shared" si="5"/>
        <v>111.17567642400002</v>
      </c>
      <c r="J23" s="150">
        <f t="shared" si="5"/>
        <v>109.84575287805193</v>
      </c>
      <c r="K23" s="150">
        <f t="shared" si="5"/>
        <v>106.90854288884708</v>
      </c>
      <c r="L23" s="150">
        <f t="shared" si="5"/>
        <v>95.129224652087487</v>
      </c>
      <c r="M23" s="150">
        <f t="shared" si="5"/>
        <v>100.04844961240309</v>
      </c>
      <c r="N23" s="151">
        <f t="shared" si="1"/>
        <v>-0.29673636363636363</v>
      </c>
      <c r="O23" s="151">
        <f t="shared" si="2"/>
        <v>-0.29664567798533403</v>
      </c>
      <c r="P23" s="152">
        <f t="shared" si="3"/>
        <v>-0.25663417310118747</v>
      </c>
      <c r="Q23" s="147"/>
      <c r="R23" s="153">
        <v>-6.3953499999999996E-2</v>
      </c>
      <c r="S23" s="157">
        <f t="shared" si="4"/>
        <v>-0.20007858972429649</v>
      </c>
      <c r="T23" s="157">
        <f t="shared" si="4"/>
        <v>0.11693169089356137</v>
      </c>
      <c r="U23" s="157">
        <f t="shared" si="4"/>
        <v>0.11683480932728285</v>
      </c>
      <c r="V23" s="157">
        <f t="shared" si="4"/>
        <v>7.4089598609496266E-2</v>
      </c>
      <c r="W23" s="157">
        <f t="shared" si="4"/>
        <v>2.2385105868138133E-2</v>
      </c>
      <c r="X23" s="157">
        <f t="shared" si="4"/>
        <v>6.9358693129687898E-2</v>
      </c>
    </row>
    <row r="24" spans="1:25">
      <c r="A24" s="147">
        <v>1931</v>
      </c>
      <c r="B24" s="155">
        <v>-0.43837548891786188</v>
      </c>
      <c r="C24" s="155">
        <v>2.3099999999999999E-2</v>
      </c>
      <c r="D24" s="155">
        <v>-2.5588559619422531E-2</v>
      </c>
      <c r="E24" s="155">
        <v>-0.15680775082667592</v>
      </c>
      <c r="F24" s="155">
        <v>-8.1504702194357348E-2</v>
      </c>
      <c r="G24" s="155">
        <v>-0.17384987893462467</v>
      </c>
      <c r="H24" s="149">
        <f t="shared" si="5"/>
        <v>55.457773989527276</v>
      </c>
      <c r="I24" s="150">
        <f t="shared" si="5"/>
        <v>113.74383454939441</v>
      </c>
      <c r="J24" s="150">
        <f t="shared" si="5"/>
        <v>107.03495828159154</v>
      </c>
      <c r="K24" s="150">
        <f t="shared" si="5"/>
        <v>90.144454734289752</v>
      </c>
      <c r="L24" s="150">
        <f t="shared" si="5"/>
        <v>87.375745526838983</v>
      </c>
      <c r="M24" s="150">
        <f t="shared" si="5"/>
        <v>82.655038759689916</v>
      </c>
      <c r="N24" s="151">
        <f t="shared" si="1"/>
        <v>-0.46147548891786189</v>
      </c>
      <c r="O24" s="151">
        <f t="shared" si="2"/>
        <v>-0.41278692929843935</v>
      </c>
      <c r="P24" s="152">
        <f t="shared" si="3"/>
        <v>-0.28156773809118596</v>
      </c>
      <c r="Q24" s="147"/>
      <c r="R24" s="153">
        <v>-9.3167700000000006E-2</v>
      </c>
      <c r="S24" s="157">
        <f t="shared" si="4"/>
        <v>-0.38067434179159909</v>
      </c>
      <c r="T24" s="157">
        <f t="shared" si="4"/>
        <v>0.1282130113803841</v>
      </c>
      <c r="U24" s="157">
        <f t="shared" si="4"/>
        <v>7.4522202595317166E-2</v>
      </c>
      <c r="V24" s="157">
        <f t="shared" si="4"/>
        <v>-7.0178412068775953E-2</v>
      </c>
      <c r="W24" s="157">
        <f t="shared" si="4"/>
        <v>1.2861250978425165E-2</v>
      </c>
      <c r="X24" s="157">
        <f t="shared" si="4"/>
        <v>-8.8971443710843423E-2</v>
      </c>
    </row>
    <row r="25" spans="1:25">
      <c r="A25" s="147">
        <v>1932</v>
      </c>
      <c r="B25" s="155">
        <v>-8.642364532019696E-2</v>
      </c>
      <c r="C25" s="155">
        <v>1.0699999999999999E-2</v>
      </c>
      <c r="D25" s="155">
        <v>8.7903069904773257E-2</v>
      </c>
      <c r="E25" s="155">
        <v>0.23589601675740196</v>
      </c>
      <c r="F25" s="155">
        <v>-0.10466439135381123</v>
      </c>
      <c r="G25" s="155">
        <v>0.21277842907385724</v>
      </c>
      <c r="H25" s="149">
        <f t="shared" si="5"/>
        <v>50.664911000008722</v>
      </c>
      <c r="I25" s="150">
        <f t="shared" si="5"/>
        <v>114.96089357907292</v>
      </c>
      <c r="J25" s="150">
        <f t="shared" si="5"/>
        <v>116.44365970167279</v>
      </c>
      <c r="K25" s="150">
        <f t="shared" si="5"/>
        <v>111.40917253887663</v>
      </c>
      <c r="L25" s="150">
        <f t="shared" si="5"/>
        <v>78.230616302186888</v>
      </c>
      <c r="M25" s="150">
        <f t="shared" si="5"/>
        <v>100.24224806201552</v>
      </c>
      <c r="N25" s="151">
        <f t="shared" si="1"/>
        <v>-9.7123645320196961E-2</v>
      </c>
      <c r="O25" s="151">
        <f t="shared" si="2"/>
        <v>-0.17432671522497023</v>
      </c>
      <c r="P25" s="152">
        <f t="shared" si="3"/>
        <v>-0.32231966207759893</v>
      </c>
      <c r="Q25" s="147"/>
      <c r="R25" s="153">
        <v>-0.1027397</v>
      </c>
      <c r="S25" s="157">
        <f t="shared" si="4"/>
        <v>1.8184304688174668E-2</v>
      </c>
      <c r="T25" s="157">
        <f t="shared" si="4"/>
        <v>0.12642897495854877</v>
      </c>
      <c r="U25" s="157">
        <f t="shared" si="4"/>
        <v>0.21247208853971733</v>
      </c>
      <c r="V25" s="157">
        <f t="shared" si="4"/>
        <v>0.37741078788106641</v>
      </c>
      <c r="W25" s="157">
        <f t="shared" si="4"/>
        <v>-2.1450757977492518E-3</v>
      </c>
      <c r="X25" s="157">
        <f t="shared" si="4"/>
        <v>0.35164614892005952</v>
      </c>
    </row>
    <row r="26" spans="1:25">
      <c r="A26" s="147">
        <v>1933</v>
      </c>
      <c r="B26" s="155">
        <v>0.49982225433526023</v>
      </c>
      <c r="C26" s="155">
        <v>9.5999999999999992E-3</v>
      </c>
      <c r="D26" s="155">
        <v>1.8552720891857361E-2</v>
      </c>
      <c r="E26" s="155">
        <v>0.1296689369754826</v>
      </c>
      <c r="F26" s="155">
        <v>-3.811944091486652E-2</v>
      </c>
      <c r="G26" s="155">
        <v>0.27259545674238739</v>
      </c>
      <c r="H26" s="149">
        <f t="shared" si="5"/>
        <v>75.988361031728402</v>
      </c>
      <c r="I26" s="150">
        <f t="shared" si="5"/>
        <v>116.06451815743202</v>
      </c>
      <c r="J26" s="150">
        <f t="shared" si="5"/>
        <v>118.60400641974435</v>
      </c>
      <c r="K26" s="150">
        <f t="shared" si="5"/>
        <v>125.8554815113109</v>
      </c>
      <c r="L26" s="150">
        <f t="shared" si="5"/>
        <v>75.248508946322076</v>
      </c>
      <c r="M26" s="150">
        <f t="shared" si="5"/>
        <v>127.56782945736434</v>
      </c>
      <c r="N26" s="151">
        <f t="shared" si="1"/>
        <v>0.49022225433526023</v>
      </c>
      <c r="O26" s="151">
        <f t="shared" si="2"/>
        <v>0.48126953344340284</v>
      </c>
      <c r="P26" s="152">
        <f t="shared" si="3"/>
        <v>0.37015331735977763</v>
      </c>
      <c r="Q26" s="147"/>
      <c r="R26" s="153">
        <v>7.6336000000000008E-3</v>
      </c>
      <c r="S26" s="157">
        <f t="shared" si="4"/>
        <v>0.48845994648775148</v>
      </c>
      <c r="T26" s="157">
        <f t="shared" si="4"/>
        <v>1.9515030066485917E-3</v>
      </c>
      <c r="U26" s="157">
        <f t="shared" si="4"/>
        <v>1.0836400147690162E-2</v>
      </c>
      <c r="V26" s="157">
        <f t="shared" si="4"/>
        <v>0.12111082537887063</v>
      </c>
      <c r="W26" s="157">
        <f t="shared" si="4"/>
        <v>-4.5406426418160728E-2</v>
      </c>
      <c r="X26" s="157">
        <f t="shared" si="4"/>
        <v>0.26295456676155649</v>
      </c>
    </row>
    <row r="27" spans="1:25">
      <c r="A27" s="147">
        <v>1934</v>
      </c>
      <c r="B27" s="155">
        <v>-1.1885656970912803E-2</v>
      </c>
      <c r="C27" s="155">
        <v>2.7833333333333334E-3</v>
      </c>
      <c r="D27" s="155">
        <v>7.9634426179656104E-2</v>
      </c>
      <c r="E27" s="155">
        <v>0.18816429268482648</v>
      </c>
      <c r="F27" s="155">
        <v>2.9062087186261465E-2</v>
      </c>
      <c r="G27" s="155">
        <v>0.31750854538549178</v>
      </c>
      <c r="H27" s="149">
        <f t="shared" si="5"/>
        <v>75.085189438723404</v>
      </c>
      <c r="I27" s="150">
        <f t="shared" si="5"/>
        <v>116.38756439963687</v>
      </c>
      <c r="J27" s="150">
        <f t="shared" si="5"/>
        <v>128.04896841358894</v>
      </c>
      <c r="K27" s="150">
        <f t="shared" si="5"/>
        <v>149.53698917039497</v>
      </c>
      <c r="L27" s="150">
        <f t="shared" si="5"/>
        <v>77.435387673956271</v>
      </c>
      <c r="M27" s="150">
        <f t="shared" si="5"/>
        <v>168.07170542635657</v>
      </c>
      <c r="N27" s="151">
        <f t="shared" si="1"/>
        <v>-1.4668990304246137E-2</v>
      </c>
      <c r="O27" s="151">
        <f t="shared" si="2"/>
        <v>-9.1520083150568907E-2</v>
      </c>
      <c r="P27" s="152">
        <f t="shared" si="3"/>
        <v>-0.2000499496557393</v>
      </c>
      <c r="Q27" s="147"/>
      <c r="R27" s="153">
        <v>1.51515E-2</v>
      </c>
      <c r="S27" s="157">
        <f t="shared" si="4"/>
        <v>-2.6633617712147228E-2</v>
      </c>
      <c r="T27" s="157">
        <f t="shared" si="4"/>
        <v>-1.2183567346023327E-2</v>
      </c>
      <c r="U27" s="157">
        <f t="shared" si="4"/>
        <v>6.3520495393698306E-2</v>
      </c>
      <c r="V27" s="157">
        <f t="shared" si="4"/>
        <v>0.17043051474073234</v>
      </c>
      <c r="W27" s="157">
        <f t="shared" si="4"/>
        <v>1.370296668651072E-2</v>
      </c>
      <c r="X27" s="157">
        <f t="shared" si="4"/>
        <v>0.29784425810875703</v>
      </c>
    </row>
    <row r="28" spans="1:25">
      <c r="A28" s="147">
        <v>1935</v>
      </c>
      <c r="B28" s="155">
        <v>0.46740421052631581</v>
      </c>
      <c r="C28" s="155">
        <v>1.6750000000000001E-3</v>
      </c>
      <c r="D28" s="155">
        <v>4.4720477296566127E-2</v>
      </c>
      <c r="E28" s="155">
        <v>0.1330773186567917</v>
      </c>
      <c r="F28" s="155">
        <v>9.7658337262297445E-2</v>
      </c>
      <c r="G28" s="155">
        <v>4.3240126837706949E-3</v>
      </c>
      <c r="H28" s="149">
        <f t="shared" si="5"/>
        <v>110.18032313054879</v>
      </c>
      <c r="I28" s="150">
        <f t="shared" si="5"/>
        <v>116.58251357000627</v>
      </c>
      <c r="J28" s="150">
        <f t="shared" si="5"/>
        <v>133.77537939837757</v>
      </c>
      <c r="K28" s="150">
        <f t="shared" si="5"/>
        <v>169.43697072920085</v>
      </c>
      <c r="L28" s="150">
        <f t="shared" si="5"/>
        <v>84.997598879456248</v>
      </c>
      <c r="M28" s="150">
        <f t="shared" si="5"/>
        <v>168.79844961240312</v>
      </c>
      <c r="N28" s="151">
        <f t="shared" si="1"/>
        <v>0.46572921052631583</v>
      </c>
      <c r="O28" s="151">
        <f t="shared" si="2"/>
        <v>0.42268373322974967</v>
      </c>
      <c r="P28" s="152">
        <f t="shared" si="3"/>
        <v>0.33432689186952413</v>
      </c>
      <c r="Q28" s="147"/>
      <c r="R28" s="153">
        <v>2.9850699999999997E-2</v>
      </c>
      <c r="S28" s="157">
        <f t="shared" si="4"/>
        <v>0.42487081916467706</v>
      </c>
      <c r="T28" s="157">
        <f t="shared" si="4"/>
        <v>-2.7359014272651194E-2</v>
      </c>
      <c r="U28" s="157">
        <f t="shared" si="4"/>
        <v>1.4438769907682891E-2</v>
      </c>
      <c r="V28" s="157">
        <f t="shared" si="4"/>
        <v>0.10023454725698766</v>
      </c>
      <c r="W28" s="157">
        <f t="shared" si="4"/>
        <v>6.5842201459199501E-2</v>
      </c>
      <c r="X28" s="157">
        <f t="shared" si="4"/>
        <v>-2.4786784449657762E-2</v>
      </c>
    </row>
    <row r="29" spans="1:25">
      <c r="A29" s="147">
        <v>1936</v>
      </c>
      <c r="B29" s="155">
        <v>0.31943410275502609</v>
      </c>
      <c r="C29" s="155">
        <v>1.725E-3</v>
      </c>
      <c r="D29" s="155">
        <v>5.0178754045450601E-2</v>
      </c>
      <c r="E29" s="155">
        <v>0.11383815871922703</v>
      </c>
      <c r="F29" s="155">
        <v>3.2186014546704111E-2</v>
      </c>
      <c r="G29" s="155">
        <v>8.61079219288019E-4</v>
      </c>
      <c r="H29" s="149">
        <f t="shared" si="5"/>
        <v>145.37567579101449</v>
      </c>
      <c r="I29" s="150">
        <f t="shared" si="5"/>
        <v>116.78361840591452</v>
      </c>
      <c r="J29" s="150">
        <f t="shared" si="5"/>
        <v>140.4880612585456</v>
      </c>
      <c r="K29" s="150">
        <f t="shared" si="5"/>
        <v>188.72536349597664</v>
      </c>
      <c r="L29" s="150">
        <f t="shared" si="5"/>
        <v>87.733332833425351</v>
      </c>
      <c r="M29" s="150">
        <f t="shared" si="5"/>
        <v>168.94379844961239</v>
      </c>
      <c r="N29" s="151">
        <f t="shared" si="1"/>
        <v>0.31770910275502612</v>
      </c>
      <c r="O29" s="151">
        <f t="shared" si="2"/>
        <v>0.26925534870957551</v>
      </c>
      <c r="P29" s="152">
        <f t="shared" si="3"/>
        <v>0.20559594403579906</v>
      </c>
      <c r="Q29" s="147"/>
      <c r="R29" s="153">
        <v>1.4492799999999998E-2</v>
      </c>
      <c r="S29" s="157">
        <f t="shared" si="4"/>
        <v>0.30058498468892636</v>
      </c>
      <c r="T29" s="157">
        <f t="shared" si="4"/>
        <v>-1.2585402281810154E-2</v>
      </c>
      <c r="U29" s="157">
        <f t="shared" si="4"/>
        <v>3.5176153093891438E-2</v>
      </c>
      <c r="V29" s="157">
        <f t="shared" si="4"/>
        <v>9.7926134832329037E-2</v>
      </c>
      <c r="W29" s="157">
        <f t="shared" si="4"/>
        <v>1.7440453541616163E-2</v>
      </c>
      <c r="X29" s="157">
        <f t="shared" si="4"/>
        <v>-1.3436981298154071E-2</v>
      </c>
    </row>
    <row r="30" spans="1:25">
      <c r="A30" s="147">
        <v>1937</v>
      </c>
      <c r="B30" s="155">
        <v>-0.35336728754365537</v>
      </c>
      <c r="C30" s="155">
        <v>2.7583333333333331E-3</v>
      </c>
      <c r="D30" s="155">
        <v>1.379146059646038E-2</v>
      </c>
      <c r="E30" s="155">
        <v>-4.4161916839982614E-2</v>
      </c>
      <c r="F30" s="155">
        <v>2.5633912223270494E-2</v>
      </c>
      <c r="G30" s="155">
        <v>-2.2942357327214724E-3</v>
      </c>
      <c r="H30" s="149">
        <f t="shared" si="5"/>
        <v>94.004667561917856</v>
      </c>
      <c r="I30" s="150">
        <f t="shared" si="5"/>
        <v>117.10574655335085</v>
      </c>
      <c r="J30" s="150">
        <f t="shared" si="5"/>
        <v>142.42559681966594</v>
      </c>
      <c r="K30" s="150">
        <f t="shared" si="5"/>
        <v>180.39088968767183</v>
      </c>
      <c r="L30" s="150">
        <f t="shared" si="5"/>
        <v>89.982281386332346</v>
      </c>
      <c r="M30" s="150">
        <f t="shared" si="5"/>
        <v>168.55620155038758</v>
      </c>
      <c r="N30" s="151">
        <f t="shared" si="1"/>
        <v>-0.35612562087698868</v>
      </c>
      <c r="O30" s="151">
        <f t="shared" si="2"/>
        <v>-0.36715874814011573</v>
      </c>
      <c r="P30" s="152">
        <f t="shared" si="3"/>
        <v>-0.30920537070367277</v>
      </c>
      <c r="Q30" s="147"/>
      <c r="R30" s="153">
        <v>2.8571399999999997E-2</v>
      </c>
      <c r="S30" s="157">
        <f t="shared" si="4"/>
        <v>-0.37132928987103397</v>
      </c>
      <c r="T30" s="157">
        <f t="shared" si="4"/>
        <v>-2.5096037734149035E-2</v>
      </c>
      <c r="U30" s="157">
        <f t="shared" si="4"/>
        <v>-1.4369385930368517E-2</v>
      </c>
      <c r="V30" s="157">
        <f t="shared" si="4"/>
        <v>-7.0712948892009408E-2</v>
      </c>
      <c r="W30" s="157">
        <f t="shared" si="4"/>
        <v>-2.8558909733727988E-3</v>
      </c>
      <c r="X30" s="157">
        <f t="shared" si="4"/>
        <v>-3.0008257795930748E-2</v>
      </c>
    </row>
    <row r="31" spans="1:25">
      <c r="A31" s="147">
        <v>1938</v>
      </c>
      <c r="B31" s="155">
        <v>0.29282654028436017</v>
      </c>
      <c r="C31" s="155">
        <v>6.4999999999999997E-4</v>
      </c>
      <c r="D31" s="155">
        <v>4.2132485322046068E-2</v>
      </c>
      <c r="E31" s="155">
        <v>9.2358817136874202E-2</v>
      </c>
      <c r="F31" s="155">
        <v>-8.7368136326751999E-3</v>
      </c>
      <c r="G31" s="155">
        <v>1.7246335153779935E-3</v>
      </c>
      <c r="H31" s="149">
        <f t="shared" si="5"/>
        <v>121.53172913465568</v>
      </c>
      <c r="I31" s="150">
        <f t="shared" si="5"/>
        <v>117.18186528861054</v>
      </c>
      <c r="J31" s="150">
        <f t="shared" si="5"/>
        <v>148.42634118715418</v>
      </c>
      <c r="K31" s="150">
        <f t="shared" si="5"/>
        <v>197.05157888149355</v>
      </c>
      <c r="L31" s="150">
        <f t="shared" si="5"/>
        <v>89.196122963617029</v>
      </c>
      <c r="M31" s="150">
        <f t="shared" si="5"/>
        <v>168.84689922480618</v>
      </c>
      <c r="N31" s="151">
        <f t="shared" si="1"/>
        <v>0.29217654028436019</v>
      </c>
      <c r="O31" s="151">
        <f t="shared" si="2"/>
        <v>0.25069405496231412</v>
      </c>
      <c r="P31" s="152">
        <f t="shared" si="3"/>
        <v>0.20046772314748595</v>
      </c>
      <c r="Q31" s="147"/>
      <c r="R31" s="153">
        <v>-2.7777799999999998E-2</v>
      </c>
      <c r="S31" s="157">
        <f t="shared" si="4"/>
        <v>0.32976447182995838</v>
      </c>
      <c r="T31" s="157">
        <f t="shared" si="4"/>
        <v>2.9240023525486158E-2</v>
      </c>
      <c r="U31" s="157">
        <f t="shared" si="4"/>
        <v>7.1907723689138336E-2</v>
      </c>
      <c r="V31" s="157">
        <f t="shared" si="4"/>
        <v>0.12356909473664968</v>
      </c>
      <c r="W31" s="157">
        <f t="shared" si="4"/>
        <v>1.9585014996905903E-2</v>
      </c>
      <c r="X31" s="157">
        <f t="shared" si="4"/>
        <v>3.0345360880854155E-2</v>
      </c>
    </row>
    <row r="32" spans="1:25">
      <c r="A32" s="147">
        <v>1939</v>
      </c>
      <c r="B32" s="155">
        <v>-1.0975646879756443E-2</v>
      </c>
      <c r="C32" s="155">
        <v>4.5833333333333332E-4</v>
      </c>
      <c r="D32" s="155">
        <v>4.4122613942060671E-2</v>
      </c>
      <c r="E32" s="155">
        <v>7.9831377653461405E-2</v>
      </c>
      <c r="F32" s="155">
        <v>-1.3016072256937905E-2</v>
      </c>
      <c r="G32" s="155">
        <v>-1.2338593974175027E-2</v>
      </c>
      <c r="H32" s="149">
        <f t="shared" si="5"/>
        <v>120.19783979098749</v>
      </c>
      <c r="I32" s="150">
        <f t="shared" si="5"/>
        <v>117.23557364353447</v>
      </c>
      <c r="J32" s="150">
        <f t="shared" si="5"/>
        <v>154.97529933818757</v>
      </c>
      <c r="K32" s="150">
        <f t="shared" si="5"/>
        <v>212.7824778923929</v>
      </c>
      <c r="L32" s="150">
        <f t="shared" si="5"/>
        <v>88.035139782083874</v>
      </c>
      <c r="M32" s="150">
        <f t="shared" si="5"/>
        <v>166.76356589147284</v>
      </c>
      <c r="N32" s="151">
        <f t="shared" si="1"/>
        <v>-1.1433980213089777E-2</v>
      </c>
      <c r="O32" s="151">
        <f t="shared" si="2"/>
        <v>-5.509826082181711E-2</v>
      </c>
      <c r="P32" s="152">
        <f t="shared" si="3"/>
        <v>-9.0807024533217845E-2</v>
      </c>
      <c r="Q32" s="147"/>
      <c r="R32" s="153">
        <v>0</v>
      </c>
      <c r="S32" s="157">
        <f t="shared" si="4"/>
        <v>-1.0975646879756495E-2</v>
      </c>
      <c r="T32" s="157">
        <f t="shared" si="4"/>
        <v>4.5833333333322734E-4</v>
      </c>
      <c r="U32" s="157">
        <f t="shared" si="4"/>
        <v>4.412261394206074E-2</v>
      </c>
      <c r="V32" s="157">
        <f t="shared" si="4"/>
        <v>7.9831377653461377E-2</v>
      </c>
      <c r="W32" s="157">
        <f t="shared" si="4"/>
        <v>-1.3016072256937905E-2</v>
      </c>
      <c r="X32" s="157">
        <f t="shared" si="4"/>
        <v>-1.2338593974175027E-2</v>
      </c>
    </row>
    <row r="33" spans="1:24">
      <c r="A33" s="147">
        <v>1940</v>
      </c>
      <c r="B33" s="155">
        <v>-0.10672873194221515</v>
      </c>
      <c r="C33" s="155">
        <v>3.5833333333333333E-4</v>
      </c>
      <c r="D33" s="155">
        <v>5.4024815962845509E-2</v>
      </c>
      <c r="E33" s="155">
        <v>8.6481371775829569E-2</v>
      </c>
      <c r="F33" s="155">
        <v>3.306607685927565E-2</v>
      </c>
      <c r="G33" s="155">
        <v>-1.6560139453805967E-2</v>
      </c>
      <c r="H33" s="149">
        <f t="shared" si="5"/>
        <v>107.36927676790187</v>
      </c>
      <c r="I33" s="150">
        <f t="shared" si="5"/>
        <v>117.27758305742339</v>
      </c>
      <c r="J33" s="150">
        <f t="shared" si="5"/>
        <v>163.34781136372007</v>
      </c>
      <c r="K33" s="150">
        <f t="shared" si="5"/>
        <v>231.18419847038714</v>
      </c>
      <c r="L33" s="150">
        <f t="shared" si="5"/>
        <v>90.946116480435336</v>
      </c>
      <c r="M33" s="150">
        <f t="shared" si="5"/>
        <v>164.0019379844961</v>
      </c>
      <c r="N33" s="151">
        <f t="shared" si="1"/>
        <v>-0.10708706527554848</v>
      </c>
      <c r="O33" s="151">
        <f t="shared" si="2"/>
        <v>-0.16075354790506066</v>
      </c>
      <c r="P33" s="152">
        <f t="shared" si="3"/>
        <v>-0.1932101037180447</v>
      </c>
      <c r="Q33" s="147"/>
      <c r="R33" s="153">
        <v>7.1428999999999998E-3</v>
      </c>
      <c r="S33" s="157">
        <f t="shared" si="4"/>
        <v>-0.1130640269044394</v>
      </c>
      <c r="T33" s="157">
        <f t="shared" si="4"/>
        <v>-6.7364488859196214E-3</v>
      </c>
      <c r="U33" s="157">
        <f t="shared" si="4"/>
        <v>4.6549418124126607E-2</v>
      </c>
      <c r="V33" s="157">
        <f t="shared" si="4"/>
        <v>7.8775784226676748E-2</v>
      </c>
      <c r="W33" s="157">
        <f t="shared" si="4"/>
        <v>2.5739323445834295E-2</v>
      </c>
      <c r="X33" s="157">
        <f t="shared" si="4"/>
        <v>-2.3534931789526592E-2</v>
      </c>
    </row>
    <row r="34" spans="1:24">
      <c r="A34" s="147">
        <v>1941</v>
      </c>
      <c r="B34" s="155">
        <v>-0.12771455576559551</v>
      </c>
      <c r="C34" s="155">
        <v>1.2916666666666669E-3</v>
      </c>
      <c r="D34" s="155">
        <v>-2.0221975848580105E-2</v>
      </c>
      <c r="E34" s="155">
        <v>5.0071728572759232E-2</v>
      </c>
      <c r="F34" s="155">
        <v>-8.384627736444894E-2</v>
      </c>
      <c r="G34" s="155">
        <v>0</v>
      </c>
      <c r="H34" s="149">
        <f t="shared" si="5"/>
        <v>93.656657282615996</v>
      </c>
      <c r="I34" s="150">
        <f t="shared" si="5"/>
        <v>117.42906660220589</v>
      </c>
      <c r="J34" s="150">
        <f t="shared" si="5"/>
        <v>160.0445958674045</v>
      </c>
      <c r="K34" s="150">
        <f t="shared" si="5"/>
        <v>242.75999090650726</v>
      </c>
      <c r="L34" s="150">
        <f t="shared" si="5"/>
        <v>83.320623172797269</v>
      </c>
      <c r="M34" s="150">
        <f t="shared" si="5"/>
        <v>164.0019379844961</v>
      </c>
      <c r="N34" s="151">
        <f t="shared" si="1"/>
        <v>-0.12900622243226217</v>
      </c>
      <c r="O34" s="151">
        <f t="shared" si="2"/>
        <v>-0.10749257991701541</v>
      </c>
      <c r="P34" s="152">
        <f t="shared" si="3"/>
        <v>-0.17778628433835475</v>
      </c>
      <c r="Q34" s="147"/>
      <c r="R34" s="153">
        <v>9.9290800000000012E-2</v>
      </c>
      <c r="S34" s="157">
        <f t="shared" si="4"/>
        <v>-0.20650164248222169</v>
      </c>
      <c r="T34" s="157">
        <f t="shared" si="4"/>
        <v>-8.9147597099269116E-2</v>
      </c>
      <c r="U34" s="157">
        <f t="shared" si="4"/>
        <v>-0.10871807154993018</v>
      </c>
      <c r="V34" s="157">
        <f t="shared" si="4"/>
        <v>-4.4773477070162548E-2</v>
      </c>
      <c r="W34" s="157">
        <f t="shared" si="4"/>
        <v>-0.16659566091560929</v>
      </c>
      <c r="X34" s="157">
        <f t="shared" si="4"/>
        <v>-9.0322597078043354E-2</v>
      </c>
    </row>
    <row r="35" spans="1:24">
      <c r="A35" s="147">
        <v>1942</v>
      </c>
      <c r="B35" s="155">
        <v>0.19173762945914843</v>
      </c>
      <c r="C35" s="155">
        <v>3.4250000000000001E-3</v>
      </c>
      <c r="D35" s="155">
        <v>2.2948682374484164E-2</v>
      </c>
      <c r="E35" s="155">
        <v>5.1799010426587015E-2</v>
      </c>
      <c r="F35" s="155">
        <v>3.3330412175386348E-2</v>
      </c>
      <c r="G35" s="155">
        <v>0</v>
      </c>
      <c r="H35" s="149">
        <f t="shared" si="5"/>
        <v>111.61416273305268</v>
      </c>
      <c r="I35" s="150">
        <f t="shared" si="5"/>
        <v>117.83126115531844</v>
      </c>
      <c r="J35" s="150">
        <f t="shared" si="5"/>
        <v>163.71740846371824</v>
      </c>
      <c r="K35" s="150">
        <f t="shared" si="5"/>
        <v>255.33471820663161</v>
      </c>
      <c r="L35" s="150">
        <f t="shared" si="5"/>
        <v>86.097733885856655</v>
      </c>
      <c r="M35" s="150">
        <f t="shared" si="5"/>
        <v>164.0019379844961</v>
      </c>
      <c r="N35" s="151">
        <f t="shared" si="1"/>
        <v>0.18831262945914842</v>
      </c>
      <c r="O35" s="151">
        <f t="shared" si="2"/>
        <v>0.16878894708466427</v>
      </c>
      <c r="P35" s="152">
        <f t="shared" si="3"/>
        <v>0.13993861903256141</v>
      </c>
      <c r="Q35" s="147"/>
      <c r="R35" s="153">
        <v>9.0322600000000003E-2</v>
      </c>
      <c r="S35" s="157">
        <f t="shared" si="4"/>
        <v>9.3013782764063135E-2</v>
      </c>
      <c r="T35" s="157">
        <f t="shared" si="4"/>
        <v>-7.9698980833745825E-2</v>
      </c>
      <c r="U35" s="157">
        <f t="shared" si="4"/>
        <v>-6.1792645246017797E-2</v>
      </c>
      <c r="V35" s="157">
        <f t="shared" si="4"/>
        <v>-3.5332285667941665E-2</v>
      </c>
      <c r="W35" s="157">
        <f t="shared" si="4"/>
        <v>-5.2270940568060809E-2</v>
      </c>
      <c r="X35" s="157">
        <f t="shared" si="4"/>
        <v>-8.2840252967332773E-2</v>
      </c>
    </row>
    <row r="36" spans="1:24">
      <c r="A36" s="147">
        <v>1943</v>
      </c>
      <c r="B36" s="155">
        <v>0.25061310133060394</v>
      </c>
      <c r="C36" s="155">
        <v>3.8E-3</v>
      </c>
      <c r="D36" s="155">
        <v>2.4899999999999999E-2</v>
      </c>
      <c r="E36" s="155">
        <v>8.044670060105924E-2</v>
      </c>
      <c r="F36" s="155">
        <v>0.11446259964945993</v>
      </c>
      <c r="G36" s="155">
        <v>0</v>
      </c>
      <c r="H36" s="149">
        <f t="shared" si="5"/>
        <v>139.58613420800171</v>
      </c>
      <c r="I36" s="150">
        <f t="shared" si="5"/>
        <v>118.27901994770866</v>
      </c>
      <c r="J36" s="150">
        <f t="shared" si="5"/>
        <v>167.79397193446482</v>
      </c>
      <c r="K36" s="150">
        <f t="shared" si="5"/>
        <v>275.87555383525631</v>
      </c>
      <c r="L36" s="150">
        <f t="shared" si="5"/>
        <v>95.952704330359211</v>
      </c>
      <c r="M36" s="150">
        <f t="shared" si="5"/>
        <v>164.0019379844961</v>
      </c>
      <c r="N36" s="151">
        <f t="shared" si="1"/>
        <v>0.24681310133060394</v>
      </c>
      <c r="O36" s="151">
        <f t="shared" si="2"/>
        <v>0.22571310133060393</v>
      </c>
      <c r="P36" s="152">
        <f t="shared" si="3"/>
        <v>0.1701664007295447</v>
      </c>
      <c r="Q36" s="147"/>
      <c r="R36" s="153">
        <v>2.9585799999999999E-2</v>
      </c>
      <c r="S36" s="157">
        <f t="shared" si="4"/>
        <v>0.21467594185021199</v>
      </c>
      <c r="T36" s="157">
        <f t="shared" si="4"/>
        <v>-2.504482870684499E-2</v>
      </c>
      <c r="U36" s="157">
        <f t="shared" si="4"/>
        <v>-4.5511505694815213E-3</v>
      </c>
      <c r="V36" s="157">
        <f t="shared" si="4"/>
        <v>4.9399380412064042E-2</v>
      </c>
      <c r="W36" s="157">
        <f t="shared" si="4"/>
        <v>8.2437811059029587E-2</v>
      </c>
      <c r="X36" s="157">
        <f t="shared" si="4"/>
        <v>-2.873563330030382E-2</v>
      </c>
    </row>
    <row r="37" spans="1:24">
      <c r="A37" s="147">
        <v>1944</v>
      </c>
      <c r="B37" s="155">
        <v>0.19030676949443009</v>
      </c>
      <c r="C37" s="155">
        <v>3.8E-3</v>
      </c>
      <c r="D37" s="155">
        <v>2.5776111579070303E-2</v>
      </c>
      <c r="E37" s="155">
        <v>6.5658635882561697E-2</v>
      </c>
      <c r="F37" s="155">
        <v>0.16584227481419478</v>
      </c>
      <c r="G37" s="155">
        <v>0</v>
      </c>
      <c r="H37" s="149">
        <f t="shared" si="5"/>
        <v>166.15032047534245</v>
      </c>
      <c r="I37" s="150">
        <f t="shared" si="5"/>
        <v>118.72848022350996</v>
      </c>
      <c r="J37" s="150">
        <f t="shared" si="5"/>
        <v>172.11904807734297</v>
      </c>
      <c r="K37" s="150">
        <f t="shared" si="5"/>
        <v>293.98916637342546</v>
      </c>
      <c r="L37" s="150">
        <f t="shared" si="5"/>
        <v>111.86571909107982</v>
      </c>
      <c r="M37" s="150">
        <f t="shared" si="5"/>
        <v>164.0019379844961</v>
      </c>
      <c r="N37" s="151">
        <f t="shared" si="1"/>
        <v>0.1865067694944301</v>
      </c>
      <c r="O37" s="151">
        <f t="shared" si="2"/>
        <v>0.16453065791535978</v>
      </c>
      <c r="P37" s="152">
        <f t="shared" si="3"/>
        <v>0.1246481336118684</v>
      </c>
      <c r="Q37" s="147"/>
      <c r="R37" s="153">
        <v>2.2988499999999999E-2</v>
      </c>
      <c r="S37" s="157">
        <f t="shared" si="4"/>
        <v>0.16355830930106241</v>
      </c>
      <c r="T37" s="157">
        <f t="shared" si="4"/>
        <v>-1.8757297858187139E-2</v>
      </c>
      <c r="U37" s="157">
        <f t="shared" si="4"/>
        <v>2.7249686375458992E-3</v>
      </c>
      <c r="V37" s="157">
        <f t="shared" si="4"/>
        <v>4.171125665885933E-2</v>
      </c>
      <c r="W37" s="157">
        <f t="shared" si="4"/>
        <v>0.13964357841187325</v>
      </c>
      <c r="X37" s="157">
        <f t="shared" si="4"/>
        <v>-2.2471904620628758E-2</v>
      </c>
    </row>
    <row r="38" spans="1:24">
      <c r="A38" s="147">
        <v>1945</v>
      </c>
      <c r="B38" s="155">
        <v>0.35821084337349401</v>
      </c>
      <c r="C38" s="155">
        <v>3.8E-3</v>
      </c>
      <c r="D38" s="155">
        <v>3.8044173419237229E-2</v>
      </c>
      <c r="E38" s="155">
        <v>6.799865477817886E-2</v>
      </c>
      <c r="F38" s="155">
        <v>0.11777376471356127</v>
      </c>
      <c r="G38" s="155">
        <v>2.5406203840472763E-2</v>
      </c>
      <c r="H38" s="149">
        <f t="shared" ref="H38:M53" si="6">H37*(1+B38)</f>
        <v>225.66716689959119</v>
      </c>
      <c r="I38" s="150">
        <f t="shared" si="6"/>
        <v>119.1796484483593</v>
      </c>
      <c r="J38" s="150">
        <f t="shared" si="6"/>
        <v>178.66717499115143</v>
      </c>
      <c r="K38" s="150">
        <f t="shared" si="6"/>
        <v>313.98003420617658</v>
      </c>
      <c r="L38" s="150">
        <f t="shared" si="6"/>
        <v>125.04056597082599</v>
      </c>
      <c r="M38" s="150">
        <f t="shared" si="6"/>
        <v>168.16860465116278</v>
      </c>
      <c r="N38" s="151">
        <f t="shared" si="1"/>
        <v>0.35441084337349399</v>
      </c>
      <c r="O38" s="151">
        <f t="shared" si="2"/>
        <v>0.3201666699542568</v>
      </c>
      <c r="P38" s="152">
        <f t="shared" si="3"/>
        <v>0.29021218859531517</v>
      </c>
      <c r="Q38" s="147"/>
      <c r="R38" s="153">
        <v>2.24719E-2</v>
      </c>
      <c r="S38" s="157">
        <f t="shared" si="4"/>
        <v>0.32836006874467061</v>
      </c>
      <c r="T38" s="157">
        <f t="shared" si="4"/>
        <v>-1.8261528752037015E-2</v>
      </c>
      <c r="U38" s="157">
        <f t="shared" si="4"/>
        <v>1.5230025802408065E-2</v>
      </c>
      <c r="V38" s="157">
        <f t="shared" si="4"/>
        <v>4.4526167201444755E-2</v>
      </c>
      <c r="W38" s="157">
        <f t="shared" si="4"/>
        <v>9.320731915817082E-2</v>
      </c>
      <c r="X38" s="157">
        <f t="shared" si="4"/>
        <v>2.8698136745595182E-3</v>
      </c>
    </row>
    <row r="39" spans="1:24">
      <c r="A39" s="147">
        <v>1946</v>
      </c>
      <c r="B39" s="155">
        <v>-8.4291474654377807E-2</v>
      </c>
      <c r="C39" s="155">
        <v>3.8E-3</v>
      </c>
      <c r="D39" s="155">
        <v>3.1283745375695685E-2</v>
      </c>
      <c r="E39" s="155">
        <v>2.5080329773195936E-2</v>
      </c>
      <c r="F39" s="155">
        <v>0.24101685677580131</v>
      </c>
      <c r="G39" s="155">
        <v>0</v>
      </c>
      <c r="H39" s="149">
        <f t="shared" si="6"/>
        <v>206.64534862054904</v>
      </c>
      <c r="I39" s="150">
        <f t="shared" si="6"/>
        <v>119.63253111246307</v>
      </c>
      <c r="J39" s="150">
        <f t="shared" si="6"/>
        <v>184.25655340056949</v>
      </c>
      <c r="K39" s="150">
        <f t="shared" si="6"/>
        <v>321.85475700626682</v>
      </c>
      <c r="L39" s="150">
        <f t="shared" si="6"/>
        <v>155.17745015058171</v>
      </c>
      <c r="M39" s="150">
        <f t="shared" si="6"/>
        <v>168.16860465116278</v>
      </c>
      <c r="N39" s="151">
        <f t="shared" si="1"/>
        <v>-8.8091474654377805E-2</v>
      </c>
      <c r="O39" s="151">
        <f t="shared" si="2"/>
        <v>-0.11557522003007349</v>
      </c>
      <c r="P39" s="152">
        <f t="shared" si="3"/>
        <v>-0.10937180442757374</v>
      </c>
      <c r="Q39" s="147"/>
      <c r="R39" s="153">
        <v>0.1813187</v>
      </c>
      <c r="S39" s="157">
        <f t="shared" si="4"/>
        <v>-0.22484209777969133</v>
      </c>
      <c r="T39" s="157">
        <f t="shared" si="4"/>
        <v>-0.15027164134454152</v>
      </c>
      <c r="U39" s="157">
        <f t="shared" si="4"/>
        <v>-0.12700633167349695</v>
      </c>
      <c r="V39" s="157">
        <f t="shared" si="4"/>
        <v>-0.13225759503070944</v>
      </c>
      <c r="W39" s="157">
        <f t="shared" si="4"/>
        <v>5.0535183076168444E-2</v>
      </c>
      <c r="X39" s="157">
        <f t="shared" si="4"/>
        <v>-0.15348838547971855</v>
      </c>
    </row>
    <row r="40" spans="1:24">
      <c r="A40" s="147">
        <v>1947</v>
      </c>
      <c r="B40" s="155">
        <v>5.1999999999999998E-2</v>
      </c>
      <c r="C40" s="155">
        <v>6.0083333333333334E-3</v>
      </c>
      <c r="D40" s="155">
        <v>9.1969680628322358E-3</v>
      </c>
      <c r="E40" s="155">
        <v>2.6212022665691934E-3</v>
      </c>
      <c r="F40" s="155">
        <v>0.2126388104648973</v>
      </c>
      <c r="G40" s="155">
        <v>0</v>
      </c>
      <c r="H40" s="149">
        <f t="shared" si="6"/>
        <v>217.3909067488176</v>
      </c>
      <c r="I40" s="150">
        <f t="shared" si="6"/>
        <v>120.35132323689713</v>
      </c>
      <c r="J40" s="150">
        <f t="shared" si="6"/>
        <v>185.95115503756207</v>
      </c>
      <c r="K40" s="150">
        <f t="shared" si="6"/>
        <v>322.69840342483775</v>
      </c>
      <c r="L40" s="150">
        <f t="shared" si="6"/>
        <v>188.1741985615773</v>
      </c>
      <c r="M40" s="150">
        <f t="shared" si="6"/>
        <v>168.16860465116278</v>
      </c>
      <c r="N40" s="151">
        <f t="shared" si="1"/>
        <v>4.5991666666666667E-2</v>
      </c>
      <c r="O40" s="151">
        <f t="shared" si="2"/>
        <v>4.2803031937167765E-2</v>
      </c>
      <c r="P40" s="152">
        <f t="shared" si="3"/>
        <v>4.9378797733430804E-2</v>
      </c>
      <c r="Q40" s="147"/>
      <c r="R40" s="153">
        <v>8.8372100000000009E-2</v>
      </c>
      <c r="S40" s="157">
        <f t="shared" si="4"/>
        <v>-3.3418809614836564E-2</v>
      </c>
      <c r="T40" s="157">
        <f t="shared" si="4"/>
        <v>-7.5676109913757061E-2</v>
      </c>
      <c r="U40" s="157">
        <f t="shared" si="4"/>
        <v>-7.2746381441758379E-2</v>
      </c>
      <c r="V40" s="157">
        <f t="shared" si="4"/>
        <v>-7.8788217497885782E-2</v>
      </c>
      <c r="W40" s="157">
        <f t="shared" si="4"/>
        <v>0.11417667768670059</v>
      </c>
      <c r="X40" s="157">
        <f t="shared" si="4"/>
        <v>-8.1196587086346583E-2</v>
      </c>
    </row>
    <row r="41" spans="1:24">
      <c r="A41" s="147">
        <v>1948</v>
      </c>
      <c r="B41" s="155">
        <v>5.7045751633986834E-2</v>
      </c>
      <c r="C41" s="155">
        <v>1.0449999999999999E-2</v>
      </c>
      <c r="D41" s="155">
        <v>1.9510369413175046E-2</v>
      </c>
      <c r="E41" s="155">
        <v>3.4369595605103213E-2</v>
      </c>
      <c r="F41" s="155">
        <v>2.0585153855108507E-2</v>
      </c>
      <c r="G41" s="155">
        <v>0</v>
      </c>
      <c r="H41" s="149">
        <f t="shared" si="6"/>
        <v>229.79213442269784</v>
      </c>
      <c r="I41" s="150">
        <f t="shared" si="6"/>
        <v>121.60899456472271</v>
      </c>
      <c r="J41" s="150">
        <f t="shared" si="6"/>
        <v>189.57913076515149</v>
      </c>
      <c r="K41" s="150">
        <f t="shared" si="6"/>
        <v>333.78941705296182</v>
      </c>
      <c r="L41" s="150">
        <f t="shared" si="6"/>
        <v>192.04779339052911</v>
      </c>
      <c r="M41" s="150">
        <f t="shared" si="6"/>
        <v>168.16860465116278</v>
      </c>
      <c r="N41" s="151">
        <f t="shared" si="1"/>
        <v>4.6595751633986833E-2</v>
      </c>
      <c r="O41" s="151">
        <f t="shared" si="2"/>
        <v>3.7535382220811792E-2</v>
      </c>
      <c r="P41" s="152">
        <f t="shared" si="3"/>
        <v>2.2676156028883621E-2</v>
      </c>
      <c r="Q41" s="147"/>
      <c r="R41" s="153">
        <v>2.7338700000000001E-2</v>
      </c>
      <c r="S41" s="157">
        <f t="shared" si="4"/>
        <v>2.8916511793030564E-2</v>
      </c>
      <c r="T41" s="157">
        <f t="shared" si="4"/>
        <v>-1.6439271683233558E-2</v>
      </c>
      <c r="U41" s="157">
        <f t="shared" si="4"/>
        <v>-7.620009434887387E-3</v>
      </c>
      <c r="V41" s="157">
        <f t="shared" si="4"/>
        <v>6.8437951428317323E-3</v>
      </c>
      <c r="W41" s="157">
        <f t="shared" si="4"/>
        <v>-6.5738262803606284E-3</v>
      </c>
      <c r="X41" s="157">
        <f t="shared" si="4"/>
        <v>-2.6611184802052157E-2</v>
      </c>
    </row>
    <row r="42" spans="1:24">
      <c r="A42" s="147">
        <v>1949</v>
      </c>
      <c r="B42" s="155">
        <v>0.18303223684210526</v>
      </c>
      <c r="C42" s="155">
        <v>1.115E-2</v>
      </c>
      <c r="D42" s="155">
        <v>4.6634851827973139E-2</v>
      </c>
      <c r="E42" s="155">
        <v>5.3773011179658936E-2</v>
      </c>
      <c r="F42" s="155">
        <v>8.9348516244314169E-4</v>
      </c>
      <c r="G42" s="155">
        <v>-8.7006626332469028E-2</v>
      </c>
      <c r="H42" s="149">
        <f t="shared" si="6"/>
        <v>271.85150279480598</v>
      </c>
      <c r="I42" s="150">
        <f t="shared" si="6"/>
        <v>122.96493485411936</v>
      </c>
      <c r="J42" s="150">
        <f t="shared" si="6"/>
        <v>198.42012543806027</v>
      </c>
      <c r="K42" s="150">
        <f t="shared" si="6"/>
        <v>351.73827910780261</v>
      </c>
      <c r="L42" s="150">
        <f t="shared" si="6"/>
        <v>192.2193852444035</v>
      </c>
      <c r="M42" s="150">
        <f t="shared" si="6"/>
        <v>153.53682170542635</v>
      </c>
      <c r="N42" s="151">
        <f t="shared" si="1"/>
        <v>0.17188223684210527</v>
      </c>
      <c r="O42" s="151">
        <f t="shared" si="2"/>
        <v>0.13639738501413212</v>
      </c>
      <c r="P42" s="152">
        <f t="shared" si="3"/>
        <v>0.12925922566244633</v>
      </c>
      <c r="Q42" s="147"/>
      <c r="R42" s="153">
        <v>-1.8295200000000001E-2</v>
      </c>
      <c r="S42" s="157">
        <f t="shared" si="4"/>
        <v>0.20507940558312976</v>
      </c>
      <c r="T42" s="157">
        <f t="shared" si="4"/>
        <v>2.9993945226711727E-2</v>
      </c>
      <c r="U42" s="157">
        <f t="shared" si="4"/>
        <v>6.614009815167754E-2</v>
      </c>
      <c r="V42" s="157">
        <f t="shared" si="4"/>
        <v>7.3411285326973053E-2</v>
      </c>
      <c r="W42" s="157">
        <f t="shared" si="4"/>
        <v>1.954628841831374E-2</v>
      </c>
      <c r="X42" s="157">
        <f t="shared" si="4"/>
        <v>-6.9991942926701634E-2</v>
      </c>
    </row>
    <row r="43" spans="1:24">
      <c r="A43" s="147">
        <v>1950</v>
      </c>
      <c r="B43" s="155">
        <v>0.30805539011316263</v>
      </c>
      <c r="C43" s="155">
        <v>1.2033333333333333E-2</v>
      </c>
      <c r="D43" s="155">
        <v>4.2959574171096103E-3</v>
      </c>
      <c r="E43" s="155">
        <v>4.2388173056720914E-2</v>
      </c>
      <c r="F43" s="155">
        <v>3.6403925292814332E-2</v>
      </c>
      <c r="G43" s="155">
        <v>9.5613758283370043E-2</v>
      </c>
      <c r="H43" s="149">
        <f t="shared" si="6"/>
        <v>355.59682354110947</v>
      </c>
      <c r="I43" s="150">
        <f t="shared" si="6"/>
        <v>124.4446129035306</v>
      </c>
      <c r="J43" s="150">
        <f t="shared" si="6"/>
        <v>199.2725298476397</v>
      </c>
      <c r="K43" s="150">
        <f t="shared" si="6"/>
        <v>366.64782215329734</v>
      </c>
      <c r="L43" s="150">
        <f t="shared" si="6"/>
        <v>199.21692538467147</v>
      </c>
      <c r="M43" s="150">
        <f t="shared" si="6"/>
        <v>168.21705426356587</v>
      </c>
      <c r="N43" s="151">
        <f t="shared" si="1"/>
        <v>0.29602205677982929</v>
      </c>
      <c r="O43" s="151">
        <f t="shared" si="2"/>
        <v>0.30375943269605304</v>
      </c>
      <c r="P43" s="152">
        <f t="shared" si="3"/>
        <v>0.2656672170564417</v>
      </c>
      <c r="Q43" s="147"/>
      <c r="R43" s="153">
        <v>5.8026299999999996E-2</v>
      </c>
      <c r="S43" s="157">
        <f t="shared" si="4"/>
        <v>0.2363165170026138</v>
      </c>
      <c r="T43" s="157">
        <f t="shared" si="4"/>
        <v>-4.3470532506296622E-2</v>
      </c>
      <c r="U43" s="157">
        <f t="shared" si="4"/>
        <v>-5.0783560468100397E-2</v>
      </c>
      <c r="V43" s="157">
        <f t="shared" si="4"/>
        <v>-1.4780470904437126E-2</v>
      </c>
      <c r="W43" s="157">
        <f t="shared" si="4"/>
        <v>-2.0436519117895013E-2</v>
      </c>
      <c r="X43" s="157">
        <f t="shared" si="4"/>
        <v>3.5526015074833106E-2</v>
      </c>
    </row>
    <row r="44" spans="1:24">
      <c r="A44" s="147">
        <v>1951</v>
      </c>
      <c r="B44" s="155">
        <v>0.23678463044542339</v>
      </c>
      <c r="C44" s="155">
        <v>1.5175000000000001E-2</v>
      </c>
      <c r="D44" s="155">
        <v>-2.9531392208319886E-3</v>
      </c>
      <c r="E44" s="155">
        <v>-1.9098091301369691E-3</v>
      </c>
      <c r="F44" s="155">
        <v>6.0476481368356705E-2</v>
      </c>
      <c r="G44" s="155">
        <v>0</v>
      </c>
      <c r="H44" s="149">
        <f t="shared" si="6"/>
        <v>439.7966859908575</v>
      </c>
      <c r="I44" s="150">
        <f t="shared" si="6"/>
        <v>126.33305990434167</v>
      </c>
      <c r="J44" s="150">
        <f t="shared" si="6"/>
        <v>198.68405032411223</v>
      </c>
      <c r="K44" s="150">
        <f t="shared" si="6"/>
        <v>365.94759479500414</v>
      </c>
      <c r="L44" s="150">
        <f t="shared" si="6"/>
        <v>211.26486406095887</v>
      </c>
      <c r="M44" s="150">
        <f t="shared" si="6"/>
        <v>168.21705426356587</v>
      </c>
      <c r="N44" s="151">
        <f t="shared" si="1"/>
        <v>0.22160963044542339</v>
      </c>
      <c r="O44" s="151">
        <f t="shared" si="2"/>
        <v>0.23973776966625537</v>
      </c>
      <c r="P44" s="152">
        <f t="shared" si="3"/>
        <v>0.23869443957556036</v>
      </c>
      <c r="Q44" s="147"/>
      <c r="R44" s="153">
        <v>5.9647699999999998E-2</v>
      </c>
      <c r="S44" s="157">
        <f t="shared" si="4"/>
        <v>0.16716587073743794</v>
      </c>
      <c r="T44" s="157">
        <f t="shared" si="4"/>
        <v>-4.196932622040328E-2</v>
      </c>
      <c r="U44" s="157">
        <f t="shared" si="4"/>
        <v>-5.9077030243949835E-2</v>
      </c>
      <c r="V44" s="157">
        <f t="shared" si="4"/>
        <v>-5.8092429333010287E-2</v>
      </c>
      <c r="W44" s="157">
        <f t="shared" si="4"/>
        <v>7.8212916269881916E-4</v>
      </c>
      <c r="X44" s="157">
        <f t="shared" si="4"/>
        <v>-5.6290123594851305E-2</v>
      </c>
    </row>
    <row r="45" spans="1:24">
      <c r="A45" s="147">
        <v>1952</v>
      </c>
      <c r="B45" s="155">
        <v>0.18150988641144306</v>
      </c>
      <c r="C45" s="155">
        <v>1.7225000000000001E-2</v>
      </c>
      <c r="D45" s="155">
        <v>2.2679961918305656E-2</v>
      </c>
      <c r="E45" s="155">
        <v>4.4412415047400768E-2</v>
      </c>
      <c r="F45" s="155">
        <v>4.4066820276497776E-2</v>
      </c>
      <c r="G45" s="155">
        <v>-3.4562211981565838E-3</v>
      </c>
      <c r="H45" s="149">
        <f t="shared" si="6"/>
        <v>519.62413250918712</v>
      </c>
      <c r="I45" s="150">
        <f t="shared" si="6"/>
        <v>128.50914686119395</v>
      </c>
      <c r="J45" s="150">
        <f t="shared" si="6"/>
        <v>203.19019701923781</v>
      </c>
      <c r="K45" s="150">
        <f t="shared" si="6"/>
        <v>382.2002112606379</v>
      </c>
      <c r="L45" s="150">
        <f t="shared" si="6"/>
        <v>220.57463485627187</v>
      </c>
      <c r="M45" s="150">
        <f t="shared" si="6"/>
        <v>167.63565891472868</v>
      </c>
      <c r="N45" s="151">
        <f t="shared" si="1"/>
        <v>0.16428488641144307</v>
      </c>
      <c r="O45" s="151">
        <f t="shared" si="2"/>
        <v>0.1588299244931374</v>
      </c>
      <c r="P45" s="152">
        <f t="shared" si="3"/>
        <v>0.13709747136404229</v>
      </c>
      <c r="Q45" s="147"/>
      <c r="R45" s="153">
        <v>9.0668999999999993E-3</v>
      </c>
      <c r="S45" s="157">
        <f t="shared" si="4"/>
        <v>0.17089351202724323</v>
      </c>
      <c r="T45" s="157">
        <f t="shared" si="4"/>
        <v>8.0847959634786637E-3</v>
      </c>
      <c r="U45" s="157">
        <f t="shared" si="4"/>
        <v>1.3490742703289094E-2</v>
      </c>
      <c r="V45" s="157">
        <f t="shared" si="4"/>
        <v>3.5027920395962475E-2</v>
      </c>
      <c r="W45" s="157">
        <f t="shared" si="4"/>
        <v>3.4685430942683393E-2</v>
      </c>
      <c r="X45" s="157">
        <f t="shared" si="4"/>
        <v>-1.2410595569190441E-2</v>
      </c>
    </row>
    <row r="46" spans="1:24">
      <c r="A46" s="147">
        <v>1953</v>
      </c>
      <c r="B46" s="155">
        <v>-1.2082047421904465E-2</v>
      </c>
      <c r="C46" s="155">
        <v>1.8908333333333333E-2</v>
      </c>
      <c r="D46" s="155">
        <v>4.1438402589088513E-2</v>
      </c>
      <c r="E46" s="155">
        <v>1.6201123818443276E-2</v>
      </c>
      <c r="F46" s="155">
        <v>0.11516568544995809</v>
      </c>
      <c r="G46" s="155">
        <v>6.9364161849712058E-3</v>
      </c>
      <c r="H46" s="149">
        <f t="shared" si="6"/>
        <v>513.34600909864514</v>
      </c>
      <c r="I46" s="150">
        <f t="shared" si="6"/>
        <v>130.93904064642769</v>
      </c>
      <c r="J46" s="150">
        <f t="shared" si="6"/>
        <v>211.61007420547722</v>
      </c>
      <c r="K46" s="150">
        <f t="shared" si="6"/>
        <v>388.39228420670662</v>
      </c>
      <c r="L46" s="150">
        <f t="shared" si="6"/>
        <v>245.97726387236864</v>
      </c>
      <c r="M46" s="150">
        <f t="shared" si="6"/>
        <v>168.79844961240312</v>
      </c>
      <c r="N46" s="151">
        <f t="shared" si="1"/>
        <v>-3.0990380755237797E-2</v>
      </c>
      <c r="O46" s="151">
        <f t="shared" si="2"/>
        <v>-5.3520450010992981E-2</v>
      </c>
      <c r="P46" s="152">
        <f t="shared" si="3"/>
        <v>-2.8283171240347741E-2</v>
      </c>
      <c r="Q46" s="147"/>
      <c r="R46" s="153">
        <v>5.9902999999999996E-3</v>
      </c>
      <c r="S46" s="157">
        <f t="shared" si="4"/>
        <v>-1.7964733280136369E-2</v>
      </c>
      <c r="T46" s="157">
        <f t="shared" si="4"/>
        <v>1.2841111224763724E-2</v>
      </c>
      <c r="U46" s="157">
        <f t="shared" si="4"/>
        <v>3.5237022254676509E-2</v>
      </c>
      <c r="V46" s="157">
        <f t="shared" si="4"/>
        <v>1.0150022140813286E-2</v>
      </c>
      <c r="W46" s="157">
        <f t="shared" si="4"/>
        <v>0.10852528642667658</v>
      </c>
      <c r="X46" s="157">
        <f t="shared" si="4"/>
        <v>9.4048241317179482E-4</v>
      </c>
    </row>
    <row r="47" spans="1:24">
      <c r="A47" s="147">
        <v>1954</v>
      </c>
      <c r="B47" s="155">
        <v>0.52563321241434902</v>
      </c>
      <c r="C47" s="155">
        <v>9.3752000000000002E-3</v>
      </c>
      <c r="D47" s="155">
        <v>3.2898034558095555E-2</v>
      </c>
      <c r="E47" s="155">
        <v>6.1579051817707856E-2</v>
      </c>
      <c r="F47" s="155">
        <v>9.2272202998846531E-3</v>
      </c>
      <c r="G47" s="155">
        <v>5.7405281285876075E-3</v>
      </c>
      <c r="H47" s="149">
        <f t="shared" si="6"/>
        <v>783.17772094125166</v>
      </c>
      <c r="I47" s="150">
        <f t="shared" si="6"/>
        <v>132.16662034029608</v>
      </c>
      <c r="J47" s="150">
        <f t="shared" si="6"/>
        <v>218.57162973953018</v>
      </c>
      <c r="K47" s="150">
        <f t="shared" si="6"/>
        <v>412.30911280146938</v>
      </c>
      <c r="L47" s="150">
        <f t="shared" si="6"/>
        <v>248.24695027488184</v>
      </c>
      <c r="M47" s="150">
        <f t="shared" si="6"/>
        <v>169.76744186046508</v>
      </c>
      <c r="N47" s="151">
        <f t="shared" si="1"/>
        <v>0.51625801241434899</v>
      </c>
      <c r="O47" s="151">
        <f t="shared" si="2"/>
        <v>0.49273517785625348</v>
      </c>
      <c r="P47" s="152">
        <f t="shared" si="3"/>
        <v>0.46405416059664117</v>
      </c>
      <c r="Q47" s="147"/>
      <c r="R47" s="153">
        <v>-3.7215999999999998E-3</v>
      </c>
      <c r="S47" s="157">
        <f t="shared" si="4"/>
        <v>0.53133221839834022</v>
      </c>
      <c r="T47" s="157">
        <f t="shared" si="4"/>
        <v>1.3145723123175301E-2</v>
      </c>
      <c r="U47" s="157">
        <f t="shared" si="4"/>
        <v>3.6756427277852888E-2</v>
      </c>
      <c r="V47" s="157">
        <f t="shared" si="4"/>
        <v>6.5544582536074092E-2</v>
      </c>
      <c r="W47" s="157">
        <f t="shared" si="4"/>
        <v>1.2997190644587597E-2</v>
      </c>
      <c r="X47" s="157">
        <f t="shared" si="4"/>
        <v>9.4974739275563991E-3</v>
      </c>
    </row>
    <row r="48" spans="1:24">
      <c r="A48" s="147">
        <v>1955</v>
      </c>
      <c r="B48" s="155">
        <v>0.32597331851028349</v>
      </c>
      <c r="C48" s="155">
        <v>1.7243426294820716E-2</v>
      </c>
      <c r="D48" s="155">
        <v>-1.3364391288618781E-2</v>
      </c>
      <c r="E48" s="155">
        <v>2.044690004344954E-2</v>
      </c>
      <c r="F48" s="155">
        <v>0</v>
      </c>
      <c r="G48" s="155">
        <v>-2.8538812785383616E-4</v>
      </c>
      <c r="H48" s="149">
        <f t="shared" si="6"/>
        <v>1038.4727616197922</v>
      </c>
      <c r="I48" s="150">
        <f t="shared" si="6"/>
        <v>134.44562571676951</v>
      </c>
      <c r="J48" s="150">
        <f t="shared" si="6"/>
        <v>215.65055295509998</v>
      </c>
      <c r="K48" s="150">
        <f t="shared" si="6"/>
        <v>420.73955601792437</v>
      </c>
      <c r="L48" s="150">
        <f t="shared" si="6"/>
        <v>248.24695027488184</v>
      </c>
      <c r="M48" s="150">
        <f t="shared" si="6"/>
        <v>169.71899224806199</v>
      </c>
      <c r="N48" s="151">
        <f t="shared" si="1"/>
        <v>0.30872989221546276</v>
      </c>
      <c r="O48" s="151">
        <f t="shared" si="2"/>
        <v>0.33933770979890227</v>
      </c>
      <c r="P48" s="152">
        <f t="shared" si="3"/>
        <v>0.30552641846683393</v>
      </c>
      <c r="Q48" s="147"/>
      <c r="R48" s="153">
        <v>3.7355000000000001E-3</v>
      </c>
      <c r="S48" s="157">
        <f t="shared" si="4"/>
        <v>0.32103857889880727</v>
      </c>
      <c r="T48" s="157">
        <f t="shared" si="4"/>
        <v>1.3457655223732434E-2</v>
      </c>
      <c r="U48" s="157">
        <f t="shared" si="4"/>
        <v>-1.7036252367898408E-2</v>
      </c>
      <c r="V48" s="157">
        <f t="shared" si="4"/>
        <v>1.6649206930958949E-2</v>
      </c>
      <c r="W48" s="157">
        <f t="shared" si="4"/>
        <v>-3.7215979707800884E-3</v>
      </c>
      <c r="X48" s="157">
        <f t="shared" si="4"/>
        <v>-4.0059239987563222E-3</v>
      </c>
    </row>
    <row r="49" spans="1:24">
      <c r="A49" s="147">
        <v>1956</v>
      </c>
      <c r="B49" s="155">
        <v>7.4395118733509347E-2</v>
      </c>
      <c r="C49" s="155">
        <v>2.6213888888888887E-2</v>
      </c>
      <c r="D49" s="155">
        <v>-2.2557738173154165E-2</v>
      </c>
      <c r="E49" s="155">
        <v>-2.3526541979620903E-2</v>
      </c>
      <c r="F49" s="155">
        <v>9.1428571428571193E-3</v>
      </c>
      <c r="G49" s="155">
        <v>-1.1418783899515006E-3</v>
      </c>
      <c r="H49" s="149">
        <f t="shared" si="6"/>
        <v>1115.7300660220119</v>
      </c>
      <c r="I49" s="150">
        <f t="shared" si="6"/>
        <v>137.96996841090606</v>
      </c>
      <c r="J49" s="150">
        <f t="shared" si="6"/>
        <v>210.78596424464291</v>
      </c>
      <c r="K49" s="150">
        <f t="shared" si="6"/>
        <v>410.84100919078162</v>
      </c>
      <c r="L49" s="150">
        <f t="shared" si="6"/>
        <v>250.51663667739504</v>
      </c>
      <c r="M49" s="150">
        <f t="shared" si="6"/>
        <v>169.52519379844958</v>
      </c>
      <c r="N49" s="151">
        <f t="shared" si="1"/>
        <v>4.8181229844620463E-2</v>
      </c>
      <c r="O49" s="151">
        <f t="shared" si="2"/>
        <v>9.6952856906663512E-2</v>
      </c>
      <c r="P49" s="152">
        <f t="shared" si="3"/>
        <v>9.7921660713130243E-2</v>
      </c>
      <c r="Q49" s="147"/>
      <c r="R49" s="153">
        <v>2.8284299999999998E-2</v>
      </c>
      <c r="S49" s="157">
        <f t="shared" si="4"/>
        <v>4.4842480560589371E-2</v>
      </c>
      <c r="T49" s="157">
        <f t="shared" si="4"/>
        <v>-2.0134617547996614E-3</v>
      </c>
      <c r="U49" s="157">
        <f t="shared" si="4"/>
        <v>-4.9443561642586675E-2</v>
      </c>
      <c r="V49" s="157">
        <f t="shared" si="4"/>
        <v>-5.038571723755858E-2</v>
      </c>
      <c r="W49" s="157">
        <f t="shared" si="4"/>
        <v>-1.8614932521232475E-2</v>
      </c>
      <c r="X49" s="157">
        <f t="shared" si="4"/>
        <v>-2.861677299745935E-2</v>
      </c>
    </row>
    <row r="50" spans="1:24">
      <c r="A50" s="147">
        <v>1957</v>
      </c>
      <c r="B50" s="155">
        <v>-0.1045736018855796</v>
      </c>
      <c r="C50" s="155">
        <v>3.2245669291338583E-2</v>
      </c>
      <c r="D50" s="155">
        <v>6.7970128466249904E-2</v>
      </c>
      <c r="E50" s="155">
        <v>-7.1892844025423647E-3</v>
      </c>
      <c r="F50" s="155">
        <v>2.7180067950169917E-2</v>
      </c>
      <c r="G50" s="155">
        <v>-1.1431837667904565E-3</v>
      </c>
      <c r="H50" s="149">
        <f t="shared" si="6"/>
        <v>999.05415428605454</v>
      </c>
      <c r="I50" s="150">
        <f t="shared" si="6"/>
        <v>142.41890238442059</v>
      </c>
      <c r="J50" s="150">
        <f t="shared" si="6"/>
        <v>225.11311331323367</v>
      </c>
      <c r="K50" s="150">
        <f t="shared" si="6"/>
        <v>407.88735633148156</v>
      </c>
      <c r="L50" s="150">
        <f t="shared" si="6"/>
        <v>257.32569588493465</v>
      </c>
      <c r="M50" s="150">
        <f t="shared" si="6"/>
        <v>169.33139534883719</v>
      </c>
      <c r="N50" s="151">
        <f t="shared" si="1"/>
        <v>-0.13681927117691817</v>
      </c>
      <c r="O50" s="151">
        <f t="shared" si="2"/>
        <v>-0.17254373035182952</v>
      </c>
      <c r="P50" s="152">
        <f t="shared" si="3"/>
        <v>-9.7384317483037233E-2</v>
      </c>
      <c r="Q50" s="147"/>
      <c r="R50" s="153">
        <v>3.0401699999999997E-2</v>
      </c>
      <c r="S50" s="157">
        <f t="shared" si="4"/>
        <v>-0.13099289518406243</v>
      </c>
      <c r="T50" s="157">
        <f t="shared" si="4"/>
        <v>1.7895635181295333E-3</v>
      </c>
      <c r="U50" s="157">
        <f t="shared" si="4"/>
        <v>3.6459983001047025E-2</v>
      </c>
      <c r="V50" s="157">
        <f t="shared" si="4"/>
        <v>-3.648187343105358E-2</v>
      </c>
      <c r="W50" s="157">
        <f t="shared" si="4"/>
        <v>-3.126578740922259E-3</v>
      </c>
      <c r="X50" s="157">
        <f t="shared" si="4"/>
        <v>-3.0614161221580449E-2</v>
      </c>
    </row>
    <row r="51" spans="1:24">
      <c r="A51" s="147">
        <v>1958</v>
      </c>
      <c r="B51" s="155">
        <v>0.43719954988747184</v>
      </c>
      <c r="C51" s="155">
        <v>1.7665461847389558E-2</v>
      </c>
      <c r="D51" s="155">
        <v>-2.0990181755274694E-2</v>
      </c>
      <c r="E51" s="155">
        <v>6.4300928973360261E-2</v>
      </c>
      <c r="F51" s="155">
        <v>6.6152149944873617E-3</v>
      </c>
      <c r="G51" s="155">
        <v>4.2918454935620964E-3</v>
      </c>
      <c r="H51" s="149">
        <f t="shared" si="6"/>
        <v>1435.8401808531264</v>
      </c>
      <c r="I51" s="150">
        <f t="shared" si="6"/>
        <v>144.93479807083966</v>
      </c>
      <c r="J51" s="150">
        <f t="shared" si="6"/>
        <v>220.38794814929315</v>
      </c>
      <c r="K51" s="150">
        <f t="shared" si="6"/>
        <v>434.11489226008382</v>
      </c>
      <c r="L51" s="150">
        <f t="shared" si="6"/>
        <v>259.02796068681954</v>
      </c>
      <c r="M51" s="150">
        <f t="shared" si="6"/>
        <v>170.05813953488368</v>
      </c>
      <c r="N51" s="151">
        <f t="shared" si="1"/>
        <v>0.4195340880400823</v>
      </c>
      <c r="O51" s="151">
        <f t="shared" si="2"/>
        <v>0.45818973164274651</v>
      </c>
      <c r="P51" s="152">
        <f t="shared" si="3"/>
        <v>0.37289862091411158</v>
      </c>
      <c r="Q51" s="147"/>
      <c r="R51" s="153">
        <v>1.7562299999999999E-2</v>
      </c>
      <c r="S51" s="157">
        <f t="shared" si="4"/>
        <v>0.4123946513028951</v>
      </c>
      <c r="T51" s="157">
        <f t="shared" si="4"/>
        <v>1.0138135757342681E-4</v>
      </c>
      <c r="U51" s="157">
        <f t="shared" si="4"/>
        <v>-3.788709718832417E-2</v>
      </c>
      <c r="V51" s="157">
        <f t="shared" si="4"/>
        <v>4.5931958144833196E-2</v>
      </c>
      <c r="W51" s="157">
        <f t="shared" si="4"/>
        <v>-1.0758147196994861E-2</v>
      </c>
      <c r="X51" s="157">
        <f t="shared" si="4"/>
        <v>-1.3041417224712415E-2</v>
      </c>
    </row>
    <row r="52" spans="1:24">
      <c r="A52" s="147">
        <v>1959</v>
      </c>
      <c r="B52" s="155">
        <v>0.12056457163557326</v>
      </c>
      <c r="C52" s="155">
        <v>3.3860159362549803E-2</v>
      </c>
      <c r="D52" s="155">
        <v>-2.6466312591385065E-2</v>
      </c>
      <c r="E52" s="155">
        <v>1.5743430895022732E-2</v>
      </c>
      <c r="F52" s="155">
        <v>1.0952902519167917E-3</v>
      </c>
      <c r="G52" s="155">
        <v>0</v>
      </c>
      <c r="H52" s="149">
        <f t="shared" si="6"/>
        <v>1608.9516371948275</v>
      </c>
      <c r="I52" s="150">
        <f t="shared" si="6"/>
        <v>149.84231343069726</v>
      </c>
      <c r="J52" s="150">
        <f t="shared" si="6"/>
        <v>214.55509182219998</v>
      </c>
      <c r="K52" s="150">
        <f t="shared" si="6"/>
        <v>440.94935006688075</v>
      </c>
      <c r="L52" s="150">
        <f t="shared" si="6"/>
        <v>259.31167148713371</v>
      </c>
      <c r="M52" s="150">
        <f t="shared" si="6"/>
        <v>170.05813953488368</v>
      </c>
      <c r="N52" s="151">
        <f t="shared" si="1"/>
        <v>8.6704412273023446E-2</v>
      </c>
      <c r="O52" s="151">
        <f t="shared" si="2"/>
        <v>0.14703088422695831</v>
      </c>
      <c r="P52" s="152">
        <f t="shared" si="3"/>
        <v>0.10482114074055052</v>
      </c>
      <c r="Q52" s="147"/>
      <c r="R52" s="153">
        <v>1.51881E-2</v>
      </c>
      <c r="S52" s="157">
        <f t="shared" si="4"/>
        <v>0.10379994765066014</v>
      </c>
      <c r="T52" s="157">
        <f t="shared" si="4"/>
        <v>1.8392709058104417E-2</v>
      </c>
      <c r="U52" s="157">
        <f t="shared" si="4"/>
        <v>-4.1031226224366835E-2</v>
      </c>
      <c r="V52" s="157">
        <f t="shared" si="4"/>
        <v>5.4702266015804746E-4</v>
      </c>
      <c r="W52" s="157">
        <f t="shared" si="4"/>
        <v>-1.3881969014494233E-2</v>
      </c>
      <c r="X52" s="157">
        <f t="shared" si="4"/>
        <v>-1.4960872768307709E-2</v>
      </c>
    </row>
    <row r="53" spans="1:24">
      <c r="A53" s="147">
        <v>1960</v>
      </c>
      <c r="B53" s="155">
        <v>3.36535314743695E-3</v>
      </c>
      <c r="C53" s="155">
        <v>2.8729718875502006E-2</v>
      </c>
      <c r="D53" s="155">
        <v>0.11639503690963365</v>
      </c>
      <c r="E53" s="155">
        <v>6.6631871633034342E-2</v>
      </c>
      <c r="F53" s="155">
        <v>7.6586433260392717E-3</v>
      </c>
      <c r="G53" s="155">
        <v>4.8433048433049741E-3</v>
      </c>
      <c r="H53" s="149">
        <f t="shared" si="6"/>
        <v>1614.366327651135</v>
      </c>
      <c r="I53" s="150">
        <f t="shared" si="6"/>
        <v>154.14724097121606</v>
      </c>
      <c r="J53" s="150">
        <f t="shared" si="6"/>
        <v>239.52823965399477</v>
      </c>
      <c r="K53" s="150">
        <f t="shared" si="6"/>
        <v>470.33063055720703</v>
      </c>
      <c r="L53" s="150">
        <f t="shared" si="6"/>
        <v>261.29764708933271</v>
      </c>
      <c r="M53" s="150">
        <f t="shared" si="6"/>
        <v>170.8817829457364</v>
      </c>
      <c r="N53" s="151">
        <f t="shared" si="1"/>
        <v>-2.5364365728065056E-2</v>
      </c>
      <c r="O53" s="151">
        <f t="shared" si="2"/>
        <v>-0.1130296837621967</v>
      </c>
      <c r="P53" s="152">
        <f t="shared" si="3"/>
        <v>-6.3266518485597389E-2</v>
      </c>
      <c r="Q53" s="152">
        <f t="shared" ref="Q53:Q114" si="7">((H53/100)^(1/(A53-$A$21+1)))-((J53/100)^(1/(A53-$A$21+1)))</f>
        <v>6.1119788031217315E-2</v>
      </c>
      <c r="R53" s="153">
        <v>1.36008E-2</v>
      </c>
      <c r="S53" s="157">
        <f t="shared" ref="S53:X84" si="8">(1+B53)/(1+$R53)-1</f>
        <v>-1.0098104552169973E-2</v>
      </c>
      <c r="T53" s="157">
        <f t="shared" si="8"/>
        <v>1.4925914497602832E-2</v>
      </c>
      <c r="U53" s="157">
        <f t="shared" si="8"/>
        <v>0.10141491296142768</v>
      </c>
      <c r="V53" s="157">
        <f t="shared" si="8"/>
        <v>5.2319484784378867E-2</v>
      </c>
      <c r="W53" s="157">
        <f t="shared" si="8"/>
        <v>-5.8624230308034209E-3</v>
      </c>
      <c r="X53" s="157">
        <f t="shared" si="8"/>
        <v>-8.639984456104477E-3</v>
      </c>
    </row>
    <row r="54" spans="1:24">
      <c r="A54" s="147">
        <v>1961</v>
      </c>
      <c r="B54" s="155">
        <v>0.26637712958182752</v>
      </c>
      <c r="C54" s="155">
        <v>2.3524899598393576E-2</v>
      </c>
      <c r="D54" s="155">
        <v>2.0609208076323167E-2</v>
      </c>
      <c r="E54" s="155">
        <v>5.0999999999999997E-2</v>
      </c>
      <c r="F54" s="155">
        <v>9.7719869706840434E-3</v>
      </c>
      <c r="G54" s="155">
        <v>-5.6705415367175327E-4</v>
      </c>
      <c r="H54" s="149">
        <f t="shared" ref="H54:M69" si="9">H53*(1+B54)</f>
        <v>2044.3965961044005</v>
      </c>
      <c r="I54" s="150">
        <f t="shared" si="9"/>
        <v>157.77353933843332</v>
      </c>
      <c r="J54" s="150">
        <f t="shared" si="9"/>
        <v>244.46472698517934</v>
      </c>
      <c r="K54" s="150">
        <f t="shared" si="9"/>
        <v>494.31749271562455</v>
      </c>
      <c r="L54" s="150">
        <f t="shared" si="9"/>
        <v>263.85104429216005</v>
      </c>
      <c r="M54" s="150">
        <f t="shared" si="9"/>
        <v>170.7848837209302</v>
      </c>
      <c r="N54" s="151">
        <f t="shared" si="1"/>
        <v>0.24285222998343395</v>
      </c>
      <c r="O54" s="151">
        <f t="shared" si="2"/>
        <v>0.24576792150550436</v>
      </c>
      <c r="P54" s="152">
        <f t="shared" si="3"/>
        <v>0.21537712958182753</v>
      </c>
      <c r="Q54" s="152">
        <f t="shared" si="7"/>
        <v>6.6173591829972622E-2</v>
      </c>
      <c r="R54" s="153">
        <v>6.7091999999999994E-3</v>
      </c>
      <c r="S54" s="157">
        <f t="shared" si="8"/>
        <v>0.25793737613784362</v>
      </c>
      <c r="T54" s="157">
        <f t="shared" si="8"/>
        <v>1.6703631593307788E-2</v>
      </c>
      <c r="U54" s="157">
        <f t="shared" si="8"/>
        <v>1.3807371658392631E-2</v>
      </c>
      <c r="V54" s="157">
        <f t="shared" si="8"/>
        <v>4.3995624555730695E-2</v>
      </c>
      <c r="W54" s="157">
        <f t="shared" si="8"/>
        <v>3.0423750678787442E-3</v>
      </c>
      <c r="X54" s="157">
        <f t="shared" si="8"/>
        <v>-7.2277616551748025E-3</v>
      </c>
    </row>
    <row r="55" spans="1:24">
      <c r="A55" s="147">
        <v>1962</v>
      </c>
      <c r="B55" s="155">
        <v>-8.8114605171208879E-2</v>
      </c>
      <c r="C55" s="155">
        <v>2.7723694779116466E-2</v>
      </c>
      <c r="D55" s="155">
        <v>5.693544054008462E-2</v>
      </c>
      <c r="E55" s="155">
        <v>6.4953279936065755E-2</v>
      </c>
      <c r="F55" s="155">
        <v>3.2258064516126339E-3</v>
      </c>
      <c r="G55" s="155">
        <v>-5.6737588652489013E-4</v>
      </c>
      <c r="H55" s="149">
        <f t="shared" si="9"/>
        <v>1864.2553972252979</v>
      </c>
      <c r="I55" s="150">
        <f t="shared" si="9"/>
        <v>162.14760478727297</v>
      </c>
      <c r="J55" s="150">
        <f t="shared" si="9"/>
        <v>258.38343391259201</v>
      </c>
      <c r="K55" s="150">
        <f t="shared" si="9"/>
        <v>526.42503519727666</v>
      </c>
      <c r="L55" s="150">
        <f t="shared" si="9"/>
        <v>264.70217669310244</v>
      </c>
      <c r="M55" s="150">
        <f t="shared" si="9"/>
        <v>170.68798449612399</v>
      </c>
      <c r="N55" s="151">
        <f t="shared" si="1"/>
        <v>-0.11583829995032535</v>
      </c>
      <c r="O55" s="151">
        <f t="shared" si="2"/>
        <v>-0.14505004571129348</v>
      </c>
      <c r="P55" s="152">
        <f t="shared" si="3"/>
        <v>-0.15306788510727465</v>
      </c>
      <c r="Q55" s="152">
        <f t="shared" si="7"/>
        <v>5.9683465378989942E-2</v>
      </c>
      <c r="R55" s="153">
        <v>1.23292E-2</v>
      </c>
      <c r="S55" s="157">
        <f t="shared" si="8"/>
        <v>-9.9220495833972522E-2</v>
      </c>
      <c r="T55" s="157">
        <f t="shared" si="8"/>
        <v>1.5207004578270178E-2</v>
      </c>
      <c r="U55" s="157">
        <f t="shared" si="8"/>
        <v>4.4062979256238588E-2</v>
      </c>
      <c r="V55" s="157">
        <f t="shared" si="8"/>
        <v>5.1983169048236189E-2</v>
      </c>
      <c r="W55" s="157">
        <f t="shared" si="8"/>
        <v>-8.9925229346217161E-3</v>
      </c>
      <c r="X55" s="157">
        <f t="shared" si="8"/>
        <v>-1.2739507945167317E-2</v>
      </c>
    </row>
    <row r="56" spans="1:24">
      <c r="A56" s="147">
        <v>1963</v>
      </c>
      <c r="B56" s="155">
        <v>0.22611927099841514</v>
      </c>
      <c r="C56" s="155">
        <v>3.1560240963855422E-2</v>
      </c>
      <c r="D56" s="155">
        <v>1.6841620739546127E-2</v>
      </c>
      <c r="E56" s="155">
        <v>5.4644805711862345E-2</v>
      </c>
      <c r="F56" s="155">
        <v>2.143622722400873E-2</v>
      </c>
      <c r="G56" s="155">
        <v>-3.9738858927048648E-3</v>
      </c>
      <c r="H56" s="149">
        <f t="shared" si="9"/>
        <v>2285.7994686007432</v>
      </c>
      <c r="I56" s="150">
        <f t="shared" si="9"/>
        <v>167.2650222660713</v>
      </c>
      <c r="J56" s="150">
        <f t="shared" si="9"/>
        <v>262.73502971192949</v>
      </c>
      <c r="K56" s="150">
        <f t="shared" si="9"/>
        <v>555.19142896749213</v>
      </c>
      <c r="L56" s="150">
        <f t="shared" si="9"/>
        <v>270.37639269938552</v>
      </c>
      <c r="M56" s="150">
        <f t="shared" si="9"/>
        <v>170.00968992248062</v>
      </c>
      <c r="N56" s="151">
        <f t="shared" si="1"/>
        <v>0.19455903003455971</v>
      </c>
      <c r="O56" s="151">
        <f t="shared" si="2"/>
        <v>0.20927765025886902</v>
      </c>
      <c r="P56" s="152">
        <f t="shared" si="3"/>
        <v>0.1714744652865528</v>
      </c>
      <c r="Q56" s="152">
        <f t="shared" si="7"/>
        <v>6.3618993911514821E-2</v>
      </c>
      <c r="R56" s="153">
        <v>1.6458199999999999E-2</v>
      </c>
      <c r="S56" s="157">
        <f t="shared" si="8"/>
        <v>0.20626629899627469</v>
      </c>
      <c r="T56" s="157">
        <f t="shared" si="8"/>
        <v>1.4857513042696002E-2</v>
      </c>
      <c r="U56" s="157">
        <f t="shared" si="8"/>
        <v>3.7721250076594437E-4</v>
      </c>
      <c r="V56" s="157">
        <f t="shared" si="8"/>
        <v>3.7568299131102822E-2</v>
      </c>
      <c r="W56" s="157">
        <f t="shared" si="8"/>
        <v>4.8974244332022909E-3</v>
      </c>
      <c r="X56" s="157">
        <f t="shared" si="8"/>
        <v>-2.0101255410901131E-2</v>
      </c>
    </row>
    <row r="57" spans="1:24">
      <c r="A57" s="147">
        <v>1964</v>
      </c>
      <c r="B57" s="155">
        <v>0.16415455878432425</v>
      </c>
      <c r="C57" s="155">
        <v>3.5457370517928286E-2</v>
      </c>
      <c r="D57" s="155">
        <v>3.7280648911540815E-2</v>
      </c>
      <c r="E57" s="155">
        <v>5.1617392722850271E-2</v>
      </c>
      <c r="F57" s="155">
        <v>1.2591815320041944E-2</v>
      </c>
      <c r="G57" s="155">
        <v>2.8498147620403813E-4</v>
      </c>
      <c r="H57" s="149">
        <f t="shared" si="9"/>
        <v>2661.0238718383412</v>
      </c>
      <c r="I57" s="150">
        <f t="shared" si="9"/>
        <v>173.1958001352489</v>
      </c>
      <c r="J57" s="150">
        <f t="shared" si="9"/>
        <v>272.52996211138321</v>
      </c>
      <c r="K57" s="150">
        <f t="shared" si="9"/>
        <v>583.84896299286754</v>
      </c>
      <c r="L57" s="150">
        <f t="shared" si="9"/>
        <v>273.78092230315531</v>
      </c>
      <c r="M57" s="150">
        <f t="shared" si="9"/>
        <v>170.05813953488371</v>
      </c>
      <c r="N57" s="151">
        <f t="shared" si="1"/>
        <v>0.12869718826639598</v>
      </c>
      <c r="O57" s="151">
        <f t="shared" si="2"/>
        <v>0.12687390987278344</v>
      </c>
      <c r="P57" s="152">
        <f t="shared" si="3"/>
        <v>0.11253716606147399</v>
      </c>
      <c r="Q57" s="152">
        <f t="shared" si="7"/>
        <v>6.5267777442658215E-2</v>
      </c>
      <c r="R57" s="153">
        <v>1.19819E-2</v>
      </c>
      <c r="S57" s="157">
        <f t="shared" si="8"/>
        <v>0.15037092934599339</v>
      </c>
      <c r="T57" s="157">
        <f t="shared" si="8"/>
        <v>2.3197520151228002E-2</v>
      </c>
      <c r="U57" s="157">
        <f t="shared" si="8"/>
        <v>2.4999210866855304E-2</v>
      </c>
      <c r="V57" s="157">
        <f t="shared" si="8"/>
        <v>3.9166207145453935E-2</v>
      </c>
      <c r="W57" s="157">
        <f t="shared" si="8"/>
        <v>6.0269390197764672E-4</v>
      </c>
      <c r="X57" s="157">
        <f t="shared" si="8"/>
        <v>-1.1558426611974038E-2</v>
      </c>
    </row>
    <row r="58" spans="1:24">
      <c r="A58" s="147">
        <v>1965</v>
      </c>
      <c r="B58" s="155">
        <v>0.12399242477876114</v>
      </c>
      <c r="C58" s="155">
        <v>3.9490763052208833E-2</v>
      </c>
      <c r="D58" s="155">
        <v>7.1885509359262342E-3</v>
      </c>
      <c r="E58" s="155">
        <v>3.1900094622538809E-2</v>
      </c>
      <c r="F58" s="155">
        <v>1.6580310880829119E-2</v>
      </c>
      <c r="G58" s="155">
        <v>5.6980056980049376E-4</v>
      </c>
      <c r="H58" s="149">
        <f t="shared" si="9"/>
        <v>2990.9706741017444</v>
      </c>
      <c r="I58" s="150">
        <f t="shared" si="9"/>
        <v>180.03543444002773</v>
      </c>
      <c r="J58" s="150">
        <f t="shared" si="9"/>
        <v>274.48905762558695</v>
      </c>
      <c r="K58" s="150">
        <f t="shared" si="9"/>
        <v>602.47380015761109</v>
      </c>
      <c r="L58" s="150">
        <f t="shared" si="9"/>
        <v>278.32029510818177</v>
      </c>
      <c r="M58" s="150">
        <f t="shared" si="9"/>
        <v>170.15503875968989</v>
      </c>
      <c r="N58" s="151">
        <f t="shared" si="1"/>
        <v>8.450166172655231E-2</v>
      </c>
      <c r="O58" s="151">
        <f t="shared" si="2"/>
        <v>0.11680387384283492</v>
      </c>
      <c r="P58" s="152">
        <f t="shared" si="3"/>
        <v>9.2092330156222341E-2</v>
      </c>
      <c r="Q58" s="152">
        <f t="shared" si="7"/>
        <v>6.6617941689874449E-2</v>
      </c>
      <c r="R58" s="153">
        <v>1.9199999999999998E-2</v>
      </c>
      <c r="S58" s="157">
        <f t="shared" si="8"/>
        <v>0.10281831316597434</v>
      </c>
      <c r="T58" s="157">
        <f t="shared" si="8"/>
        <v>1.9908519478226694E-2</v>
      </c>
      <c r="U58" s="157">
        <f t="shared" si="8"/>
        <v>-1.1785173728486975E-2</v>
      </c>
      <c r="V58" s="157">
        <f t="shared" si="8"/>
        <v>1.2460846372192469E-2</v>
      </c>
      <c r="W58" s="157">
        <f t="shared" si="8"/>
        <v>-2.5703386177109433E-3</v>
      </c>
      <c r="X58" s="157">
        <f t="shared" si="8"/>
        <v>-1.827923805945797E-2</v>
      </c>
    </row>
    <row r="59" spans="1:24">
      <c r="A59" s="147">
        <v>1966</v>
      </c>
      <c r="B59" s="155">
        <v>-9.9709542356377898E-2</v>
      </c>
      <c r="C59" s="155">
        <v>4.8557199999999995E-2</v>
      </c>
      <c r="D59" s="155">
        <v>2.9079409324299622E-2</v>
      </c>
      <c r="E59" s="155">
        <v>-3.4453615975776369E-2</v>
      </c>
      <c r="F59" s="155">
        <v>1.2232415902140525E-2</v>
      </c>
      <c r="G59" s="155">
        <v>2.8473804100248579E-4</v>
      </c>
      <c r="H59" s="149">
        <f t="shared" si="9"/>
        <v>2692.7423569857124</v>
      </c>
      <c r="I59" s="150">
        <f t="shared" si="9"/>
        <v>188.77745103721907</v>
      </c>
      <c r="J59" s="150">
        <f t="shared" si="9"/>
        <v>282.47103728732264</v>
      </c>
      <c r="K59" s="150">
        <f t="shared" si="9"/>
        <v>581.71639921151416</v>
      </c>
      <c r="L59" s="150">
        <f t="shared" si="9"/>
        <v>281.72482471195156</v>
      </c>
      <c r="M59" s="150">
        <f t="shared" si="9"/>
        <v>170.20348837209303</v>
      </c>
      <c r="N59" s="151">
        <f t="shared" si="1"/>
        <v>-0.14826674235637788</v>
      </c>
      <c r="O59" s="151">
        <f t="shared" si="2"/>
        <v>-0.12878895168067753</v>
      </c>
      <c r="P59" s="152">
        <f t="shared" si="3"/>
        <v>-6.5255926380601528E-2</v>
      </c>
      <c r="Q59" s="152">
        <f t="shared" si="7"/>
        <v>6.1123719679815336E-2</v>
      </c>
      <c r="R59" s="153">
        <v>3.3595E-2</v>
      </c>
      <c r="S59" s="157">
        <f t="shared" si="8"/>
        <v>-0.12897173685667784</v>
      </c>
      <c r="T59" s="157">
        <f t="shared" si="8"/>
        <v>1.4475882720020872E-2</v>
      </c>
      <c r="U59" s="157">
        <f t="shared" si="8"/>
        <v>-4.3688201623464096E-3</v>
      </c>
      <c r="V59" s="157">
        <f t="shared" si="8"/>
        <v>-6.5836827747595916E-2</v>
      </c>
      <c r="W59" s="157">
        <f t="shared" si="8"/>
        <v>-2.0668234751386683E-2</v>
      </c>
      <c r="X59" s="157">
        <f t="shared" si="8"/>
        <v>-3.2227576525619361E-2</v>
      </c>
    </row>
    <row r="60" spans="1:24">
      <c r="A60" s="147">
        <v>1967</v>
      </c>
      <c r="B60" s="155">
        <v>0.23802966513133328</v>
      </c>
      <c r="C60" s="155">
        <v>4.2934538152610439E-2</v>
      </c>
      <c r="D60" s="155">
        <v>-1.5806209932824666E-2</v>
      </c>
      <c r="E60" s="155">
        <v>8.9522661484468247E-3</v>
      </c>
      <c r="F60" s="155">
        <v>2.3162134944612278E-2</v>
      </c>
      <c r="G60" s="155">
        <v>-5.1238257899230977E-3</v>
      </c>
      <c r="H60" s="149">
        <f t="shared" si="9"/>
        <v>3333.6949185039784</v>
      </c>
      <c r="I60" s="150">
        <f t="shared" si="9"/>
        <v>196.8825237111291</v>
      </c>
      <c r="J60" s="150">
        <f t="shared" si="9"/>
        <v>278.0062407720165</v>
      </c>
      <c r="K60" s="150">
        <f t="shared" si="9"/>
        <v>586.92407924017186</v>
      </c>
      <c r="L60" s="150">
        <f t="shared" si="9"/>
        <v>288.25017311917702</v>
      </c>
      <c r="M60" s="150">
        <f t="shared" si="9"/>
        <v>169.33139534883722</v>
      </c>
      <c r="N60" s="151">
        <f t="shared" si="1"/>
        <v>0.19509512697872283</v>
      </c>
      <c r="O60" s="151">
        <f t="shared" si="2"/>
        <v>0.25383587506415795</v>
      </c>
      <c r="P60" s="152">
        <f t="shared" si="3"/>
        <v>0.22907739898288645</v>
      </c>
      <c r="Q60" s="152">
        <f t="shared" si="7"/>
        <v>6.5732838776739522E-2</v>
      </c>
      <c r="R60" s="153">
        <v>3.2806799999999997E-2</v>
      </c>
      <c r="S60" s="157">
        <f t="shared" si="8"/>
        <v>0.1987040220216727</v>
      </c>
      <c r="T60" s="157">
        <f t="shared" si="8"/>
        <v>9.806033570470829E-3</v>
      </c>
      <c r="U60" s="157">
        <f t="shared" si="8"/>
        <v>-4.7068832169602892E-2</v>
      </c>
      <c r="V60" s="157">
        <f t="shared" si="8"/>
        <v>-2.3096801697619518E-2</v>
      </c>
      <c r="W60" s="157">
        <f t="shared" si="8"/>
        <v>-9.3383051461198852E-3</v>
      </c>
      <c r="X60" s="157">
        <f t="shared" si="8"/>
        <v>-3.6725770773316957E-2</v>
      </c>
    </row>
    <row r="61" spans="1:24">
      <c r="A61" s="147">
        <v>1968</v>
      </c>
      <c r="B61" s="155">
        <v>0.10814862651601535</v>
      </c>
      <c r="C61" s="155">
        <v>5.3376E-2</v>
      </c>
      <c r="D61" s="155">
        <v>3.2746196950768365E-2</v>
      </c>
      <c r="E61" s="155">
        <v>4.845146224309746E-2</v>
      </c>
      <c r="F61" s="155">
        <v>4.1338582677165281E-2</v>
      </c>
      <c r="G61" s="155">
        <v>0.12474964234620889</v>
      </c>
      <c r="H61" s="149">
        <f t="shared" si="9"/>
        <v>3694.2294451636035</v>
      </c>
      <c r="I61" s="150">
        <f t="shared" si="9"/>
        <v>207.39132529673435</v>
      </c>
      <c r="J61" s="150">
        <f t="shared" si="9"/>
        <v>287.10988788587969</v>
      </c>
      <c r="K61" s="150">
        <f t="shared" si="9"/>
        <v>615.36140910504173</v>
      </c>
      <c r="L61" s="150">
        <f t="shared" si="9"/>
        <v>300.16602673237134</v>
      </c>
      <c r="M61" s="150">
        <f t="shared" si="9"/>
        <v>190.45542635658916</v>
      </c>
      <c r="N61" s="151">
        <f t="shared" si="1"/>
        <v>5.4772626516015353E-2</v>
      </c>
      <c r="O61" s="151">
        <f t="shared" si="2"/>
        <v>7.5402429565246981E-2</v>
      </c>
      <c r="P61" s="152">
        <f t="shared" si="3"/>
        <v>5.9697164272917894E-2</v>
      </c>
      <c r="Q61" s="152">
        <f t="shared" si="7"/>
        <v>6.596627828748769E-2</v>
      </c>
      <c r="R61" s="153">
        <v>4.7058799999999998E-2</v>
      </c>
      <c r="S61" s="157">
        <f t="shared" si="8"/>
        <v>5.8344217646626229E-2</v>
      </c>
      <c r="T61" s="157">
        <f t="shared" si="8"/>
        <v>6.033281034455884E-3</v>
      </c>
      <c r="U61" s="157">
        <f t="shared" si="8"/>
        <v>-1.3669340298015475E-2</v>
      </c>
      <c r="V61" s="157">
        <f t="shared" si="8"/>
        <v>1.3300707114989319E-3</v>
      </c>
      <c r="W61" s="157">
        <f t="shared" si="8"/>
        <v>-5.4631290265979571E-3</v>
      </c>
      <c r="X61" s="157">
        <f t="shared" si="8"/>
        <v>7.4199120762089787E-2</v>
      </c>
    </row>
    <row r="62" spans="1:24">
      <c r="A62" s="147">
        <v>1969</v>
      </c>
      <c r="B62" s="155">
        <v>-8.2413710764490639E-2</v>
      </c>
      <c r="C62" s="155">
        <v>6.668467741935484E-2</v>
      </c>
      <c r="D62" s="155">
        <v>-5.0140493209926106E-2</v>
      </c>
      <c r="E62" s="155">
        <v>-2.0251642507921469E-2</v>
      </c>
      <c r="F62" s="155">
        <v>6.9943289224952743E-2</v>
      </c>
      <c r="G62" s="155">
        <v>5.0114474688374377E-2</v>
      </c>
      <c r="H62" s="149">
        <f t="shared" si="9"/>
        <v>3389.7742881722256</v>
      </c>
      <c r="I62" s="150">
        <f t="shared" si="9"/>
        <v>221.22114892371957</v>
      </c>
      <c r="J62" s="150">
        <f t="shared" si="9"/>
        <v>272.7140565018351</v>
      </c>
      <c r="K62" s="150">
        <f t="shared" si="9"/>
        <v>602.89932983467565</v>
      </c>
      <c r="L62" s="150">
        <f t="shared" si="9"/>
        <v>321.16062595561846</v>
      </c>
      <c r="M62" s="150">
        <f t="shared" si="9"/>
        <v>200</v>
      </c>
      <c r="N62" s="151">
        <f t="shared" si="1"/>
        <v>-0.14909838818384546</v>
      </c>
      <c r="O62" s="151">
        <f t="shared" si="2"/>
        <v>-3.2273217554564533E-2</v>
      </c>
      <c r="P62" s="152">
        <f t="shared" si="3"/>
        <v>-6.216206825656917E-2</v>
      </c>
      <c r="Q62" s="152">
        <f t="shared" si="7"/>
        <v>6.3333872734198771E-2</v>
      </c>
      <c r="R62" s="153">
        <v>5.8988800000000001E-2</v>
      </c>
      <c r="S62" s="157">
        <f t="shared" si="8"/>
        <v>-0.13352597380113063</v>
      </c>
      <c r="T62" s="157">
        <f t="shared" si="8"/>
        <v>7.2671943455442367E-3</v>
      </c>
      <c r="U62" s="157">
        <f t="shared" si="8"/>
        <v>-0.10305046966495413</v>
      </c>
      <c r="V62" s="157">
        <f t="shared" si="8"/>
        <v>-7.4826516114166131E-2</v>
      </c>
      <c r="W62" s="157">
        <f t="shared" si="8"/>
        <v>1.034429186121022E-2</v>
      </c>
      <c r="X62" s="157">
        <f t="shared" si="8"/>
        <v>-8.3799992139913515E-3</v>
      </c>
    </row>
    <row r="63" spans="1:24">
      <c r="A63" s="147">
        <v>1970</v>
      </c>
      <c r="B63" s="155">
        <v>3.5611449054964189E-2</v>
      </c>
      <c r="C63" s="155">
        <v>6.3909999999999995E-2</v>
      </c>
      <c r="D63" s="155">
        <v>0.16754737183412338</v>
      </c>
      <c r="E63" s="155">
        <v>5.6495676569888728E-2</v>
      </c>
      <c r="F63" s="155">
        <v>8.2155477031802038E-2</v>
      </c>
      <c r="G63" s="155">
        <v>-9.4476744186046457E-2</v>
      </c>
      <c r="H63" s="149">
        <f t="shared" si="9"/>
        <v>3510.4890625432981</v>
      </c>
      <c r="I63" s="150">
        <f t="shared" si="9"/>
        <v>235.35939255143447</v>
      </c>
      <c r="J63" s="150">
        <f t="shared" si="9"/>
        <v>318.40657993094021</v>
      </c>
      <c r="K63" s="150">
        <f t="shared" si="9"/>
        <v>636.96053537721821</v>
      </c>
      <c r="L63" s="150">
        <f t="shared" si="9"/>
        <v>347.54573038483443</v>
      </c>
      <c r="M63" s="150">
        <f t="shared" si="9"/>
        <v>181.1046511627907</v>
      </c>
      <c r="N63" s="151">
        <f t="shared" si="1"/>
        <v>-2.8298550945035805E-2</v>
      </c>
      <c r="O63" s="151">
        <f t="shared" si="2"/>
        <v>-0.13193592277915919</v>
      </c>
      <c r="P63" s="152">
        <f t="shared" si="3"/>
        <v>-2.0884227514924539E-2</v>
      </c>
      <c r="Q63" s="152">
        <f t="shared" si="7"/>
        <v>5.8972566666315007E-2</v>
      </c>
      <c r="R63" s="153">
        <v>5.57029E-2</v>
      </c>
      <c r="S63" s="157">
        <f t="shared" si="8"/>
        <v>-1.9031349582383283E-2</v>
      </c>
      <c r="T63" s="157">
        <f t="shared" si="8"/>
        <v>7.7740621911712715E-3</v>
      </c>
      <c r="U63" s="157">
        <f t="shared" si="8"/>
        <v>0.10594313213890327</v>
      </c>
      <c r="V63" s="157">
        <f t="shared" si="8"/>
        <v>7.5094666301356305E-4</v>
      </c>
      <c r="W63" s="157">
        <f t="shared" si="8"/>
        <v>2.5056838464498021E-2</v>
      </c>
      <c r="X63" s="157">
        <f t="shared" si="8"/>
        <v>-0.14225559500314577</v>
      </c>
    </row>
    <row r="64" spans="1:24">
      <c r="A64" s="147">
        <v>1971</v>
      </c>
      <c r="B64" s="155">
        <v>0.14221150298426474</v>
      </c>
      <c r="C64" s="155">
        <v>4.3342570281124503E-2</v>
      </c>
      <c r="D64" s="155">
        <v>9.7868966197122972E-2</v>
      </c>
      <c r="E64" s="155">
        <v>0.1400146617421994</v>
      </c>
      <c r="F64" s="155">
        <v>4.24489795918368E-2</v>
      </c>
      <c r="G64" s="155">
        <v>0.16693418940609939</v>
      </c>
      <c r="H64" s="149">
        <f t="shared" si="9"/>
        <v>4009.720988337403</v>
      </c>
      <c r="I64" s="150">
        <f t="shared" si="9"/>
        <v>245.5604735644178</v>
      </c>
      <c r="J64" s="150">
        <f t="shared" si="9"/>
        <v>349.56870273914296</v>
      </c>
      <c r="K64" s="150">
        <f t="shared" si="9"/>
        <v>726.14434928118965</v>
      </c>
      <c r="L64" s="150">
        <f t="shared" si="9"/>
        <v>362.29869200117025</v>
      </c>
      <c r="M64" s="150">
        <f t="shared" si="9"/>
        <v>211.33720930232556</v>
      </c>
      <c r="N64" s="151">
        <f t="shared" si="1"/>
        <v>9.8868932703140233E-2</v>
      </c>
      <c r="O64" s="151">
        <f t="shared" si="2"/>
        <v>4.434253678714177E-2</v>
      </c>
      <c r="P64" s="152">
        <f t="shared" si="3"/>
        <v>2.1968412420653449E-3</v>
      </c>
      <c r="Q64" s="152">
        <f t="shared" si="7"/>
        <v>5.8660636809878541E-2</v>
      </c>
      <c r="R64" s="153">
        <v>3.2663299999999999E-2</v>
      </c>
      <c r="S64" s="157">
        <f t="shared" si="8"/>
        <v>0.10608317636955311</v>
      </c>
      <c r="T64" s="157">
        <f t="shared" si="8"/>
        <v>1.0341483309346255E-2</v>
      </c>
      <c r="U64" s="157">
        <f t="shared" si="8"/>
        <v>6.3143200883698514E-2</v>
      </c>
      <c r="V64" s="157">
        <f t="shared" si="8"/>
        <v>0.10395582155597016</v>
      </c>
      <c r="W64" s="157">
        <f t="shared" si="8"/>
        <v>9.4761570318580013E-3</v>
      </c>
      <c r="X64" s="157">
        <f t="shared" si="8"/>
        <v>0.13002388039363777</v>
      </c>
    </row>
    <row r="65" spans="1:24">
      <c r="A65" s="147">
        <v>1972</v>
      </c>
      <c r="B65" s="155">
        <v>0.18755362915074925</v>
      </c>
      <c r="C65" s="155">
        <v>4.0618399999999999E-2</v>
      </c>
      <c r="D65" s="155">
        <v>2.818449050444969E-2</v>
      </c>
      <c r="E65" s="155">
        <v>0.11409093579389698</v>
      </c>
      <c r="F65" s="155">
        <v>2.9757243539545897E-2</v>
      </c>
      <c r="G65" s="155">
        <v>0.48784961027051832</v>
      </c>
      <c r="H65" s="149">
        <f t="shared" si="9"/>
        <v>4761.7587115820115</v>
      </c>
      <c r="I65" s="150">
        <f t="shared" si="9"/>
        <v>255.53474710384677</v>
      </c>
      <c r="J65" s="150">
        <f t="shared" si="9"/>
        <v>359.42111852214714</v>
      </c>
      <c r="K65" s="150">
        <f t="shared" si="9"/>
        <v>808.99083761213103</v>
      </c>
      <c r="L65" s="150">
        <f t="shared" si="9"/>
        <v>373.07970241310801</v>
      </c>
      <c r="M65" s="150">
        <f t="shared" si="9"/>
        <v>314.43798449612405</v>
      </c>
      <c r="N65" s="151">
        <f t="shared" si="1"/>
        <v>0.14693522915074925</v>
      </c>
      <c r="O65" s="151">
        <f t="shared" si="2"/>
        <v>0.15936913864629956</v>
      </c>
      <c r="P65" s="152">
        <f t="shared" si="3"/>
        <v>7.3462693356852266E-2</v>
      </c>
      <c r="Q65" s="152">
        <f t="shared" si="7"/>
        <v>6.0804303728189568E-2</v>
      </c>
      <c r="R65" s="153">
        <v>3.4063299999999998E-2</v>
      </c>
      <c r="S65" s="157">
        <f t="shared" si="8"/>
        <v>0.14843417143877868</v>
      </c>
      <c r="T65" s="157">
        <f t="shared" si="8"/>
        <v>6.3391670509920228E-3</v>
      </c>
      <c r="U65" s="157">
        <f t="shared" si="8"/>
        <v>-5.6851543764778745E-3</v>
      </c>
      <c r="V65" s="157">
        <f t="shared" si="8"/>
        <v>7.739142835249746E-2</v>
      </c>
      <c r="W65" s="157">
        <f t="shared" si="8"/>
        <v>-4.1642097349882112E-3</v>
      </c>
      <c r="X65" s="157">
        <f t="shared" si="8"/>
        <v>0.43883803851323067</v>
      </c>
    </row>
    <row r="66" spans="1:24">
      <c r="A66" s="147">
        <v>1973</v>
      </c>
      <c r="B66" s="155">
        <v>-0.14308047437526472</v>
      </c>
      <c r="C66" s="155">
        <v>7.0354435483870964E-2</v>
      </c>
      <c r="D66" s="155">
        <v>3.6586646024150085E-2</v>
      </c>
      <c r="E66" s="155">
        <v>4.3180404854323576E-2</v>
      </c>
      <c r="F66" s="155">
        <v>3.4220532319391594E-2</v>
      </c>
      <c r="G66" s="155">
        <v>0.72958397534668706</v>
      </c>
      <c r="H66" s="149">
        <f t="shared" si="9"/>
        <v>4080.4440162683081</v>
      </c>
      <c r="I66" s="150">
        <f t="shared" si="9"/>
        <v>273.51274998285163</v>
      </c>
      <c r="J66" s="150">
        <f t="shared" si="9"/>
        <v>372.57113175912104</v>
      </c>
      <c r="K66" s="150">
        <f t="shared" si="9"/>
        <v>843.92338950366127</v>
      </c>
      <c r="L66" s="150">
        <f t="shared" si="9"/>
        <v>385.84668842724477</v>
      </c>
      <c r="M66" s="150">
        <f t="shared" si="9"/>
        <v>543.84689922480618</v>
      </c>
      <c r="N66" s="151">
        <f t="shared" si="1"/>
        <v>-0.21343490985913569</v>
      </c>
      <c r="O66" s="151">
        <f t="shared" si="2"/>
        <v>-0.17966712039941479</v>
      </c>
      <c r="P66" s="152">
        <f t="shared" si="3"/>
        <v>-0.18626087922958828</v>
      </c>
      <c r="Q66" s="152">
        <f t="shared" si="7"/>
        <v>5.4960045718843054E-2</v>
      </c>
      <c r="R66" s="153">
        <v>8.9411799999999986E-2</v>
      </c>
      <c r="S66" s="157">
        <f t="shared" si="8"/>
        <v>-0.21341082809573453</v>
      </c>
      <c r="T66" s="157">
        <f t="shared" si="8"/>
        <v>-1.7493260598176907E-2</v>
      </c>
      <c r="U66" s="157">
        <f t="shared" si="8"/>
        <v>-4.8489610609917855E-2</v>
      </c>
      <c r="V66" s="157">
        <f t="shared" si="8"/>
        <v>-4.2437024406818735E-2</v>
      </c>
      <c r="W66" s="157">
        <f t="shared" si="8"/>
        <v>-5.0661529167031594E-2</v>
      </c>
      <c r="X66" s="157">
        <f t="shared" si="8"/>
        <v>0.58763102744681772</v>
      </c>
    </row>
    <row r="67" spans="1:24">
      <c r="A67" s="147">
        <v>1974</v>
      </c>
      <c r="B67" s="155">
        <v>-0.25901785750896972</v>
      </c>
      <c r="C67" s="155">
        <v>7.8457831325301208E-2</v>
      </c>
      <c r="D67" s="155">
        <v>1.9886086932378574E-2</v>
      </c>
      <c r="E67" s="155">
        <v>-4.3807197977191667E-2</v>
      </c>
      <c r="F67" s="155">
        <v>0.10073529411764692</v>
      </c>
      <c r="G67" s="155">
        <v>0.66146993318485525</v>
      </c>
      <c r="H67" s="149">
        <f t="shared" si="9"/>
        <v>3023.5361494891954</v>
      </c>
      <c r="I67" s="150">
        <f t="shared" si="9"/>
        <v>294.97196718632551</v>
      </c>
      <c r="J67" s="150">
        <f t="shared" si="9"/>
        <v>379.98011367377757</v>
      </c>
      <c r="K67" s="150">
        <f t="shared" si="9"/>
        <v>806.9534705020917</v>
      </c>
      <c r="L67" s="150">
        <f t="shared" si="9"/>
        <v>424.71506807028334</v>
      </c>
      <c r="M67" s="150">
        <f t="shared" si="9"/>
        <v>903.58527131782944</v>
      </c>
      <c r="N67" s="151">
        <f t="shared" si="1"/>
        <v>-0.33747568883427093</v>
      </c>
      <c r="O67" s="151">
        <f t="shared" si="2"/>
        <v>-0.27890394444134831</v>
      </c>
      <c r="P67" s="152">
        <f t="shared" si="3"/>
        <v>-0.21521065953177804</v>
      </c>
      <c r="Q67" s="152">
        <f t="shared" si="7"/>
        <v>4.6417018581159875E-2</v>
      </c>
      <c r="R67" s="153">
        <v>0.1209503</v>
      </c>
      <c r="S67" s="157">
        <f t="shared" si="8"/>
        <v>-0.33896967377498333</v>
      </c>
      <c r="T67" s="157">
        <f t="shared" si="8"/>
        <v>-3.7907540302811626E-2</v>
      </c>
      <c r="U67" s="157">
        <f t="shared" si="8"/>
        <v>-9.0159405878763366E-2</v>
      </c>
      <c r="V67" s="157">
        <f t="shared" si="8"/>
        <v>-0.14698019883414259</v>
      </c>
      <c r="W67" s="157">
        <f t="shared" si="8"/>
        <v>-1.8033811028333013E-2</v>
      </c>
      <c r="X67" s="157">
        <f t="shared" si="8"/>
        <v>0.48219767922347234</v>
      </c>
    </row>
    <row r="68" spans="1:24">
      <c r="A68" s="147">
        <v>1975</v>
      </c>
      <c r="B68" s="155">
        <v>0.36995137106184356</v>
      </c>
      <c r="C68" s="155">
        <v>5.7863855421686747E-2</v>
      </c>
      <c r="D68" s="155">
        <v>3.6052536026033838E-2</v>
      </c>
      <c r="E68" s="155">
        <v>0.11049964074144952</v>
      </c>
      <c r="F68" s="155">
        <v>6.7737093749264288E-2</v>
      </c>
      <c r="G68" s="155">
        <v>-0.24798927613941024</v>
      </c>
      <c r="H68" s="149">
        <f t="shared" si="9"/>
        <v>4142.0974934477708</v>
      </c>
      <c r="I68" s="150">
        <f t="shared" si="9"/>
        <v>312.04018244904557</v>
      </c>
      <c r="J68" s="150">
        <f t="shared" si="9"/>
        <v>393.67936041117781</v>
      </c>
      <c r="K68" s="150">
        <f t="shared" si="9"/>
        <v>896.12153908763878</v>
      </c>
      <c r="L68" s="150">
        <f t="shared" si="9"/>
        <v>453.48403245288529</v>
      </c>
      <c r="M68" s="150">
        <f t="shared" si="9"/>
        <v>679.50581395348831</v>
      </c>
      <c r="N68" s="151">
        <f t="shared" si="1"/>
        <v>0.3120875156401568</v>
      </c>
      <c r="O68" s="151">
        <f t="shared" si="2"/>
        <v>0.33389883503580975</v>
      </c>
      <c r="P68" s="152">
        <f t="shared" si="3"/>
        <v>0.25945173032039404</v>
      </c>
      <c r="Q68" s="152">
        <f t="shared" si="7"/>
        <v>5.1706756781676244E-2</v>
      </c>
      <c r="R68" s="153">
        <v>7.129089999999999E-2</v>
      </c>
      <c r="S68" s="157">
        <f t="shared" si="8"/>
        <v>0.27878559508145151</v>
      </c>
      <c r="T68" s="157">
        <f t="shared" si="8"/>
        <v>-1.2533518746694394E-2</v>
      </c>
      <c r="U68" s="157">
        <f t="shared" si="8"/>
        <v>-3.2893366287313874E-2</v>
      </c>
      <c r="V68" s="157">
        <f t="shared" si="8"/>
        <v>3.6599527487304995E-2</v>
      </c>
      <c r="W68" s="157">
        <f t="shared" si="8"/>
        <v>-3.3173120865076511E-3</v>
      </c>
      <c r="X68" s="157">
        <f t="shared" si="8"/>
        <v>-0.29803312633329582</v>
      </c>
    </row>
    <row r="69" spans="1:24">
      <c r="A69" s="147">
        <v>1976</v>
      </c>
      <c r="B69" s="155">
        <v>0.23830999002106662</v>
      </c>
      <c r="C69" s="155">
        <v>4.9766000000000005E-2</v>
      </c>
      <c r="D69" s="155">
        <v>0.1598456074290921</v>
      </c>
      <c r="E69" s="155">
        <v>0.19752813987098014</v>
      </c>
      <c r="F69" s="155">
        <v>8.1778348568406711E-2</v>
      </c>
      <c r="G69" s="155">
        <v>-4.099821746880572E-2</v>
      </c>
      <c r="H69" s="149">
        <f t="shared" si="9"/>
        <v>5129.2007057775936</v>
      </c>
      <c r="I69" s="150">
        <f t="shared" si="9"/>
        <v>327.56917416880475</v>
      </c>
      <c r="J69" s="150">
        <f t="shared" si="9"/>
        <v>456.607276908399</v>
      </c>
      <c r="K69" s="150">
        <f t="shared" si="9"/>
        <v>1073.1307598019398</v>
      </c>
      <c r="L69" s="150">
        <f t="shared" si="9"/>
        <v>490.56920772902401</v>
      </c>
      <c r="M69" s="150">
        <f t="shared" si="9"/>
        <v>651.64728682170539</v>
      </c>
      <c r="N69" s="151">
        <f t="shared" si="1"/>
        <v>0.18854399002106662</v>
      </c>
      <c r="O69" s="151">
        <f t="shared" si="2"/>
        <v>7.8464382591974524E-2</v>
      </c>
      <c r="P69" s="152">
        <f t="shared" si="3"/>
        <v>4.0781850150086479E-2</v>
      </c>
      <c r="Q69" s="152">
        <f t="shared" si="7"/>
        <v>5.2196588038950109E-2</v>
      </c>
      <c r="R69" s="153">
        <v>5.03597E-2</v>
      </c>
      <c r="S69" s="157">
        <f t="shared" si="8"/>
        <v>0.1789389768296199</v>
      </c>
      <c r="T69" s="157">
        <f t="shared" si="8"/>
        <v>-5.6523493808835479E-4</v>
      </c>
      <c r="U69" s="157">
        <f t="shared" si="8"/>
        <v>0.10423658431401361</v>
      </c>
      <c r="V69" s="157">
        <f t="shared" si="8"/>
        <v>0.14011242041272154</v>
      </c>
      <c r="W69" s="157">
        <f t="shared" si="8"/>
        <v>2.9912275355201468E-2</v>
      </c>
      <c r="X69" s="157">
        <f t="shared" si="8"/>
        <v>-8.6977744356343534E-2</v>
      </c>
    </row>
    <row r="70" spans="1:24">
      <c r="A70" s="147">
        <v>1977</v>
      </c>
      <c r="B70" s="155">
        <v>-6.9797040759352322E-2</v>
      </c>
      <c r="C70" s="155">
        <v>5.2609638554216867E-2</v>
      </c>
      <c r="D70" s="155">
        <v>1.2899606071070449E-2</v>
      </c>
      <c r="E70" s="155">
        <v>9.9546628520906386E-2</v>
      </c>
      <c r="F70" s="155">
        <v>0.14654841300324728</v>
      </c>
      <c r="G70" s="155">
        <v>0.2263940520446095</v>
      </c>
      <c r="H70" s="149">
        <f t="shared" ref="H70:M85" si="10">H69*(1+B70)</f>
        <v>4771.1976750535359</v>
      </c>
      <c r="I70" s="150">
        <f t="shared" si="10"/>
        <v>344.80247002332891</v>
      </c>
      <c r="J70" s="150">
        <f t="shared" si="10"/>
        <v>462.49733090970153</v>
      </c>
      <c r="K70" s="150">
        <f t="shared" si="10"/>
        <v>1179.9573089023015</v>
      </c>
      <c r="L70" s="150">
        <f t="shared" si="10"/>
        <v>562.46134658997278</v>
      </c>
      <c r="M70" s="150">
        <f t="shared" si="10"/>
        <v>799.17635658914719</v>
      </c>
      <c r="N70" s="151">
        <f t="shared" si="1"/>
        <v>-0.12240667931356919</v>
      </c>
      <c r="O70" s="151">
        <f t="shared" si="2"/>
        <v>-8.2696646830422771E-2</v>
      </c>
      <c r="P70" s="152">
        <f t="shared" si="3"/>
        <v>-0.16934366928025871</v>
      </c>
      <c r="Q70" s="152">
        <f t="shared" si="7"/>
        <v>4.9266761357046551E-2</v>
      </c>
      <c r="R70" s="153">
        <v>6.6780800000000001E-2</v>
      </c>
      <c r="S70" s="157">
        <f t="shared" si="8"/>
        <v>-0.12802802671303459</v>
      </c>
      <c r="T70" s="157">
        <f t="shared" si="8"/>
        <v>-1.3284042462878176E-2</v>
      </c>
      <c r="U70" s="157">
        <f t="shared" si="8"/>
        <v>-5.0508214929374073E-2</v>
      </c>
      <c r="V70" s="157">
        <f t="shared" si="8"/>
        <v>3.0714677767828436E-2</v>
      </c>
      <c r="W70" s="157">
        <f t="shared" si="8"/>
        <v>7.4774136357953935E-2</v>
      </c>
      <c r="X70" s="157">
        <f t="shared" si="8"/>
        <v>0.14962141430049125</v>
      </c>
    </row>
    <row r="71" spans="1:24">
      <c r="A71" s="147">
        <v>1978</v>
      </c>
      <c r="B71" s="155">
        <v>6.50928391167193E-2</v>
      </c>
      <c r="C71" s="155">
        <v>7.1783064516129036E-2</v>
      </c>
      <c r="D71" s="155">
        <v>-7.7758069075086478E-3</v>
      </c>
      <c r="E71" s="155">
        <v>3.1375849771690861E-2</v>
      </c>
      <c r="F71" s="155">
        <v>0.15723596053112443</v>
      </c>
      <c r="G71" s="155">
        <v>0.37011215519854512</v>
      </c>
      <c r="H71" s="149">
        <f t="shared" si="10"/>
        <v>5081.7684777098611</v>
      </c>
      <c r="I71" s="150">
        <f t="shared" si="10"/>
        <v>369.55344797433418</v>
      </c>
      <c r="J71" s="150">
        <f t="shared" si="10"/>
        <v>458.90104096930958</v>
      </c>
      <c r="K71" s="150">
        <f t="shared" si="10"/>
        <v>1216.9794721634289</v>
      </c>
      <c r="L71" s="150">
        <f t="shared" si="10"/>
        <v>650.90049668267682</v>
      </c>
      <c r="M71" s="150">
        <f t="shared" si="10"/>
        <v>1094.9612403100775</v>
      </c>
      <c r="N71" s="151">
        <f t="shared" si="1"/>
        <v>-6.6902253994097355E-3</v>
      </c>
      <c r="O71" s="151">
        <f t="shared" si="2"/>
        <v>7.2868646024227948E-2</v>
      </c>
      <c r="P71" s="152">
        <f t="shared" si="3"/>
        <v>3.3716989345028439E-2</v>
      </c>
      <c r="Q71" s="152">
        <f t="shared" si="7"/>
        <v>4.9741898913203242E-2</v>
      </c>
      <c r="R71" s="153">
        <v>8.9887599999999998E-2</v>
      </c>
      <c r="S71" s="157">
        <f t="shared" si="8"/>
        <v>-2.2749832994962582E-2</v>
      </c>
      <c r="T71" s="157">
        <f t="shared" si="8"/>
        <v>-1.6611378534695631E-2</v>
      </c>
      <c r="U71" s="157">
        <f t="shared" si="8"/>
        <v>-8.9608696261438969E-2</v>
      </c>
      <c r="V71" s="157">
        <f t="shared" si="8"/>
        <v>-5.3686040861744888E-2</v>
      </c>
      <c r="W71" s="157">
        <f t="shared" si="8"/>
        <v>6.1793858863175011E-2</v>
      </c>
      <c r="X71" s="157">
        <f t="shared" si="8"/>
        <v>0.25711326121936362</v>
      </c>
    </row>
    <row r="72" spans="1:24">
      <c r="A72" s="147">
        <v>1979</v>
      </c>
      <c r="B72" s="155">
        <v>0.18519490167516386</v>
      </c>
      <c r="C72" s="155">
        <v>0.10054274193548388</v>
      </c>
      <c r="D72" s="155">
        <v>6.7072031247235459E-3</v>
      </c>
      <c r="E72" s="155">
        <v>-2.0091101436615355E-2</v>
      </c>
      <c r="F72" s="155">
        <v>0.13742466907023854</v>
      </c>
      <c r="G72" s="155">
        <v>1.2654867256637168</v>
      </c>
      <c r="H72" s="149">
        <f t="shared" si="10"/>
        <v>6022.8860912752862</v>
      </c>
      <c r="I72" s="150">
        <f t="shared" si="10"/>
        <v>406.7093649253859</v>
      </c>
      <c r="J72" s="150">
        <f t="shared" si="10"/>
        <v>461.97898346523777</v>
      </c>
      <c r="K72" s="150">
        <f t="shared" si="10"/>
        <v>1192.5290141419148</v>
      </c>
      <c r="L72" s="150">
        <f t="shared" si="10"/>
        <v>740.35028203694753</v>
      </c>
      <c r="M72" s="150">
        <f t="shared" si="10"/>
        <v>2480.6201550387595</v>
      </c>
      <c r="N72" s="151">
        <f t="shared" si="1"/>
        <v>8.4652159739679989E-2</v>
      </c>
      <c r="O72" s="151">
        <f t="shared" si="2"/>
        <v>0.17848769855044033</v>
      </c>
      <c r="P72" s="152">
        <f t="shared" si="3"/>
        <v>0.20528600311177922</v>
      </c>
      <c r="Q72" s="152">
        <f t="shared" si="7"/>
        <v>5.2132252828986925E-2</v>
      </c>
      <c r="R72" s="153">
        <v>0.1325479</v>
      </c>
      <c r="S72" s="157">
        <f t="shared" si="8"/>
        <v>4.648545255804537E-2</v>
      </c>
      <c r="T72" s="157">
        <f t="shared" si="8"/>
        <v>-2.8259429967170679E-2</v>
      </c>
      <c r="U72" s="157">
        <f t="shared" si="8"/>
        <v>-0.11111291352469643</v>
      </c>
      <c r="V72" s="157">
        <f t="shared" si="8"/>
        <v>-0.13477487480804606</v>
      </c>
      <c r="W72" s="157">
        <f t="shared" si="8"/>
        <v>4.3060157281105127E-3</v>
      </c>
      <c r="X72" s="157">
        <f t="shared" si="8"/>
        <v>1.0003451736246358</v>
      </c>
    </row>
    <row r="73" spans="1:24">
      <c r="A73" s="147">
        <v>1980</v>
      </c>
      <c r="B73" s="155">
        <v>0.3173524550676301</v>
      </c>
      <c r="C73" s="155">
        <v>0.1139188</v>
      </c>
      <c r="D73" s="155">
        <v>-2.989744251999403E-2</v>
      </c>
      <c r="E73" s="155">
        <v>-3.3156783371910456E-2</v>
      </c>
      <c r="F73" s="155">
        <v>7.3968672635987165E-2</v>
      </c>
      <c r="G73" s="155">
        <v>0.15185546875</v>
      </c>
      <c r="H73" s="149">
        <f t="shared" si="10"/>
        <v>7934.2637789341807</v>
      </c>
      <c r="I73" s="150">
        <f t="shared" si="10"/>
        <v>453.04120772644796</v>
      </c>
      <c r="J73" s="150">
        <f t="shared" si="10"/>
        <v>448.16699336164055</v>
      </c>
      <c r="K73" s="150">
        <f t="shared" si="10"/>
        <v>1152.9885879552935</v>
      </c>
      <c r="L73" s="150">
        <f t="shared" si="10"/>
        <v>795.11300968489923</v>
      </c>
      <c r="M73" s="150">
        <f t="shared" si="10"/>
        <v>2857.3158914728679</v>
      </c>
      <c r="N73" s="151">
        <f t="shared" si="1"/>
        <v>0.20343365506763011</v>
      </c>
      <c r="O73" s="151">
        <f t="shared" si="2"/>
        <v>0.34724989758762415</v>
      </c>
      <c r="P73" s="152">
        <f t="shared" si="3"/>
        <v>0.35050923843954057</v>
      </c>
      <c r="Q73" s="152">
        <f t="shared" si="7"/>
        <v>5.7318705257589642E-2</v>
      </c>
      <c r="R73" s="153">
        <v>0.1235371</v>
      </c>
      <c r="S73" s="157">
        <f t="shared" si="8"/>
        <v>0.17250463297351737</v>
      </c>
      <c r="T73" s="157">
        <f t="shared" si="8"/>
        <v>-8.5607319954099648E-3</v>
      </c>
      <c r="U73" s="157">
        <f t="shared" si="8"/>
        <v>-0.13656384156784329</v>
      </c>
      <c r="V73" s="157">
        <f t="shared" si="8"/>
        <v>-0.13946480572106645</v>
      </c>
      <c r="W73" s="157">
        <f t="shared" si="8"/>
        <v>-4.4118193661796257E-2</v>
      </c>
      <c r="X73" s="157">
        <f t="shared" si="8"/>
        <v>2.5204658350845621E-2</v>
      </c>
    </row>
    <row r="74" spans="1:24">
      <c r="A74" s="147">
        <v>1981</v>
      </c>
      <c r="B74" s="155">
        <v>-4.7023902474955762E-2</v>
      </c>
      <c r="C74" s="155">
        <v>0.14036184738955823</v>
      </c>
      <c r="D74" s="155">
        <v>8.1992153358923542E-2</v>
      </c>
      <c r="E74" s="155">
        <v>8.4623994808912056E-2</v>
      </c>
      <c r="F74" s="155">
        <v>5.0950062475763724E-2</v>
      </c>
      <c r="G74" s="155">
        <v>-0.32598558711318359</v>
      </c>
      <c r="H74" s="149">
        <f t="shared" si="10"/>
        <v>7561.1637327830058</v>
      </c>
      <c r="I74" s="150">
        <f t="shared" si="10"/>
        <v>516.63090858652879</v>
      </c>
      <c r="J74" s="150">
        <f t="shared" si="10"/>
        <v>484.91317021175587</v>
      </c>
      <c r="K74" s="150">
        <f t="shared" si="10"/>
        <v>1250.5590882371571</v>
      </c>
      <c r="L74" s="150">
        <f t="shared" si="10"/>
        <v>835.62406720363742</v>
      </c>
      <c r="M74" s="150">
        <f t="shared" si="10"/>
        <v>1925.8720930232555</v>
      </c>
      <c r="N74" s="151">
        <f t="shared" si="1"/>
        <v>-0.18738574986451401</v>
      </c>
      <c r="O74" s="151">
        <f t="shared" si="2"/>
        <v>-0.12901605583387932</v>
      </c>
      <c r="P74" s="152">
        <f t="shared" si="3"/>
        <v>-0.13164789728386783</v>
      </c>
      <c r="Q74" s="152">
        <f t="shared" si="7"/>
        <v>5.3730990468644491E-2</v>
      </c>
      <c r="R74" s="153">
        <v>8.9120399999999989E-2</v>
      </c>
      <c r="S74" s="157">
        <f t="shared" si="8"/>
        <v>-0.12500390450399779</v>
      </c>
      <c r="T74" s="157">
        <f t="shared" si="8"/>
        <v>4.7048469011835792E-2</v>
      </c>
      <c r="U74" s="157">
        <f t="shared" si="8"/>
        <v>-6.5449574180012071E-3</v>
      </c>
      <c r="V74" s="157">
        <f t="shared" si="8"/>
        <v>-4.1284739419884531E-3</v>
      </c>
      <c r="W74" s="157">
        <f t="shared" si="8"/>
        <v>-3.504694019525878E-2</v>
      </c>
      <c r="X74" s="157">
        <f t="shared" si="8"/>
        <v>-0.38113874931842584</v>
      </c>
    </row>
    <row r="75" spans="1:24">
      <c r="A75" s="147">
        <v>1982</v>
      </c>
      <c r="B75" s="155">
        <v>0.20419055079559353</v>
      </c>
      <c r="C75" s="155">
        <v>0.10603413654618475</v>
      </c>
      <c r="D75" s="155">
        <v>0.32814549486295586</v>
      </c>
      <c r="E75" s="155">
        <v>0.2905245565590866</v>
      </c>
      <c r="F75" s="155">
        <v>5.6372096837011831E-3</v>
      </c>
      <c r="G75" s="155">
        <v>0.15622641509433977</v>
      </c>
      <c r="H75" s="149">
        <f t="shared" si="10"/>
        <v>9105.0819200356327</v>
      </c>
      <c r="I75" s="150">
        <f t="shared" si="10"/>
        <v>571.41142089157233</v>
      </c>
      <c r="J75" s="150">
        <f t="shared" si="10"/>
        <v>644.03524241645721</v>
      </c>
      <c r="K75" s="150">
        <f t="shared" si="10"/>
        <v>1613.8772127981929</v>
      </c>
      <c r="L75" s="150">
        <f t="shared" si="10"/>
        <v>840.33465528721149</v>
      </c>
      <c r="M75" s="150">
        <f t="shared" si="10"/>
        <v>2226.7441860465115</v>
      </c>
      <c r="N75" s="151">
        <f t="shared" si="1"/>
        <v>9.8156414249408783E-2</v>
      </c>
      <c r="O75" s="151">
        <f t="shared" si="2"/>
        <v>-0.12395494406736232</v>
      </c>
      <c r="P75" s="152">
        <f t="shared" si="3"/>
        <v>-8.6334005763493066E-2</v>
      </c>
      <c r="Q75" s="152">
        <f t="shared" si="7"/>
        <v>5.1038688692139678E-2</v>
      </c>
      <c r="R75" s="153">
        <v>3.8257199999999998E-2</v>
      </c>
      <c r="S75" s="157">
        <f t="shared" si="8"/>
        <v>0.15981911880369659</v>
      </c>
      <c r="T75" s="157">
        <f t="shared" si="8"/>
        <v>6.5279524713322212E-2</v>
      </c>
      <c r="U75" s="157">
        <f t="shared" si="8"/>
        <v>0.27920663094169318</v>
      </c>
      <c r="V75" s="157">
        <f t="shared" si="8"/>
        <v>0.2429719308077869</v>
      </c>
      <c r="W75" s="157">
        <f t="shared" si="8"/>
        <v>-3.1418024663155686E-2</v>
      </c>
      <c r="X75" s="157">
        <f t="shared" si="8"/>
        <v>0.11362234241606006</v>
      </c>
    </row>
    <row r="76" spans="1:24">
      <c r="A76" s="147">
        <v>1983</v>
      </c>
      <c r="B76" s="155">
        <v>0.22337155858930619</v>
      </c>
      <c r="C76" s="155">
        <v>8.61764E-2</v>
      </c>
      <c r="D76" s="155">
        <v>3.2002094451429264E-2</v>
      </c>
      <c r="E76" s="155">
        <v>0.16194289622798344</v>
      </c>
      <c r="F76" s="155">
        <v>4.7494802071017972E-2</v>
      </c>
      <c r="G76" s="155">
        <v>-0.16797214969538743</v>
      </c>
      <c r="H76" s="149">
        <f t="shared" si="10"/>
        <v>11138.898259597305</v>
      </c>
      <c r="I76" s="150">
        <f t="shared" si="10"/>
        <v>620.65360006289291</v>
      </c>
      <c r="J76" s="150">
        <f t="shared" si="10"/>
        <v>664.64571907431775</v>
      </c>
      <c r="K76" s="150">
        <f t="shared" si="10"/>
        <v>1875.2331627950778</v>
      </c>
      <c r="L76" s="150">
        <f t="shared" si="10"/>
        <v>880.24618341349469</v>
      </c>
      <c r="M76" s="150">
        <f t="shared" si="10"/>
        <v>1852.7131782945733</v>
      </c>
      <c r="N76" s="151">
        <f t="shared" si="1"/>
        <v>0.1371951585893062</v>
      </c>
      <c r="O76" s="151">
        <f t="shared" si="2"/>
        <v>0.19136946413787692</v>
      </c>
      <c r="P76" s="152">
        <f t="shared" si="3"/>
        <v>6.1428662361322744E-2</v>
      </c>
      <c r="Q76" s="152">
        <f t="shared" si="7"/>
        <v>5.3402830654563971E-2</v>
      </c>
      <c r="R76" s="153">
        <v>3.7871000000000002E-2</v>
      </c>
      <c r="S76" s="157">
        <f t="shared" si="8"/>
        <v>0.17873180635098795</v>
      </c>
      <c r="T76" s="157">
        <f t="shared" si="8"/>
        <v>4.6542778437782761E-2</v>
      </c>
      <c r="U76" s="157">
        <f t="shared" si="8"/>
        <v>-5.654754346706703E-3</v>
      </c>
      <c r="V76" s="157">
        <f t="shared" si="8"/>
        <v>0.11954462185375969</v>
      </c>
      <c r="W76" s="157">
        <f t="shared" si="8"/>
        <v>9.272637997417732E-3</v>
      </c>
      <c r="X76" s="157">
        <f t="shared" si="8"/>
        <v>-0.19833211419857322</v>
      </c>
    </row>
    <row r="77" spans="1:24">
      <c r="A77" s="147">
        <v>1984</v>
      </c>
      <c r="B77" s="155">
        <v>6.14614199963621E-2</v>
      </c>
      <c r="C77" s="155">
        <v>9.5402811244979929E-2</v>
      </c>
      <c r="D77" s="155">
        <v>0.13733364344102345</v>
      </c>
      <c r="E77" s="155">
        <v>0.15619207332454216</v>
      </c>
      <c r="F77" s="155">
        <v>4.6781349731454869E-2</v>
      </c>
      <c r="G77" s="155">
        <v>-0.193776150627615</v>
      </c>
      <c r="H77" s="149">
        <f t="shared" si="10"/>
        <v>11823.510763827162</v>
      </c>
      <c r="I77" s="150">
        <f t="shared" si="10"/>
        <v>679.86569831821032</v>
      </c>
      <c r="J77" s="150">
        <f t="shared" si="10"/>
        <v>755.92393727227272</v>
      </c>
      <c r="K77" s="150">
        <f t="shared" si="10"/>
        <v>2168.1297184589794</v>
      </c>
      <c r="L77" s="150">
        <f t="shared" si="10"/>
        <v>921.4252879695398</v>
      </c>
      <c r="M77" s="150">
        <f t="shared" si="10"/>
        <v>1493.7015503875966</v>
      </c>
      <c r="N77" s="151">
        <f t="shared" si="1"/>
        <v>-3.3941391248617829E-2</v>
      </c>
      <c r="O77" s="151">
        <f t="shared" si="2"/>
        <v>-7.5872223444661352E-2</v>
      </c>
      <c r="P77" s="152">
        <f t="shared" si="3"/>
        <v>-9.4730653328180064E-2</v>
      </c>
      <c r="Q77" s="152">
        <f t="shared" si="7"/>
        <v>5.1212126318051387E-2</v>
      </c>
      <c r="R77" s="153">
        <v>4.0433899999999995E-2</v>
      </c>
      <c r="S77" s="157">
        <f t="shared" si="8"/>
        <v>2.0210337241377996E-2</v>
      </c>
      <c r="T77" s="157">
        <f t="shared" si="8"/>
        <v>5.2832679947260264E-2</v>
      </c>
      <c r="U77" s="157">
        <f t="shared" si="8"/>
        <v>9.3133973663318326E-2</v>
      </c>
      <c r="V77" s="157">
        <f t="shared" si="8"/>
        <v>0.11125951713467042</v>
      </c>
      <c r="W77" s="157">
        <f t="shared" si="8"/>
        <v>6.1007717371135417E-3</v>
      </c>
      <c r="X77" s="157">
        <f t="shared" si="8"/>
        <v>-0.22510805407975942</v>
      </c>
    </row>
    <row r="78" spans="1:24">
      <c r="A78" s="147">
        <v>1985</v>
      </c>
      <c r="B78" s="155">
        <v>0.31235149485768948</v>
      </c>
      <c r="C78" s="155">
        <v>7.4711290322580642E-2</v>
      </c>
      <c r="D78" s="155">
        <v>0.2571248821260641</v>
      </c>
      <c r="E78" s="155">
        <v>0.23862641849916477</v>
      </c>
      <c r="F78" s="155">
        <v>7.4713712076145189E-2</v>
      </c>
      <c r="G78" s="155">
        <v>6.0006487187804103E-2</v>
      </c>
      <c r="H78" s="149">
        <f t="shared" si="10"/>
        <v>15516.602025374559</v>
      </c>
      <c r="I78" s="150">
        <f t="shared" si="10"/>
        <v>730.65934188562619</v>
      </c>
      <c r="J78" s="150">
        <f t="shared" si="10"/>
        <v>950.2907905396761</v>
      </c>
      <c r="K78" s="150">
        <f t="shared" si="10"/>
        <v>2685.5027480164476</v>
      </c>
      <c r="L78" s="150">
        <f t="shared" si="10"/>
        <v>990.26839163457521</v>
      </c>
      <c r="M78" s="150">
        <f t="shared" si="10"/>
        <v>1583.333333333333</v>
      </c>
      <c r="N78" s="151">
        <f t="shared" si="1"/>
        <v>0.23764020453510884</v>
      </c>
      <c r="O78" s="151">
        <f t="shared" si="2"/>
        <v>5.522661273162538E-2</v>
      </c>
      <c r="P78" s="152">
        <f t="shared" si="3"/>
        <v>7.372507635852471E-2</v>
      </c>
      <c r="Q78" s="152">
        <f t="shared" si="7"/>
        <v>5.1284365102581608E-2</v>
      </c>
      <c r="R78" s="153">
        <v>3.7914699999999996E-2</v>
      </c>
      <c r="S78" s="157">
        <f t="shared" si="8"/>
        <v>0.26441170440855077</v>
      </c>
      <c r="T78" s="157">
        <f t="shared" si="8"/>
        <v>3.5452422364362635E-2</v>
      </c>
      <c r="U78" s="157">
        <f t="shared" si="8"/>
        <v>0.21120250260070894</v>
      </c>
      <c r="V78" s="157">
        <f t="shared" si="8"/>
        <v>0.19337978207569928</v>
      </c>
      <c r="W78" s="157">
        <f t="shared" si="8"/>
        <v>3.5454755652025272E-2</v>
      </c>
      <c r="X78" s="157">
        <f t="shared" si="8"/>
        <v>2.1284781097911099E-2</v>
      </c>
    </row>
    <row r="79" spans="1:24">
      <c r="A79" s="147">
        <v>1986</v>
      </c>
      <c r="B79" s="155">
        <v>0.18494578758046187</v>
      </c>
      <c r="C79" s="155">
        <v>5.9692800000000004E-2</v>
      </c>
      <c r="D79" s="155">
        <v>0.24284215141767618</v>
      </c>
      <c r="E79" s="155">
        <v>0.21354060117746398</v>
      </c>
      <c r="F79" s="155">
        <v>9.6123575098164826E-2</v>
      </c>
      <c r="G79" s="155">
        <v>0.18956548347613222</v>
      </c>
      <c r="H79" s="149">
        <f t="shared" si="10"/>
        <v>18386.332207530046</v>
      </c>
      <c r="I79" s="150">
        <f t="shared" si="10"/>
        <v>774.27444384893658</v>
      </c>
      <c r="J79" s="150">
        <f t="shared" si="10"/>
        <v>1181.0614505867354</v>
      </c>
      <c r="K79" s="150">
        <f t="shared" si="10"/>
        <v>3258.9666192916111</v>
      </c>
      <c r="L79" s="150">
        <f t="shared" si="10"/>
        <v>1085.4565297452002</v>
      </c>
      <c r="M79" s="150">
        <f t="shared" si="10"/>
        <v>1883.4786821705422</v>
      </c>
      <c r="N79" s="151">
        <f t="shared" si="1"/>
        <v>0.12525298758046188</v>
      </c>
      <c r="O79" s="151">
        <f t="shared" si="2"/>
        <v>-5.7896363837214304E-2</v>
      </c>
      <c r="P79" s="152">
        <f t="shared" si="3"/>
        <v>-2.8594813597002111E-2</v>
      </c>
      <c r="Q79" s="152">
        <f t="shared" si="7"/>
        <v>4.9663565599739057E-2</v>
      </c>
      <c r="R79" s="153">
        <v>1.1872100000000002E-2</v>
      </c>
      <c r="S79" s="157">
        <f t="shared" si="8"/>
        <v>0.17104304741721998</v>
      </c>
      <c r="T79" s="157">
        <f t="shared" si="8"/>
        <v>4.7259628959035682E-2</v>
      </c>
      <c r="U79" s="157">
        <f t="shared" si="8"/>
        <v>0.22826012439484811</v>
      </c>
      <c r="V79" s="157">
        <f t="shared" si="8"/>
        <v>0.19930236358672593</v>
      </c>
      <c r="W79" s="157">
        <f t="shared" si="8"/>
        <v>8.3262968806200766E-2</v>
      </c>
      <c r="X79" s="157">
        <f t="shared" si="8"/>
        <v>0.17560854131281256</v>
      </c>
    </row>
    <row r="80" spans="1:24">
      <c r="A80" s="147">
        <v>1987</v>
      </c>
      <c r="B80" s="155">
        <v>5.8127216418218712E-2</v>
      </c>
      <c r="C80" s="155">
        <v>5.7773600000000001E-2</v>
      </c>
      <c r="D80" s="155">
        <v>-4.9605089379262279E-2</v>
      </c>
      <c r="E80" s="155">
        <v>2.8125853555458283E-2</v>
      </c>
      <c r="F80" s="155">
        <v>7.852543870723383E-2</v>
      </c>
      <c r="G80" s="155">
        <v>0.24527331189710622</v>
      </c>
      <c r="H80" s="149">
        <f t="shared" si="10"/>
        <v>19455.07851889441</v>
      </c>
      <c r="I80" s="150">
        <f t="shared" si="10"/>
        <v>819.00706585808746</v>
      </c>
      <c r="J80" s="150">
        <f t="shared" si="10"/>
        <v>1122.4747917679792</v>
      </c>
      <c r="K80" s="150">
        <f t="shared" si="10"/>
        <v>3350.6278371679336</v>
      </c>
      <c r="L80" s="150">
        <f t="shared" si="10"/>
        <v>1170.6924799410738</v>
      </c>
      <c r="M80" s="150">
        <f t="shared" si="10"/>
        <v>2345.4457364341083</v>
      </c>
      <c r="N80" s="151">
        <f t="shared" si="1"/>
        <v>3.536164182187107E-4</v>
      </c>
      <c r="O80" s="151">
        <f t="shared" si="2"/>
        <v>0.107732305797481</v>
      </c>
      <c r="P80" s="152">
        <f t="shared" si="3"/>
        <v>3.0001362862760429E-2</v>
      </c>
      <c r="Q80" s="152">
        <f t="shared" si="7"/>
        <v>5.0693590437507208E-2</v>
      </c>
      <c r="R80" s="153">
        <v>4.33213E-2</v>
      </c>
      <c r="S80" s="157">
        <f t="shared" si="8"/>
        <v>1.419113787691173E-2</v>
      </c>
      <c r="T80" s="157">
        <f t="shared" si="8"/>
        <v>1.3852204493476794E-2</v>
      </c>
      <c r="U80" s="157">
        <f t="shared" si="8"/>
        <v>-8.906785414930396E-2</v>
      </c>
      <c r="V80" s="157">
        <f t="shared" si="8"/>
        <v>-1.4564493645957022E-2</v>
      </c>
      <c r="W80" s="157">
        <f t="shared" si="8"/>
        <v>3.3742375150621395E-2</v>
      </c>
      <c r="X80" s="157">
        <f t="shared" si="8"/>
        <v>0.19356646116312048</v>
      </c>
    </row>
    <row r="81" spans="1:24">
      <c r="A81" s="147">
        <v>1988</v>
      </c>
      <c r="B81" s="155">
        <v>0.16537192812044688</v>
      </c>
      <c r="C81" s="155">
        <v>6.6684400000000005E-2</v>
      </c>
      <c r="D81" s="155">
        <v>8.2235958434841674E-2</v>
      </c>
      <c r="E81" s="155">
        <v>0.14382285179475657</v>
      </c>
      <c r="F81" s="155">
        <v>7.2208240664871859E-2</v>
      </c>
      <c r="G81" s="155">
        <v>-0.15255112580045449</v>
      </c>
      <c r="H81" s="149">
        <f t="shared" si="10"/>
        <v>22672.402365298665</v>
      </c>
      <c r="I81" s="150">
        <f t="shared" si="10"/>
        <v>873.62206064059444</v>
      </c>
      <c r="J81" s="150">
        <f t="shared" si="10"/>
        <v>1214.7825820879684</v>
      </c>
      <c r="K81" s="150">
        <f t="shared" si="10"/>
        <v>3832.5246880123232</v>
      </c>
      <c r="L81" s="150">
        <f t="shared" si="10"/>
        <v>1255.2261242772145</v>
      </c>
      <c r="M81" s="150">
        <f t="shared" si="10"/>
        <v>1987.645348837209</v>
      </c>
      <c r="N81" s="151">
        <f t="shared" si="1"/>
        <v>9.8687528120446871E-2</v>
      </c>
      <c r="O81" s="151">
        <f t="shared" si="2"/>
        <v>8.3135969685605202E-2</v>
      </c>
      <c r="P81" s="152">
        <f t="shared" si="3"/>
        <v>2.1549076325690308E-2</v>
      </c>
      <c r="Q81" s="152">
        <f t="shared" si="7"/>
        <v>5.1199933578993884E-2</v>
      </c>
      <c r="R81" s="153">
        <v>4.41176E-2</v>
      </c>
      <c r="S81" s="157">
        <f t="shared" si="8"/>
        <v>0.11613091103956763</v>
      </c>
      <c r="T81" s="157">
        <f t="shared" si="8"/>
        <v>2.1613274213555966E-2</v>
      </c>
      <c r="U81" s="157">
        <f t="shared" si="8"/>
        <v>3.6507725216816223E-2</v>
      </c>
      <c r="V81" s="157">
        <f t="shared" si="8"/>
        <v>9.5492358135478739E-2</v>
      </c>
      <c r="W81" s="157">
        <f t="shared" si="8"/>
        <v>2.6903713398636064E-2</v>
      </c>
      <c r="X81" s="157">
        <f t="shared" si="8"/>
        <v>-0.1883587881292822</v>
      </c>
    </row>
    <row r="82" spans="1:24">
      <c r="A82" s="147">
        <v>1989</v>
      </c>
      <c r="B82" s="155">
        <v>0.31475183638196724</v>
      </c>
      <c r="C82" s="155">
        <v>8.111560000000001E-2</v>
      </c>
      <c r="D82" s="155">
        <v>0.17693647159446219</v>
      </c>
      <c r="E82" s="155">
        <v>0.15948974901357249</v>
      </c>
      <c r="F82" s="155">
        <v>4.3928001200889799E-2</v>
      </c>
      <c r="G82" s="155">
        <v>-2.8397318708104802E-2</v>
      </c>
      <c r="H82" s="149">
        <f t="shared" si="10"/>
        <v>29808.582644967279</v>
      </c>
      <c r="I82" s="150">
        <f t="shared" si="10"/>
        <v>944.48643826269256</v>
      </c>
      <c r="J82" s="150">
        <f t="shared" si="10"/>
        <v>1429.7219259170236</v>
      </c>
      <c r="K82" s="150">
        <f t="shared" si="10"/>
        <v>4443.773088591729</v>
      </c>
      <c r="L82" s="150">
        <f t="shared" si="10"/>
        <v>1310.3656989718522</v>
      </c>
      <c r="M82" s="150">
        <f t="shared" si="10"/>
        <v>1931.2015503875966</v>
      </c>
      <c r="N82" s="151">
        <f t="shared" si="1"/>
        <v>0.23363623638196723</v>
      </c>
      <c r="O82" s="151">
        <f t="shared" si="2"/>
        <v>0.13781536478750506</v>
      </c>
      <c r="P82" s="152">
        <f t="shared" si="3"/>
        <v>0.15526208736839475</v>
      </c>
      <c r="Q82" s="152">
        <f t="shared" si="7"/>
        <v>5.240982169336883E-2</v>
      </c>
      <c r="R82" s="153">
        <v>4.6396E-2</v>
      </c>
      <c r="S82" s="157">
        <f t="shared" si="8"/>
        <v>0.25645724599670405</v>
      </c>
      <c r="T82" s="157">
        <f t="shared" si="8"/>
        <v>3.3180172707082178E-2</v>
      </c>
      <c r="U82" s="157">
        <f t="shared" si="8"/>
        <v>0.12475245661724821</v>
      </c>
      <c r="V82" s="157">
        <f t="shared" si="8"/>
        <v>0.10807930173048486</v>
      </c>
      <c r="W82" s="157">
        <f t="shared" si="8"/>
        <v>-2.3585705594347806E-3</v>
      </c>
      <c r="X82" s="157">
        <f t="shared" si="8"/>
        <v>-7.1477068631861096E-2</v>
      </c>
    </row>
    <row r="83" spans="1:24">
      <c r="A83" s="147">
        <v>1990</v>
      </c>
      <c r="B83" s="155">
        <v>-3.0644516129032118E-2</v>
      </c>
      <c r="C83" s="155">
        <v>7.4964799999999998E-2</v>
      </c>
      <c r="D83" s="155">
        <v>6.2353753335533363E-2</v>
      </c>
      <c r="E83" s="155">
        <v>6.2807165619478592E-2</v>
      </c>
      <c r="F83" s="155">
        <v>-6.8759967580853676E-3</v>
      </c>
      <c r="G83" s="155">
        <v>-3.1108881083793394E-2</v>
      </c>
      <c r="H83" s="149">
        <f t="shared" si="10"/>
        <v>28895.113053319994</v>
      </c>
      <c r="I83" s="150">
        <f t="shared" si="10"/>
        <v>1015.2896752097677</v>
      </c>
      <c r="J83" s="150">
        <f t="shared" si="10"/>
        <v>1518.8704542240573</v>
      </c>
      <c r="K83" s="150">
        <f t="shared" si="10"/>
        <v>4722.8738809422921</v>
      </c>
      <c r="L83" s="150">
        <f t="shared" si="10"/>
        <v>1301.3556286738155</v>
      </c>
      <c r="M83" s="150">
        <f t="shared" si="10"/>
        <v>1871.1240310077515</v>
      </c>
      <c r="N83" s="151">
        <f t="shared" si="1"/>
        <v>-0.10560931612903211</v>
      </c>
      <c r="O83" s="151">
        <f t="shared" si="2"/>
        <v>-9.2998269464565478E-2</v>
      </c>
      <c r="P83" s="152">
        <f t="shared" si="3"/>
        <v>-9.3451681748510707E-2</v>
      </c>
      <c r="Q83" s="152">
        <f t="shared" si="7"/>
        <v>4.9979953137364364E-2</v>
      </c>
      <c r="R83" s="153">
        <v>6.2549499999999994E-2</v>
      </c>
      <c r="S83" s="157">
        <f t="shared" si="8"/>
        <v>-8.7707929022631026E-2</v>
      </c>
      <c r="T83" s="157">
        <f t="shared" si="8"/>
        <v>1.1684443877673534E-2</v>
      </c>
      <c r="U83" s="157">
        <f t="shared" si="8"/>
        <v>-1.8422357214098461E-4</v>
      </c>
      <c r="V83" s="157">
        <f t="shared" si="8"/>
        <v>2.4249752080129916E-4</v>
      </c>
      <c r="W83" s="157">
        <f t="shared" si="8"/>
        <v>-6.5338599997539326E-2</v>
      </c>
      <c r="X83" s="157">
        <f t="shared" si="8"/>
        <v>-8.8144958031407872E-2</v>
      </c>
    </row>
    <row r="84" spans="1:24">
      <c r="A84" s="147">
        <v>1991</v>
      </c>
      <c r="B84" s="155">
        <v>0.30234843134879757</v>
      </c>
      <c r="C84" s="155">
        <v>5.3756000000000005E-2</v>
      </c>
      <c r="D84" s="155">
        <v>0.15004510019517303</v>
      </c>
      <c r="E84" s="155">
        <v>0.18928042873950041</v>
      </c>
      <c r="F84" s="155">
        <v>-1.6979939977885827E-3</v>
      </c>
      <c r="G84" s="155">
        <v>-8.5577421025375466E-2</v>
      </c>
      <c r="H84" s="149">
        <f t="shared" si="10"/>
        <v>37631.505158637461</v>
      </c>
      <c r="I84" s="150">
        <f t="shared" si="10"/>
        <v>1069.8675869903439</v>
      </c>
      <c r="J84" s="150">
        <f t="shared" si="10"/>
        <v>1746.769523711594</v>
      </c>
      <c r="K84" s="150">
        <f t="shared" si="10"/>
        <v>5616.8214740096373</v>
      </c>
      <c r="L84" s="150">
        <f t="shared" si="10"/>
        <v>1299.1459346273391</v>
      </c>
      <c r="M84" s="150">
        <f t="shared" si="10"/>
        <v>1710.9980620155034</v>
      </c>
      <c r="N84" s="151">
        <f t="shared" si="1"/>
        <v>0.24859243134879758</v>
      </c>
      <c r="O84" s="151">
        <f t="shared" si="2"/>
        <v>0.15230333115362454</v>
      </c>
      <c r="P84" s="152">
        <f t="shared" si="3"/>
        <v>0.11306800260929717</v>
      </c>
      <c r="Q84" s="152">
        <f t="shared" si="7"/>
        <v>5.13850639844049E-2</v>
      </c>
      <c r="R84" s="153">
        <v>2.9806300000000001E-2</v>
      </c>
      <c r="S84" s="157">
        <f t="shared" si="8"/>
        <v>0.26465378134586826</v>
      </c>
      <c r="T84" s="157">
        <f t="shared" si="8"/>
        <v>2.3256509500864331E-2</v>
      </c>
      <c r="U84" s="157">
        <f t="shared" si="8"/>
        <v>0.11675865664753959</v>
      </c>
      <c r="V84" s="157">
        <f t="shared" si="8"/>
        <v>0.15485837359851118</v>
      </c>
      <c r="W84" s="157">
        <f t="shared" si="8"/>
        <v>-3.0592446363737036E-2</v>
      </c>
      <c r="X84" s="157">
        <f t="shared" si="8"/>
        <v>-0.1120441009395412</v>
      </c>
    </row>
    <row r="85" spans="1:24">
      <c r="A85" s="147">
        <v>1992</v>
      </c>
      <c r="B85" s="155">
        <v>7.493727972380064E-2</v>
      </c>
      <c r="C85" s="155">
        <v>3.4313147410358569E-2</v>
      </c>
      <c r="D85" s="155">
        <v>9.3616373162079422E-2</v>
      </c>
      <c r="E85" s="155">
        <v>0.11305244549445928</v>
      </c>
      <c r="F85" s="155">
        <v>8.1747821156863409E-3</v>
      </c>
      <c r="G85" s="155">
        <v>-5.7341073198357684E-2</v>
      </c>
      <c r="H85" s="149">
        <f t="shared" si="10"/>
        <v>40451.507787137925</v>
      </c>
      <c r="I85" s="150">
        <f t="shared" si="10"/>
        <v>1106.5781112123082</v>
      </c>
      <c r="J85" s="150">
        <f t="shared" si="10"/>
        <v>1910.2957512715263</v>
      </c>
      <c r="K85" s="150">
        <f t="shared" si="10"/>
        <v>6251.8168775522199</v>
      </c>
      <c r="L85" s="150">
        <f t="shared" si="10"/>
        <v>1309.7661695793972</v>
      </c>
      <c r="M85" s="150">
        <f t="shared" si="10"/>
        <v>1612.8875968992243</v>
      </c>
      <c r="N85" s="151">
        <f t="shared" ref="N85:N114" si="11">B85-C85</f>
        <v>4.0624132313442071E-2</v>
      </c>
      <c r="O85" s="151">
        <f t="shared" ref="O85:O114" si="12">B85-D85</f>
        <v>-1.8679093438278782E-2</v>
      </c>
      <c r="P85" s="152">
        <f t="shared" ref="P85:P115" si="13">B85-E85</f>
        <v>-3.8115165770658641E-2</v>
      </c>
      <c r="Q85" s="152">
        <f t="shared" si="7"/>
        <v>5.0319857010869606E-2</v>
      </c>
      <c r="R85" s="153">
        <v>2.9667099999999998E-2</v>
      </c>
      <c r="S85" s="157">
        <f t="shared" ref="S85:X115" si="14">(1+B85)/(1+$R85)-1</f>
        <v>4.3965840730271655E-2</v>
      </c>
      <c r="T85" s="157">
        <f t="shared" si="14"/>
        <v>4.5121839965156507E-3</v>
      </c>
      <c r="U85" s="157">
        <f t="shared" si="14"/>
        <v>6.2106746114428013E-2</v>
      </c>
      <c r="V85" s="157">
        <f t="shared" si="14"/>
        <v>8.0982820073069561E-2</v>
      </c>
      <c r="W85" s="157">
        <f t="shared" si="14"/>
        <v>-2.0873074301697714E-2</v>
      </c>
      <c r="X85" s="157">
        <f t="shared" si="14"/>
        <v>-8.4501265698746386E-2</v>
      </c>
    </row>
    <row r="86" spans="1:24">
      <c r="A86" s="147">
        <v>1993</v>
      </c>
      <c r="B86" s="155">
        <v>9.96705147919488E-2</v>
      </c>
      <c r="C86" s="155">
        <v>2.9971199999999996E-2</v>
      </c>
      <c r="D86" s="155">
        <v>0.14210957589263107</v>
      </c>
      <c r="E86" s="155">
        <v>0.15472450683005834</v>
      </c>
      <c r="F86" s="155">
        <v>2.1565986163242234E-2</v>
      </c>
      <c r="G86" s="155">
        <v>0.17677981375788532</v>
      </c>
      <c r="H86" s="149">
        <f t="shared" ref="H86:M101" si="15">H85*(1+B86)</f>
        <v>44483.33039239249</v>
      </c>
      <c r="I86" s="150">
        <f t="shared" si="15"/>
        <v>1139.7435850990746</v>
      </c>
      <c r="J86" s="150">
        <f t="shared" si="15"/>
        <v>2181.7670703142176</v>
      </c>
      <c r="K86" s="150">
        <f t="shared" si="15"/>
        <v>7219.1261607233218</v>
      </c>
      <c r="L86" s="150">
        <f t="shared" si="15"/>
        <v>1338.0125686696292</v>
      </c>
      <c r="M86" s="150">
        <f t="shared" si="15"/>
        <v>1898.0135658914724</v>
      </c>
      <c r="N86" s="151">
        <f t="shared" si="11"/>
        <v>6.9699314791948797E-2</v>
      </c>
      <c r="O86" s="151">
        <f t="shared" si="12"/>
        <v>-4.2439061100682268E-2</v>
      </c>
      <c r="P86" s="152">
        <f t="shared" si="13"/>
        <v>-5.5053992038109539E-2</v>
      </c>
      <c r="Q86" s="152">
        <f t="shared" si="7"/>
        <v>4.8975937931758473E-2</v>
      </c>
      <c r="R86" s="153">
        <v>2.8109600000000002E-2</v>
      </c>
      <c r="S86" s="157">
        <f t="shared" si="14"/>
        <v>6.9604363962702642E-2</v>
      </c>
      <c r="T86" s="157">
        <f t="shared" si="14"/>
        <v>1.8107018940394237E-3</v>
      </c>
      <c r="U86" s="157">
        <f t="shared" si="14"/>
        <v>0.11088309640589955</v>
      </c>
      <c r="V86" s="157">
        <f t="shared" si="14"/>
        <v>0.12315312183648341</v>
      </c>
      <c r="W86" s="157">
        <f t="shared" si="14"/>
        <v>-6.3647045380743617E-3</v>
      </c>
      <c r="X86" s="157">
        <f t="shared" si="14"/>
        <v>0.14460541342857347</v>
      </c>
    </row>
    <row r="87" spans="1:24">
      <c r="A87" s="147">
        <v>1994</v>
      </c>
      <c r="B87" s="155">
        <v>1.3259206774573897E-2</v>
      </c>
      <c r="C87" s="155">
        <v>4.2522489959839357E-2</v>
      </c>
      <c r="D87" s="155">
        <v>-8.0366555509985921E-2</v>
      </c>
      <c r="E87" s="155">
        <v>-9.6826953788543557E-3</v>
      </c>
      <c r="F87" s="155">
        <v>2.5156185989348767E-2</v>
      </c>
      <c r="G87" s="155">
        <v>-2.1697511167836581E-2</v>
      </c>
      <c r="H87" s="149">
        <f t="shared" si="15"/>
        <v>45073.144068086905</v>
      </c>
      <c r="I87" s="150">
        <f t="shared" si="15"/>
        <v>1188.2083202532413</v>
      </c>
      <c r="J87" s="150">
        <f t="shared" si="15"/>
        <v>2006.4259659479505</v>
      </c>
      <c r="K87" s="150">
        <f t="shared" si="15"/>
        <v>7149.2255612075196</v>
      </c>
      <c r="L87" s="150">
        <f t="shared" si="15"/>
        <v>1371.6718617031686</v>
      </c>
      <c r="M87" s="150">
        <f t="shared" si="15"/>
        <v>1856.8313953488368</v>
      </c>
      <c r="N87" s="151">
        <f t="shared" si="11"/>
        <v>-2.926328318526546E-2</v>
      </c>
      <c r="O87" s="151">
        <f t="shared" si="12"/>
        <v>9.3625762284559821E-2</v>
      </c>
      <c r="P87" s="152">
        <f t="shared" si="13"/>
        <v>2.2941902153428253E-2</v>
      </c>
      <c r="Q87" s="152">
        <f t="shared" si="7"/>
        <v>4.9718636171719899E-2</v>
      </c>
      <c r="R87" s="153">
        <v>2.5974000000000001E-2</v>
      </c>
      <c r="S87" s="157">
        <f t="shared" si="14"/>
        <v>-1.2392900039792543E-2</v>
      </c>
      <c r="T87" s="157">
        <f t="shared" si="14"/>
        <v>1.6129541255274882E-2</v>
      </c>
      <c r="U87" s="157">
        <f t="shared" si="14"/>
        <v>-0.10364839217171773</v>
      </c>
      <c r="V87" s="157">
        <f t="shared" si="14"/>
        <v>-3.4753995109870539E-2</v>
      </c>
      <c r="W87" s="157">
        <f t="shared" si="14"/>
        <v>-7.9710987866277172E-4</v>
      </c>
      <c r="X87" s="157">
        <f t="shared" si="14"/>
        <v>-4.6464638643704981E-2</v>
      </c>
    </row>
    <row r="88" spans="1:24">
      <c r="A88" s="147">
        <v>1995</v>
      </c>
      <c r="B88" s="155">
        <v>0.37195198902606308</v>
      </c>
      <c r="C88" s="155">
        <v>5.4896E-2</v>
      </c>
      <c r="D88" s="155">
        <v>0.23480780112538907</v>
      </c>
      <c r="E88" s="155">
        <v>0.21287256523842943</v>
      </c>
      <c r="F88" s="155">
        <v>1.7920251757683303E-2</v>
      </c>
      <c r="G88" s="155">
        <v>9.7847358121330164E-3</v>
      </c>
      <c r="H88" s="149">
        <f t="shared" si="15"/>
        <v>61838.189655870119</v>
      </c>
      <c r="I88" s="150">
        <f t="shared" si="15"/>
        <v>1253.4362042018633</v>
      </c>
      <c r="J88" s="150">
        <f t="shared" si="15"/>
        <v>2477.5504351330737</v>
      </c>
      <c r="K88" s="150">
        <f t="shared" si="15"/>
        <v>8671.0995458899142</v>
      </c>
      <c r="L88" s="150">
        <f t="shared" si="15"/>
        <v>1396.2525667938196</v>
      </c>
      <c r="M88" s="150">
        <f t="shared" si="15"/>
        <v>1874.9999999999995</v>
      </c>
      <c r="N88" s="151">
        <f t="shared" si="11"/>
        <v>0.31705598902606308</v>
      </c>
      <c r="O88" s="151">
        <f t="shared" si="12"/>
        <v>0.13714418790067401</v>
      </c>
      <c r="P88" s="152">
        <f t="shared" si="13"/>
        <v>0.15907942378763365</v>
      </c>
      <c r="Q88" s="152">
        <f t="shared" si="7"/>
        <v>5.0791451119413633E-2</v>
      </c>
      <c r="R88" s="153">
        <v>2.5316499999999999E-2</v>
      </c>
      <c r="S88" s="157">
        <f t="shared" si="14"/>
        <v>0.33807657345420949</v>
      </c>
      <c r="T88" s="157">
        <f t="shared" si="14"/>
        <v>2.8849140728741007E-2</v>
      </c>
      <c r="U88" s="157">
        <f t="shared" si="14"/>
        <v>0.20431866757765937</v>
      </c>
      <c r="V88" s="157">
        <f t="shared" si="14"/>
        <v>0.1829250433777565</v>
      </c>
      <c r="W88" s="157">
        <f t="shared" si="14"/>
        <v>-7.2136245172262914E-3</v>
      </c>
      <c r="X88" s="157">
        <f t="shared" si="14"/>
        <v>-1.514826318299467E-2</v>
      </c>
    </row>
    <row r="89" spans="1:24">
      <c r="A89" s="147">
        <v>1996</v>
      </c>
      <c r="B89" s="155">
        <v>0.22680966018865789</v>
      </c>
      <c r="C89" s="155">
        <v>5.005396825396826E-2</v>
      </c>
      <c r="D89" s="155">
        <v>1.428607793401844E-2</v>
      </c>
      <c r="E89" s="155">
        <v>3.4156893562299034E-2</v>
      </c>
      <c r="F89" s="155">
        <v>2.4254097556188015E-2</v>
      </c>
      <c r="G89" s="155">
        <v>-4.5865633074935408E-2</v>
      </c>
      <c r="H89" s="149">
        <f t="shared" si="15"/>
        <v>75863.688438399797</v>
      </c>
      <c r="I89" s="150">
        <f t="shared" si="15"/>
        <v>1316.175660175358</v>
      </c>
      <c r="J89" s="150">
        <f t="shared" si="15"/>
        <v>2512.9449137348461</v>
      </c>
      <c r="K89" s="150">
        <f t="shared" si="15"/>
        <v>8967.277370146976</v>
      </c>
      <c r="L89" s="150">
        <f t="shared" si="15"/>
        <v>1430.1174127619149</v>
      </c>
      <c r="M89" s="150">
        <f t="shared" si="15"/>
        <v>1789.0019379844957</v>
      </c>
      <c r="N89" s="151">
        <f t="shared" si="11"/>
        <v>0.17675569193468962</v>
      </c>
      <c r="O89" s="151">
        <f t="shared" si="12"/>
        <v>0.21252358225463946</v>
      </c>
      <c r="P89" s="152">
        <f t="shared" si="13"/>
        <v>0.19265276662635886</v>
      </c>
      <c r="Q89" s="152">
        <f t="shared" si="7"/>
        <v>5.304503967737495E-2</v>
      </c>
      <c r="R89" s="153">
        <v>3.3788200000000004E-2</v>
      </c>
      <c r="S89" s="157">
        <f t="shared" si="14"/>
        <v>0.18671277171538403</v>
      </c>
      <c r="T89" s="157">
        <f t="shared" si="14"/>
        <v>1.5734139985316364E-2</v>
      </c>
      <c r="U89" s="157">
        <f t="shared" si="14"/>
        <v>-1.8864717227360162E-2</v>
      </c>
      <c r="V89" s="157">
        <f t="shared" si="14"/>
        <v>3.5664322953099514E-4</v>
      </c>
      <c r="W89" s="157">
        <f t="shared" si="14"/>
        <v>-9.2224910710065888E-3</v>
      </c>
      <c r="X89" s="157">
        <f t="shared" si="14"/>
        <v>-7.7050437483166756E-2</v>
      </c>
    </row>
    <row r="90" spans="1:24">
      <c r="A90" s="147">
        <v>1997</v>
      </c>
      <c r="B90" s="155">
        <v>0.33103653103653097</v>
      </c>
      <c r="C90" s="155">
        <v>5.0620800000000001E-2</v>
      </c>
      <c r="D90" s="155">
        <v>9.939130272977531E-2</v>
      </c>
      <c r="E90" s="155">
        <v>0.12754162725001839</v>
      </c>
      <c r="F90" s="155">
        <v>4.0220867419660244E-2</v>
      </c>
      <c r="G90" s="155">
        <v>-0.21408259986459044</v>
      </c>
      <c r="H90" s="149">
        <f t="shared" si="15"/>
        <v>100977.34069068384</v>
      </c>
      <c r="I90" s="150">
        <f t="shared" si="15"/>
        <v>1382.8015250339627</v>
      </c>
      <c r="J90" s="150">
        <f t="shared" si="15"/>
        <v>2762.7097823991153</v>
      </c>
      <c r="K90" s="150">
        <f t="shared" si="15"/>
        <v>10110.978517937787</v>
      </c>
      <c r="L90" s="150">
        <f t="shared" si="15"/>
        <v>1487.6379756151593</v>
      </c>
      <c r="M90" s="150">
        <f t="shared" si="15"/>
        <v>1406.007751937984</v>
      </c>
      <c r="N90" s="151">
        <f t="shared" si="11"/>
        <v>0.28041573103653095</v>
      </c>
      <c r="O90" s="151">
        <f t="shared" si="12"/>
        <v>0.23164522830675566</v>
      </c>
      <c r="P90" s="152">
        <f t="shared" si="13"/>
        <v>0.20349490378651258</v>
      </c>
      <c r="Q90" s="152">
        <f t="shared" si="7"/>
        <v>5.5315584903303572E-2</v>
      </c>
      <c r="R90" s="153">
        <v>1.6970499999999999E-2</v>
      </c>
      <c r="S90" s="157">
        <f t="shared" si="14"/>
        <v>0.30882511443206151</v>
      </c>
      <c r="T90" s="157">
        <f t="shared" si="14"/>
        <v>3.3088767078297554E-2</v>
      </c>
      <c r="U90" s="157">
        <f t="shared" si="14"/>
        <v>8.104542140580806E-2</v>
      </c>
      <c r="V90" s="157">
        <f t="shared" si="14"/>
        <v>0.10872599278938622</v>
      </c>
      <c r="W90" s="157">
        <f t="shared" si="14"/>
        <v>2.2862381376510088E-2</v>
      </c>
      <c r="X90" s="157">
        <f t="shared" si="14"/>
        <v>-0.2271974456138014</v>
      </c>
    </row>
    <row r="91" spans="1:24">
      <c r="A91" s="147">
        <v>1998</v>
      </c>
      <c r="B91" s="155">
        <v>0.28337953278443584</v>
      </c>
      <c r="C91" s="155">
        <v>4.7759600000000006E-2</v>
      </c>
      <c r="D91" s="155">
        <v>0.14921431922606215</v>
      </c>
      <c r="E91" s="155">
        <v>7.6274756292817242E-2</v>
      </c>
      <c r="F91" s="155">
        <v>6.4423641576565771E-2</v>
      </c>
      <c r="G91" s="155">
        <v>-8.2701585113713616E-3</v>
      </c>
      <c r="H91" s="149">
        <f t="shared" si="15"/>
        <v>129592.25231742462</v>
      </c>
      <c r="I91" s="150">
        <f t="shared" si="15"/>
        <v>1448.8435727489748</v>
      </c>
      <c r="J91" s="150">
        <f t="shared" si="15"/>
        <v>3174.9456417989818</v>
      </c>
      <c r="K91" s="150">
        <f t="shared" si="15"/>
        <v>10882.190940275401</v>
      </c>
      <c r="L91" s="150">
        <f t="shared" si="15"/>
        <v>1583.4770313518782</v>
      </c>
      <c r="M91" s="150">
        <f t="shared" si="15"/>
        <v>1394.37984496124</v>
      </c>
      <c r="N91" s="151">
        <f t="shared" si="11"/>
        <v>0.23561993278443583</v>
      </c>
      <c r="O91" s="151">
        <f t="shared" si="12"/>
        <v>0.13416521355837369</v>
      </c>
      <c r="P91" s="152">
        <f t="shared" si="13"/>
        <v>0.2071047764916186</v>
      </c>
      <c r="Q91" s="152">
        <f t="shared" si="7"/>
        <v>5.6306048135548625E-2</v>
      </c>
      <c r="R91" s="153">
        <v>1.6069199999999999E-2</v>
      </c>
      <c r="S91" s="157">
        <f t="shared" si="14"/>
        <v>0.2630828026126919</v>
      </c>
      <c r="T91" s="157">
        <f t="shared" si="14"/>
        <v>3.1189214277925092E-2</v>
      </c>
      <c r="U91" s="157">
        <f t="shared" si="14"/>
        <v>0.13103942056905393</v>
      </c>
      <c r="V91" s="157">
        <f t="shared" si="14"/>
        <v>5.9253401532904704E-2</v>
      </c>
      <c r="W91" s="157">
        <f t="shared" si="14"/>
        <v>4.7589712961052077E-2</v>
      </c>
      <c r="X91" s="157">
        <f t="shared" si="14"/>
        <v>-2.3954429985055481E-2</v>
      </c>
    </row>
    <row r="92" spans="1:24">
      <c r="A92" s="147">
        <v>1999</v>
      </c>
      <c r="B92" s="155">
        <v>0.20885350992084475</v>
      </c>
      <c r="C92" s="155">
        <v>4.6384063745019917E-2</v>
      </c>
      <c r="D92" s="155">
        <v>-8.2542147962685761E-2</v>
      </c>
      <c r="E92" s="155">
        <v>9.0685450376237486E-3</v>
      </c>
      <c r="F92" s="155">
        <v>7.6804915514592897E-2</v>
      </c>
      <c r="G92" s="155">
        <v>8.5128561501042199E-3</v>
      </c>
      <c r="H92" s="149">
        <f t="shared" si="15"/>
        <v>156658.0490724665</v>
      </c>
      <c r="I92" s="150">
        <f t="shared" si="15"/>
        <v>1516.0468253839256</v>
      </c>
      <c r="J92" s="150">
        <f t="shared" si="15"/>
        <v>2912.8788088601259</v>
      </c>
      <c r="K92" s="150">
        <f t="shared" si="15"/>
        <v>10980.87657892531</v>
      </c>
      <c r="L92" s="150">
        <f t="shared" si="15"/>
        <v>1705.0958509641575</v>
      </c>
      <c r="M92" s="150">
        <f t="shared" si="15"/>
        <v>1406.2499999999995</v>
      </c>
      <c r="N92" s="151">
        <f t="shared" si="11"/>
        <v>0.16246944617582484</v>
      </c>
      <c r="O92" s="151">
        <f t="shared" si="12"/>
        <v>0.2913956578835305</v>
      </c>
      <c r="P92" s="152">
        <f t="shared" si="13"/>
        <v>0.19978496488322101</v>
      </c>
      <c r="Q92" s="152">
        <f t="shared" si="7"/>
        <v>5.9634694818320177E-2</v>
      </c>
      <c r="R92" s="153">
        <v>2.6764E-2</v>
      </c>
      <c r="S92" s="157">
        <f t="shared" si="14"/>
        <v>0.17734309921349478</v>
      </c>
      <c r="T92" s="157">
        <f t="shared" si="14"/>
        <v>1.9108640101347385E-2</v>
      </c>
      <c r="U92" s="157">
        <f t="shared" si="14"/>
        <v>-0.10645693456596239</v>
      </c>
      <c r="V92" s="157">
        <f t="shared" si="14"/>
        <v>-1.7234198863980699E-2</v>
      </c>
      <c r="W92" s="157">
        <f t="shared" si="14"/>
        <v>4.8736530998937377E-2</v>
      </c>
      <c r="X92" s="157">
        <f t="shared" si="14"/>
        <v>-1.7775402964942066E-2</v>
      </c>
    </row>
    <row r="93" spans="1:24">
      <c r="A93" s="147">
        <v>2000</v>
      </c>
      <c r="B93" s="155">
        <v>-9.0318189552492781E-2</v>
      </c>
      <c r="C93" s="155">
        <v>5.8198007968127491E-2</v>
      </c>
      <c r="D93" s="155">
        <v>0.16655267125397488</v>
      </c>
      <c r="E93" s="155">
        <v>9.3878146518094577E-2</v>
      </c>
      <c r="F93" s="155">
        <v>9.2915553233810844E-2</v>
      </c>
      <c r="G93" s="155">
        <v>-5.4435831180017269E-2</v>
      </c>
      <c r="H93" s="149">
        <f t="shared" si="15"/>
        <v>142508.97770141574</v>
      </c>
      <c r="I93" s="150">
        <f t="shared" si="15"/>
        <v>1604.2777306076737</v>
      </c>
      <c r="J93" s="150">
        <f t="shared" si="15"/>
        <v>3398.0265555148762</v>
      </c>
      <c r="K93" s="150">
        <f t="shared" si="15"/>
        <v>12011.740919298774</v>
      </c>
      <c r="L93" s="150">
        <f t="shared" si="15"/>
        <v>1863.5257752731677</v>
      </c>
      <c r="M93" s="150">
        <f t="shared" si="15"/>
        <v>1329.6996124031002</v>
      </c>
      <c r="N93" s="151">
        <f t="shared" si="11"/>
        <v>-0.14851619752062029</v>
      </c>
      <c r="O93" s="151">
        <f t="shared" si="12"/>
        <v>-0.25687086080646765</v>
      </c>
      <c r="P93" s="152">
        <f t="shared" si="13"/>
        <v>-0.18419633607058736</v>
      </c>
      <c r="Q93" s="152">
        <f t="shared" si="7"/>
        <v>5.5111895842923087E-2</v>
      </c>
      <c r="R93" s="153">
        <v>3.43602E-2</v>
      </c>
      <c r="S93" s="157">
        <f t="shared" si="14"/>
        <v>-0.12053672362151302</v>
      </c>
      <c r="T93" s="157">
        <f t="shared" si="14"/>
        <v>2.3045944699078058E-2</v>
      </c>
      <c r="U93" s="157">
        <f t="shared" si="14"/>
        <v>0.1278011965792718</v>
      </c>
      <c r="V93" s="157">
        <f t="shared" si="14"/>
        <v>5.7540832021663935E-2</v>
      </c>
      <c r="W93" s="157">
        <f t="shared" si="14"/>
        <v>5.661021492688012E-2</v>
      </c>
      <c r="X93" s="157">
        <f t="shared" si="14"/>
        <v>-8.5846333975357236E-2</v>
      </c>
    </row>
    <row r="94" spans="1:24">
      <c r="A94" s="147">
        <v>2001</v>
      </c>
      <c r="B94" s="155">
        <v>-0.11849759142000185</v>
      </c>
      <c r="C94" s="155">
        <v>3.3993548387096777E-2</v>
      </c>
      <c r="D94" s="155">
        <v>5.5721811892492555E-2</v>
      </c>
      <c r="E94" s="155">
        <v>8.5387489183019236E-2</v>
      </c>
      <c r="F94" s="155">
        <v>6.6779421091818225E-2</v>
      </c>
      <c r="G94" s="155">
        <v>7.4694844233922364E-3</v>
      </c>
      <c r="H94" s="149">
        <f t="shared" si="15"/>
        <v>125622.00708807123</v>
      </c>
      <c r="I94" s="150">
        <f t="shared" si="15"/>
        <v>1658.8128232694276</v>
      </c>
      <c r="J94" s="150">
        <f t="shared" si="15"/>
        <v>3587.3707520469702</v>
      </c>
      <c r="K94" s="150">
        <f t="shared" si="15"/>
        <v>13037.393317114629</v>
      </c>
      <c r="L94" s="150">
        <f t="shared" si="15"/>
        <v>1987.9709477355916</v>
      </c>
      <c r="M94" s="150">
        <f t="shared" si="15"/>
        <v>1339.6317829457359</v>
      </c>
      <c r="N94" s="151">
        <f t="shared" si="11"/>
        <v>-0.15249113980709864</v>
      </c>
      <c r="O94" s="151">
        <f t="shared" si="12"/>
        <v>-0.17421940331249441</v>
      </c>
      <c r="P94" s="152">
        <f t="shared" si="13"/>
        <v>-0.20388508060302107</v>
      </c>
      <c r="Q94" s="152">
        <f t="shared" si="7"/>
        <v>5.1665345512908356E-2</v>
      </c>
      <c r="R94" s="153">
        <v>1.6036700000000001E-2</v>
      </c>
      <c r="S94" s="157">
        <f t="shared" si="14"/>
        <v>-0.13241085821014309</v>
      </c>
      <c r="T94" s="157">
        <f t="shared" si="14"/>
        <v>1.7673424972834972E-2</v>
      </c>
      <c r="U94" s="157">
        <f t="shared" si="14"/>
        <v>3.9058738618883204E-2</v>
      </c>
      <c r="V94" s="157">
        <f t="shared" si="14"/>
        <v>6.8256185217541177E-2</v>
      </c>
      <c r="W94" s="157">
        <f t="shared" si="14"/>
        <v>4.9941819121118725E-2</v>
      </c>
      <c r="X94" s="157">
        <f t="shared" si="14"/>
        <v>-8.4319942149803095E-3</v>
      </c>
    </row>
    <row r="95" spans="1:24">
      <c r="A95" s="147">
        <v>2002</v>
      </c>
      <c r="B95" s="155">
        <v>-0.21966047957912699</v>
      </c>
      <c r="C95" s="155">
        <v>1.60532E-2</v>
      </c>
      <c r="D95" s="155">
        <v>0.15116400378109285</v>
      </c>
      <c r="E95" s="155">
        <v>0.12143658327667134</v>
      </c>
      <c r="F95" s="155">
        <v>9.5600399806989866E-2</v>
      </c>
      <c r="G95" s="155">
        <v>0.2556962025316456</v>
      </c>
      <c r="H95" s="149">
        <f t="shared" si="15"/>
        <v>98027.816765413008</v>
      </c>
      <c r="I95" s="150">
        <f t="shared" si="15"/>
        <v>1685.4420772839362</v>
      </c>
      <c r="J95" s="150">
        <f t="shared" si="15"/>
        <v>4129.6520779735802</v>
      </c>
      <c r="K95" s="150">
        <f t="shared" si="15"/>
        <v>14620.609816379138</v>
      </c>
      <c r="L95" s="150">
        <f t="shared" si="15"/>
        <v>2178.0217651437947</v>
      </c>
      <c r="M95" s="150">
        <f t="shared" si="15"/>
        <v>1682.1705426356584</v>
      </c>
      <c r="N95" s="151">
        <f t="shared" si="11"/>
        <v>-0.23571367957912698</v>
      </c>
      <c r="O95" s="151">
        <f t="shared" si="12"/>
        <v>-0.37082448336021984</v>
      </c>
      <c r="P95" s="152">
        <f t="shared" si="13"/>
        <v>-0.34109706285579833</v>
      </c>
      <c r="Q95" s="152">
        <f t="shared" si="7"/>
        <v>4.5325449773477855E-2</v>
      </c>
      <c r="R95" s="153">
        <v>2.48027E-2</v>
      </c>
      <c r="S95" s="157">
        <f t="shared" si="14"/>
        <v>-0.23854658031163167</v>
      </c>
      <c r="T95" s="157">
        <f t="shared" si="14"/>
        <v>-8.5377409719938901E-3</v>
      </c>
      <c r="U95" s="157">
        <f t="shared" si="14"/>
        <v>0.12330305509645223</v>
      </c>
      <c r="V95" s="157">
        <f t="shared" si="14"/>
        <v>9.4295109953039136E-2</v>
      </c>
      <c r="W95" s="157">
        <f t="shared" si="14"/>
        <v>6.9084224511693826E-2</v>
      </c>
      <c r="X95" s="157">
        <f t="shared" si="14"/>
        <v>0.22530532221631105</v>
      </c>
    </row>
    <row r="96" spans="1:24">
      <c r="A96" s="147">
        <v>2003</v>
      </c>
      <c r="B96" s="155">
        <v>0.28355800050010233</v>
      </c>
      <c r="C96" s="155">
        <v>1.00836E-2</v>
      </c>
      <c r="D96" s="155">
        <v>3.7531858817758529E-3</v>
      </c>
      <c r="E96" s="155">
        <v>0.12316378506833342</v>
      </c>
      <c r="F96" s="155">
        <v>9.8119558635008763E-2</v>
      </c>
      <c r="G96" s="155">
        <v>0.1988767281105992</v>
      </c>
      <c r="H96" s="149">
        <f t="shared" si="15"/>
        <v>125824.38848080393</v>
      </c>
      <c r="I96" s="150">
        <f t="shared" si="15"/>
        <v>1702.4374010144365</v>
      </c>
      <c r="J96" s="150">
        <f t="shared" si="15"/>
        <v>4145.1514298492766</v>
      </c>
      <c r="K96" s="150">
        <f t="shared" si="15"/>
        <v>16421.339461371623</v>
      </c>
      <c r="L96" s="150">
        <f t="shared" si="15"/>
        <v>2391.7282994371467</v>
      </c>
      <c r="M96" s="150">
        <f t="shared" si="15"/>
        <v>2016.7151162790694</v>
      </c>
      <c r="N96" s="151">
        <f t="shared" si="11"/>
        <v>0.2734744005001023</v>
      </c>
      <c r="O96" s="151">
        <f t="shared" si="12"/>
        <v>0.27980481461832646</v>
      </c>
      <c r="P96" s="152">
        <f t="shared" si="13"/>
        <v>0.16039421543176891</v>
      </c>
      <c r="Q96" s="152">
        <f t="shared" si="7"/>
        <v>4.8237796117156506E-2</v>
      </c>
      <c r="R96" s="153">
        <v>2.0352000000000002E-2</v>
      </c>
      <c r="S96" s="157">
        <f t="shared" si="14"/>
        <v>0.25795607839265511</v>
      </c>
      <c r="T96" s="157">
        <f t="shared" si="14"/>
        <v>-1.0063585899767857E-2</v>
      </c>
      <c r="U96" s="157">
        <f t="shared" si="14"/>
        <v>-1.6267733211895563E-2</v>
      </c>
      <c r="V96" s="157">
        <f t="shared" si="14"/>
        <v>0.10076109525764987</v>
      </c>
      <c r="W96" s="157">
        <f t="shared" si="14"/>
        <v>7.6216402413097573E-2</v>
      </c>
      <c r="X96" s="157">
        <f t="shared" si="14"/>
        <v>0.17496386355943772</v>
      </c>
    </row>
    <row r="97" spans="1:24">
      <c r="A97" s="147">
        <v>2004</v>
      </c>
      <c r="B97" s="155">
        <v>0.10742775944096193</v>
      </c>
      <c r="C97" s="155">
        <v>1.3746400000000001E-2</v>
      </c>
      <c r="D97" s="155">
        <v>4.490683702274547E-2</v>
      </c>
      <c r="E97" s="155">
        <v>0.10345924468934715</v>
      </c>
      <c r="F97" s="155">
        <v>0.13638479663675351</v>
      </c>
      <c r="G97" s="155">
        <v>4.6486486486486456E-2</v>
      </c>
      <c r="H97" s="149">
        <f t="shared" si="15"/>
        <v>139341.42061832585</v>
      </c>
      <c r="I97" s="150">
        <f t="shared" si="15"/>
        <v>1725.8397865037414</v>
      </c>
      <c r="J97" s="150">
        <f t="shared" si="15"/>
        <v>4331.2970695441181</v>
      </c>
      <c r="K97" s="150">
        <f t="shared" si="15"/>
        <v>18120.278838832503</v>
      </c>
      <c r="L97" s="150">
        <f t="shared" si="15"/>
        <v>2717.9236771662504</v>
      </c>
      <c r="M97" s="150">
        <f t="shared" si="15"/>
        <v>2110.4651162790692</v>
      </c>
      <c r="N97" s="151">
        <f t="shared" si="11"/>
        <v>9.3681359440961925E-2</v>
      </c>
      <c r="O97" s="151">
        <f t="shared" si="12"/>
        <v>6.2520922418216468E-2</v>
      </c>
      <c r="P97" s="152">
        <f t="shared" si="13"/>
        <v>3.9685147516147767E-3</v>
      </c>
      <c r="Q97" s="152">
        <f t="shared" si="7"/>
        <v>4.842299846885445E-2</v>
      </c>
      <c r="R97" s="153">
        <v>3.34232E-2</v>
      </c>
      <c r="S97" s="157">
        <f t="shared" si="14"/>
        <v>7.1611087733429724E-2</v>
      </c>
      <c r="T97" s="157">
        <f t="shared" si="14"/>
        <v>-1.9040408614786286E-2</v>
      </c>
      <c r="U97" s="157">
        <f t="shared" si="14"/>
        <v>1.1112230713172799E-2</v>
      </c>
      <c r="V97" s="157">
        <f t="shared" si="14"/>
        <v>6.7770923557112894E-2</v>
      </c>
      <c r="W97" s="157">
        <f t="shared" si="14"/>
        <v>9.9631590075347054E-2</v>
      </c>
      <c r="X97" s="157">
        <f t="shared" si="14"/>
        <v>1.2640790807179725E-2</v>
      </c>
    </row>
    <row r="98" spans="1:24">
      <c r="A98" s="147">
        <v>2005</v>
      </c>
      <c r="B98" s="155">
        <v>4.8344775232688535E-2</v>
      </c>
      <c r="C98" s="155">
        <v>3.1491600000000002E-2</v>
      </c>
      <c r="D98" s="155">
        <v>2.8675329597779506E-2</v>
      </c>
      <c r="E98" s="155">
        <v>5.2983848835185088E-2</v>
      </c>
      <c r="F98" s="155">
        <v>0.13510430453141753</v>
      </c>
      <c r="G98" s="155">
        <v>0.1776859504132231</v>
      </c>
      <c r="H98" s="149">
        <f t="shared" si="15"/>
        <v>146077.8502787223</v>
      </c>
      <c r="I98" s="150">
        <f t="shared" si="15"/>
        <v>1780.1892427244027</v>
      </c>
      <c r="J98" s="150">
        <f t="shared" si="15"/>
        <v>4455.4984405991927</v>
      </c>
      <c r="K98" s="150">
        <f t="shared" si="15"/>
        <v>19080.360953680607</v>
      </c>
      <c r="L98" s="150">
        <f t="shared" si="15"/>
        <v>3085.1268653392694</v>
      </c>
      <c r="M98" s="150">
        <f t="shared" si="15"/>
        <v>2485.4651162790692</v>
      </c>
      <c r="N98" s="151">
        <f t="shared" si="11"/>
        <v>1.6853175232688533E-2</v>
      </c>
      <c r="O98" s="151">
        <f t="shared" si="12"/>
        <v>1.9669445634909029E-2</v>
      </c>
      <c r="P98" s="152">
        <f t="shared" si="13"/>
        <v>-4.6390736024965532E-3</v>
      </c>
      <c r="Q98" s="152">
        <f t="shared" si="7"/>
        <v>4.8042189402255131E-2</v>
      </c>
      <c r="R98" s="153">
        <v>3.3385499999999999E-2</v>
      </c>
      <c r="S98" s="157">
        <f t="shared" si="14"/>
        <v>1.4475987163249604E-2</v>
      </c>
      <c r="T98" s="157">
        <f t="shared" si="14"/>
        <v>-1.8327139291194339E-3</v>
      </c>
      <c r="U98" s="157">
        <f t="shared" si="14"/>
        <v>-4.5579993160543841E-3</v>
      </c>
      <c r="V98" s="157">
        <f t="shared" si="14"/>
        <v>1.8965186598016937E-2</v>
      </c>
      <c r="W98" s="157">
        <f t="shared" si="14"/>
        <v>9.8432583514494354E-2</v>
      </c>
      <c r="X98" s="157">
        <f t="shared" si="14"/>
        <v>0.13963854767966355</v>
      </c>
    </row>
    <row r="99" spans="1:24">
      <c r="A99" s="147">
        <v>2006</v>
      </c>
      <c r="B99" s="155">
        <v>0.15612557979315703</v>
      </c>
      <c r="C99" s="155">
        <v>4.7300000000000002E-2</v>
      </c>
      <c r="D99" s="155">
        <v>1.9610012417568386E-2</v>
      </c>
      <c r="E99" s="155">
        <v>5.1964610076620635E-2</v>
      </c>
      <c r="F99" s="155">
        <v>1.7334140261067166E-2</v>
      </c>
      <c r="G99" s="155">
        <v>0.23196881091617927</v>
      </c>
      <c r="H99" s="149">
        <f t="shared" si="15"/>
        <v>168884.33934842583</v>
      </c>
      <c r="I99" s="150">
        <f t="shared" si="15"/>
        <v>1864.3921939052668</v>
      </c>
      <c r="J99" s="150">
        <f t="shared" si="15"/>
        <v>4542.8708203458</v>
      </c>
      <c r="K99" s="150">
        <f t="shared" si="15"/>
        <v>20071.8644707598</v>
      </c>
      <c r="L99" s="150">
        <f t="shared" si="15"/>
        <v>3138.6048871462467</v>
      </c>
      <c r="M99" s="150">
        <f t="shared" si="15"/>
        <v>3062.0155038759681</v>
      </c>
      <c r="N99" s="151">
        <f t="shared" si="11"/>
        <v>0.10882557979315702</v>
      </c>
      <c r="O99" s="151">
        <f t="shared" si="12"/>
        <v>0.13651556737558865</v>
      </c>
      <c r="P99" s="152">
        <f t="shared" si="13"/>
        <v>0.10416096971653639</v>
      </c>
      <c r="Q99" s="152">
        <f t="shared" si="7"/>
        <v>4.9149036004805913E-2</v>
      </c>
      <c r="R99" s="153">
        <v>2.52398E-2</v>
      </c>
      <c r="S99" s="157">
        <f t="shared" si="14"/>
        <v>0.12766357665119621</v>
      </c>
      <c r="T99" s="157">
        <f t="shared" si="14"/>
        <v>2.1517112386780113E-2</v>
      </c>
      <c r="U99" s="157">
        <f t="shared" si="14"/>
        <v>-5.4911910193415903E-3</v>
      </c>
      <c r="V99" s="157">
        <f t="shared" si="14"/>
        <v>2.6066887060588684E-2</v>
      </c>
      <c r="W99" s="157">
        <f t="shared" si="14"/>
        <v>-7.7110347637039389E-3</v>
      </c>
      <c r="X99" s="157">
        <f t="shared" si="14"/>
        <v>0.20163966607244399</v>
      </c>
    </row>
    <row r="100" spans="1:24">
      <c r="A100" s="147">
        <v>2007</v>
      </c>
      <c r="B100" s="155">
        <v>5.4847352464217694E-2</v>
      </c>
      <c r="C100" s="155">
        <v>4.3619521912350592E-2</v>
      </c>
      <c r="D100" s="155">
        <v>0.10209921930012807</v>
      </c>
      <c r="E100" s="155">
        <v>4.8445754357525184E-2</v>
      </c>
      <c r="F100" s="155">
        <v>-5.3981629545541421E-2</v>
      </c>
      <c r="G100" s="155">
        <v>0.31922468354430378</v>
      </c>
      <c r="H100" s="149">
        <f t="shared" si="15"/>
        <v>178147.19823435548</v>
      </c>
      <c r="I100" s="150">
        <f t="shared" si="15"/>
        <v>1945.7160900605329</v>
      </c>
      <c r="J100" s="150">
        <f t="shared" si="15"/>
        <v>5006.6943844844382</v>
      </c>
      <c r="K100" s="150">
        <f t="shared" si="15"/>
        <v>21044.261086407765</v>
      </c>
      <c r="L100" s="150">
        <f t="shared" si="15"/>
        <v>2969.177880838492</v>
      </c>
      <c r="M100" s="150">
        <f t="shared" si="15"/>
        <v>4039.4864341085258</v>
      </c>
      <c r="N100" s="151">
        <f t="shared" si="11"/>
        <v>1.1227830551867102E-2</v>
      </c>
      <c r="O100" s="151">
        <f t="shared" si="12"/>
        <v>-4.7251866835910372E-2</v>
      </c>
      <c r="P100" s="152">
        <f t="shared" si="13"/>
        <v>6.4015981066925104E-3</v>
      </c>
      <c r="Q100" s="152">
        <f t="shared" si="7"/>
        <v>4.7948712238125024E-2</v>
      </c>
      <c r="R100" s="153">
        <v>4.1088100000000002E-2</v>
      </c>
      <c r="S100" s="157">
        <f t="shared" si="14"/>
        <v>1.3216222973077452E-2</v>
      </c>
      <c r="T100" s="157">
        <f t="shared" si="14"/>
        <v>2.431515557953734E-3</v>
      </c>
      <c r="U100" s="157">
        <f t="shared" si="14"/>
        <v>5.8603224165301615E-2</v>
      </c>
      <c r="V100" s="157">
        <f t="shared" si="14"/>
        <v>7.067273516549788E-3</v>
      </c>
      <c r="W100" s="157">
        <f t="shared" si="14"/>
        <v>-9.1317660383920862E-2</v>
      </c>
      <c r="X100" s="157">
        <f t="shared" si="14"/>
        <v>0.26715950700455005</v>
      </c>
    </row>
    <row r="101" spans="1:24">
      <c r="A101" s="147">
        <v>2008</v>
      </c>
      <c r="B101" s="155">
        <v>-0.36552344111798191</v>
      </c>
      <c r="C101" s="155">
        <v>1.3713147410358567E-2</v>
      </c>
      <c r="D101" s="155">
        <v>0.20101279926977011</v>
      </c>
      <c r="E101" s="155">
        <v>-3.540309867144642E-2</v>
      </c>
      <c r="F101" s="155">
        <v>-0.11995638578961343</v>
      </c>
      <c r="G101" s="155">
        <v>4.3178410794602717E-2</v>
      </c>
      <c r="H101" s="149">
        <f t="shared" si="15"/>
        <v>113030.22131020659</v>
      </c>
      <c r="I101" s="150">
        <f t="shared" si="15"/>
        <v>1972.3979816222397</v>
      </c>
      <c r="J101" s="150">
        <f t="shared" si="15"/>
        <v>6013.1040377978934</v>
      </c>
      <c r="K101" s="150">
        <f t="shared" si="15"/>
        <v>20299.22903469799</v>
      </c>
      <c r="L101" s="150">
        <f t="shared" si="15"/>
        <v>2613.006033486643</v>
      </c>
      <c r="M101" s="150">
        <f t="shared" si="15"/>
        <v>4213.905038759689</v>
      </c>
      <c r="N101" s="151">
        <f t="shared" si="11"/>
        <v>-0.37923658852834047</v>
      </c>
      <c r="O101" s="151">
        <f t="shared" si="12"/>
        <v>-0.56653624038775208</v>
      </c>
      <c r="P101" s="152">
        <f t="shared" si="13"/>
        <v>-0.33012034244653549</v>
      </c>
      <c r="Q101" s="152">
        <f t="shared" si="7"/>
        <v>3.8795868868689798E-2</v>
      </c>
      <c r="R101" s="153">
        <v>-2.2230000000000001E-4</v>
      </c>
      <c r="S101" s="157">
        <f t="shared" si="14"/>
        <v>-0.36538236561785886</v>
      </c>
      <c r="T101" s="157">
        <f t="shared" si="14"/>
        <v>1.3938545949123249E-2</v>
      </c>
      <c r="U101" s="157">
        <f t="shared" si="14"/>
        <v>0.20127984377904218</v>
      </c>
      <c r="V101" s="157">
        <f t="shared" si="14"/>
        <v>-3.5188621101917339E-2</v>
      </c>
      <c r="W101" s="157">
        <f t="shared" si="14"/>
        <v>-0.1197607085951341</v>
      </c>
      <c r="X101" s="157">
        <f t="shared" si="14"/>
        <v>4.3410360917834678E-2</v>
      </c>
    </row>
    <row r="102" spans="1:24">
      <c r="A102" s="147">
        <v>2009</v>
      </c>
      <c r="B102" s="155">
        <v>0.25935233877663982</v>
      </c>
      <c r="C102" s="155">
        <v>1.5051999999999999E-3</v>
      </c>
      <c r="D102" s="155">
        <v>-0.11116695313259162</v>
      </c>
      <c r="E102" s="155">
        <v>0.20209649577883115</v>
      </c>
      <c r="F102" s="155">
        <v>-3.8552558261496617E-2</v>
      </c>
      <c r="G102" s="155">
        <v>0.25035929864903705</v>
      </c>
      <c r="H102" s="149">
        <f t="shared" ref="H102:M116" si="16">H101*(1+B102)</f>
        <v>142344.87355944986</v>
      </c>
      <c r="I102" s="150">
        <f t="shared" si="16"/>
        <v>1975.3668350641774</v>
      </c>
      <c r="J102" s="150">
        <f t="shared" si="16"/>
        <v>5344.6455830466175</v>
      </c>
      <c r="K102" s="150">
        <f t="shared" si="16"/>
        <v>24401.632089622359</v>
      </c>
      <c r="L102" s="150">
        <f t="shared" si="16"/>
        <v>2512.267966143007</v>
      </c>
      <c r="M102" s="150">
        <f t="shared" si="16"/>
        <v>5268.8953488372081</v>
      </c>
      <c r="N102" s="151">
        <f t="shared" si="11"/>
        <v>0.25784713877663984</v>
      </c>
      <c r="O102" s="151">
        <f t="shared" si="12"/>
        <v>0.37051929190923144</v>
      </c>
      <c r="P102" s="152">
        <f t="shared" si="13"/>
        <v>5.725584299780867E-2</v>
      </c>
      <c r="Q102" s="152">
        <f t="shared" si="7"/>
        <v>4.2868506133348472E-2</v>
      </c>
      <c r="R102" s="153">
        <v>2.8141199999999998E-2</v>
      </c>
      <c r="S102" s="157">
        <f t="shared" si="14"/>
        <v>0.2248826705676612</v>
      </c>
      <c r="T102" s="157">
        <f t="shared" si="14"/>
        <v>-2.5906947411503456E-2</v>
      </c>
      <c r="U102" s="157">
        <f t="shared" si="14"/>
        <v>-0.13549515682533853</v>
      </c>
      <c r="V102" s="157">
        <f t="shared" si="14"/>
        <v>0.16919397430900651</v>
      </c>
      <c r="W102" s="157">
        <f t="shared" si="14"/>
        <v>-6.4868286828206778E-2</v>
      </c>
      <c r="X102" s="157">
        <f t="shared" si="14"/>
        <v>0.21613577847968446</v>
      </c>
    </row>
    <row r="103" spans="1:24">
      <c r="A103" s="147">
        <v>2010</v>
      </c>
      <c r="B103" s="155">
        <v>0.14821092278719414</v>
      </c>
      <c r="C103" s="155">
        <v>1.3844621513944221E-3</v>
      </c>
      <c r="D103" s="155">
        <v>8.4629338803557719E-2</v>
      </c>
      <c r="E103" s="155">
        <v>9.4104971085132647E-2</v>
      </c>
      <c r="F103" s="155">
        <v>-4.1128020509463736E-2</v>
      </c>
      <c r="G103" s="155">
        <v>0.29241379310344828</v>
      </c>
      <c r="H103" s="149">
        <f t="shared" si="16"/>
        <v>163441.93862372241</v>
      </c>
      <c r="I103" s="150">
        <f t="shared" si="16"/>
        <v>1978.1016556824434</v>
      </c>
      <c r="J103" s="150">
        <f t="shared" si="16"/>
        <v>5796.9594048792078</v>
      </c>
      <c r="K103" s="150">
        <f t="shared" si="16"/>
        <v>26697.946971846319</v>
      </c>
      <c r="L103" s="150">
        <f t="shared" si="16"/>
        <v>2408.9433577062086</v>
      </c>
      <c r="M103" s="150">
        <f t="shared" si="16"/>
        <v>6809.5930232558121</v>
      </c>
      <c r="N103" s="151">
        <f t="shared" si="11"/>
        <v>0.14682646063579971</v>
      </c>
      <c r="O103" s="151">
        <f t="shared" si="12"/>
        <v>6.3581583983636419E-2</v>
      </c>
      <c r="P103" s="152">
        <f t="shared" si="13"/>
        <v>5.4105951702061492E-2</v>
      </c>
      <c r="Q103" s="152">
        <f t="shared" si="7"/>
        <v>4.3108516433475463E-2</v>
      </c>
      <c r="R103" s="153">
        <v>1.4377899999999999E-2</v>
      </c>
      <c r="S103" s="157">
        <f t="shared" si="14"/>
        <v>0.1319360593198986</v>
      </c>
      <c r="T103" s="157">
        <f t="shared" si="14"/>
        <v>-1.2809267481680764E-2</v>
      </c>
      <c r="U103" s="157">
        <f t="shared" si="14"/>
        <v>6.9255687454899961E-2</v>
      </c>
      <c r="V103" s="157">
        <f t="shared" si="14"/>
        <v>7.8597011118965332E-2</v>
      </c>
      <c r="W103" s="157">
        <f t="shared" si="14"/>
        <v>-5.4719173701895163E-2</v>
      </c>
      <c r="X103" s="157">
        <f t="shared" si="14"/>
        <v>0.27409498284953604</v>
      </c>
    </row>
    <row r="104" spans="1:24">
      <c r="A104" s="147">
        <v>2011</v>
      </c>
      <c r="B104" s="155">
        <v>2.09837473362805E-2</v>
      </c>
      <c r="C104" s="155">
        <v>5.2839999999999994E-4</v>
      </c>
      <c r="D104" s="155">
        <v>0.16035334999461354</v>
      </c>
      <c r="E104" s="155">
        <v>0.12262911319384322</v>
      </c>
      <c r="F104" s="155">
        <v>-3.8853177086296098E-2</v>
      </c>
      <c r="G104" s="155">
        <v>0.1202419067947349</v>
      </c>
      <c r="H104" s="149">
        <f t="shared" si="16"/>
        <v>166871.56296795449</v>
      </c>
      <c r="I104" s="150">
        <f t="shared" si="16"/>
        <v>1979.1468845973061</v>
      </c>
      <c r="J104" s="150">
        <f t="shared" si="16"/>
        <v>6726.5212652343698</v>
      </c>
      <c r="K104" s="150">
        <f t="shared" si="16"/>
        <v>29971.892533100086</v>
      </c>
      <c r="L104" s="150">
        <f t="shared" si="16"/>
        <v>2315.3482548383927</v>
      </c>
      <c r="M104" s="150">
        <f t="shared" si="16"/>
        <v>7628.3914728682148</v>
      </c>
      <c r="N104" s="151">
        <f t="shared" si="11"/>
        <v>2.0455347336280502E-2</v>
      </c>
      <c r="O104" s="151">
        <f t="shared" si="12"/>
        <v>-0.13936960265833304</v>
      </c>
      <c r="P104" s="152">
        <f t="shared" si="13"/>
        <v>-0.10164536585756272</v>
      </c>
      <c r="Q104" s="152">
        <f t="shared" si="7"/>
        <v>4.0970429004248521E-2</v>
      </c>
      <c r="R104" s="153">
        <v>3.0620699999999997E-2</v>
      </c>
      <c r="S104" s="157">
        <f t="shared" si="14"/>
        <v>-9.3506298327983295E-3</v>
      </c>
      <c r="T104" s="157">
        <f t="shared" si="14"/>
        <v>-2.9198229765809991E-2</v>
      </c>
      <c r="U104" s="157">
        <f t="shared" si="14"/>
        <v>0.12587817224572873</v>
      </c>
      <c r="V104" s="157">
        <f t="shared" si="14"/>
        <v>8.927475762309367E-2</v>
      </c>
      <c r="W104" s="157">
        <f t="shared" si="14"/>
        <v>-6.7409743551915979E-2</v>
      </c>
      <c r="X104" s="157">
        <f t="shared" si="14"/>
        <v>8.6958477347422569E-2</v>
      </c>
    </row>
    <row r="105" spans="1:24">
      <c r="A105" s="147">
        <v>2012</v>
      </c>
      <c r="B105" s="155">
        <v>0.15890585241730293</v>
      </c>
      <c r="C105" s="155">
        <v>8.7599999999999993E-4</v>
      </c>
      <c r="D105" s="155">
        <v>2.971571978018946E-2</v>
      </c>
      <c r="E105" s="155">
        <v>9.3270633454791169E-2</v>
      </c>
      <c r="F105" s="155">
        <v>6.4371744791666519E-2</v>
      </c>
      <c r="G105" s="155">
        <v>5.6843442362654706E-2</v>
      </c>
      <c r="H105" s="149">
        <f t="shared" si="16"/>
        <v>193388.43092558492</v>
      </c>
      <c r="I105" s="150">
        <f t="shared" si="16"/>
        <v>1980.8806172682134</v>
      </c>
      <c r="J105" s="150">
        <f t="shared" si="16"/>
        <v>6926.4046862475598</v>
      </c>
      <c r="K105" s="150">
        <f t="shared" si="16"/>
        <v>32767.389935501258</v>
      </c>
      <c r="L105" s="150">
        <f t="shared" si="16"/>
        <v>2464.3912618026802</v>
      </c>
      <c r="M105" s="150">
        <f t="shared" si="16"/>
        <v>8062.0155038759658</v>
      </c>
      <c r="N105" s="151">
        <f t="shared" si="11"/>
        <v>0.15802985241730294</v>
      </c>
      <c r="O105" s="151">
        <f t="shared" si="12"/>
        <v>0.12919013263711346</v>
      </c>
      <c r="P105" s="152">
        <f t="shared" si="13"/>
        <v>6.563521896251176E-2</v>
      </c>
      <c r="Q105" s="152">
        <f t="shared" si="7"/>
        <v>4.1988275684727405E-2</v>
      </c>
      <c r="R105" s="153">
        <v>1.7595E-2</v>
      </c>
      <c r="S105" s="157">
        <f t="shared" si="14"/>
        <v>0.13886747912214847</v>
      </c>
      <c r="T105" s="157">
        <f t="shared" si="14"/>
        <v>-1.6429915634412429E-2</v>
      </c>
      <c r="U105" s="157">
        <f t="shared" si="14"/>
        <v>1.1911143215315834E-2</v>
      </c>
      <c r="V105" s="157">
        <f t="shared" si="14"/>
        <v>7.4367143563786486E-2</v>
      </c>
      <c r="W105" s="157">
        <f t="shared" si="14"/>
        <v>4.5967938906604777E-2</v>
      </c>
      <c r="X105" s="157">
        <f t="shared" si="14"/>
        <v>3.8569806615259106E-2</v>
      </c>
    </row>
    <row r="106" spans="1:24">
      <c r="A106" s="147">
        <v>2013</v>
      </c>
      <c r="B106" s="155">
        <v>0.32145085858125483</v>
      </c>
      <c r="C106" s="155">
        <v>5.708E-4</v>
      </c>
      <c r="D106" s="155">
        <v>-9.104568794347262E-2</v>
      </c>
      <c r="E106" s="155">
        <v>-9.8278909816801388E-3</v>
      </c>
      <c r="F106" s="155">
        <v>0.1071321827495848</v>
      </c>
      <c r="G106" s="155">
        <v>-0.27614182692307687</v>
      </c>
      <c r="H106" s="149">
        <f t="shared" si="16"/>
        <v>255553.30808629587</v>
      </c>
      <c r="I106" s="150">
        <f t="shared" si="16"/>
        <v>1982.01130392455</v>
      </c>
      <c r="J106" s="150">
        <f t="shared" si="16"/>
        <v>6295.7854066132577</v>
      </c>
      <c r="K106" s="150">
        <f t="shared" si="16"/>
        <v>32445.355599460949</v>
      </c>
      <c r="L106" s="150">
        <f t="shared" si="16"/>
        <v>2728.4068768286047</v>
      </c>
      <c r="M106" s="150">
        <f t="shared" si="16"/>
        <v>5835.7558139534867</v>
      </c>
      <c r="N106" s="151">
        <f t="shared" si="11"/>
        <v>0.32088005858125485</v>
      </c>
      <c r="O106" s="151">
        <f t="shared" si="12"/>
        <v>0.41249654652472745</v>
      </c>
      <c r="P106" s="152">
        <f t="shared" si="13"/>
        <v>0.33127874956293496</v>
      </c>
      <c r="Q106" s="152">
        <f t="shared" si="7"/>
        <v>4.6176809418723153E-2</v>
      </c>
      <c r="R106" s="153">
        <v>1.51284E-2</v>
      </c>
      <c r="S106" s="157">
        <f t="shared" si="14"/>
        <v>0.30175735264746284</v>
      </c>
      <c r="T106" s="157">
        <f t="shared" si="14"/>
        <v>-1.4340648926776223E-2</v>
      </c>
      <c r="U106" s="157">
        <f t="shared" si="14"/>
        <v>-0.10459178163419791</v>
      </c>
      <c r="V106" s="157">
        <f t="shared" si="14"/>
        <v>-2.4584368816476965E-2</v>
      </c>
      <c r="W106" s="157">
        <f t="shared" si="14"/>
        <v>9.0632655681374574E-2</v>
      </c>
      <c r="X106" s="157">
        <f t="shared" si="14"/>
        <v>-0.28692944352958394</v>
      </c>
    </row>
    <row r="107" spans="1:24">
      <c r="A107" s="147">
        <v>2014</v>
      </c>
      <c r="B107" s="155">
        <v>0.13524421649462237</v>
      </c>
      <c r="C107" s="155">
        <v>3.2719999999999998E-4</v>
      </c>
      <c r="D107" s="155">
        <v>0.10746180452004755</v>
      </c>
      <c r="E107" s="155">
        <v>0.10781775226724913</v>
      </c>
      <c r="F107" s="155">
        <v>4.5071006140053216E-2</v>
      </c>
      <c r="G107" s="155">
        <v>1.2453300124533051E-3</v>
      </c>
      <c r="H107" s="149">
        <f t="shared" si="16"/>
        <v>290115.4150110358</v>
      </c>
      <c r="I107" s="150">
        <f t="shared" si="16"/>
        <v>1982.6598180231942</v>
      </c>
      <c r="J107" s="150">
        <f t="shared" si="16"/>
        <v>6972.3418672788994</v>
      </c>
      <c r="K107" s="150">
        <f t="shared" si="16"/>
        <v>35943.540911706434</v>
      </c>
      <c r="L107" s="150">
        <f t="shared" si="16"/>
        <v>2851.3789199267103</v>
      </c>
      <c r="M107" s="150">
        <f t="shared" si="16"/>
        <v>5843.0232558139514</v>
      </c>
      <c r="N107" s="151">
        <f t="shared" si="11"/>
        <v>0.13491701649462237</v>
      </c>
      <c r="O107" s="151">
        <f t="shared" si="12"/>
        <v>2.7782411974574817E-2</v>
      </c>
      <c r="P107" s="152">
        <f t="shared" si="13"/>
        <v>2.7426464227373243E-2</v>
      </c>
      <c r="Q107" s="152">
        <f t="shared" si="7"/>
        <v>4.5975029375833421E-2</v>
      </c>
      <c r="R107" s="153">
        <v>6.5312E-3</v>
      </c>
      <c r="S107" s="157">
        <f t="shared" si="14"/>
        <v>0.12787782087095012</v>
      </c>
      <c r="T107" s="157">
        <f t="shared" si="14"/>
        <v>-6.1637433593711988E-3</v>
      </c>
      <c r="U107" s="157">
        <f t="shared" si="14"/>
        <v>0.10027568397288378</v>
      </c>
      <c r="V107" s="157">
        <f t="shared" si="14"/>
        <v>0.10062932203914721</v>
      </c>
      <c r="W107" s="157">
        <f t="shared" si="14"/>
        <v>3.8289728266797107E-2</v>
      </c>
      <c r="X107" s="157">
        <f t="shared" si="14"/>
        <v>-5.2515709275049449E-3</v>
      </c>
    </row>
    <row r="108" spans="1:24">
      <c r="A108" s="159">
        <v>2015</v>
      </c>
      <c r="B108" s="155">
        <v>1.3788916411676138E-2</v>
      </c>
      <c r="C108" s="155">
        <v>5.2031872509960154E-4</v>
      </c>
      <c r="D108" s="155">
        <v>1.2842996709792224E-2</v>
      </c>
      <c r="E108" s="155">
        <v>-1.5008531794429472E-2</v>
      </c>
      <c r="F108" s="155">
        <v>5.2000168207568365E-2</v>
      </c>
      <c r="G108" s="155">
        <v>-0.12106135986733002</v>
      </c>
      <c r="H108" s="149">
        <f t="shared" si="16"/>
        <v>294115.79221836175</v>
      </c>
      <c r="I108" s="150">
        <f t="shared" si="16"/>
        <v>1983.6914330520142</v>
      </c>
      <c r="J108" s="150">
        <f t="shared" si="16"/>
        <v>7061.8876309399093</v>
      </c>
      <c r="K108" s="150">
        <f t="shared" si="16"/>
        <v>35404.081135128712</v>
      </c>
      <c r="L108" s="150">
        <f t="shared" si="16"/>
        <v>2999.651103386414</v>
      </c>
      <c r="M108" s="150">
        <f t="shared" si="16"/>
        <v>5135.6589147286804</v>
      </c>
      <c r="N108" s="151">
        <f t="shared" si="11"/>
        <v>1.3268597686576535E-2</v>
      </c>
      <c r="O108" s="151">
        <f t="shared" si="12"/>
        <v>9.4591970188391376E-4</v>
      </c>
      <c r="P108" s="152">
        <f t="shared" si="13"/>
        <v>2.8797448206105608E-2</v>
      </c>
      <c r="Q108" s="152">
        <f t="shared" si="7"/>
        <v>4.5434457313765497E-2</v>
      </c>
      <c r="R108" s="153">
        <v>6.3871999999999991E-3</v>
      </c>
      <c r="S108" s="157">
        <f t="shared" si="14"/>
        <v>7.354740214975175E-3</v>
      </c>
      <c r="T108" s="157">
        <f t="shared" si="14"/>
        <v>-5.8296461589540938E-3</v>
      </c>
      <c r="U108" s="157">
        <f t="shared" si="14"/>
        <v>6.4148239462824552E-3</v>
      </c>
      <c r="V108" s="157">
        <f t="shared" si="14"/>
        <v>-2.1259940303721581E-2</v>
      </c>
      <c r="W108" s="157">
        <f t="shared" si="14"/>
        <v>4.5323478088322489E-2</v>
      </c>
      <c r="X108" s="157">
        <f t="shared" si="14"/>
        <v>-0.12663968685942151</v>
      </c>
    </row>
    <row r="109" spans="1:24">
      <c r="A109" s="160">
        <v>2016</v>
      </c>
      <c r="B109" s="155">
        <v>0.11773080874798171</v>
      </c>
      <c r="C109" s="155">
        <v>3.1612000000000003E-3</v>
      </c>
      <c r="D109" s="155">
        <v>6.9055046987477921E-3</v>
      </c>
      <c r="E109" s="155">
        <v>0.115244739105062</v>
      </c>
      <c r="F109" s="155">
        <v>5.3044535938829185E-2</v>
      </c>
      <c r="G109" s="155">
        <v>8.1037735849056602E-2</v>
      </c>
      <c r="H109" s="149">
        <f t="shared" si="16"/>
        <v>328742.28230178286</v>
      </c>
      <c r="I109" s="150">
        <f t="shared" si="16"/>
        <v>1989.9622784101784</v>
      </c>
      <c r="J109" s="150">
        <f t="shared" si="16"/>
        <v>7110.6535291573937</v>
      </c>
      <c r="K109" s="150">
        <f t="shared" si="16"/>
        <v>39484.215228801069</v>
      </c>
      <c r="L109" s="150">
        <f t="shared" si="16"/>
        <v>3158.766204143943</v>
      </c>
      <c r="M109" s="150">
        <f t="shared" si="16"/>
        <v>5551.8410852713159</v>
      </c>
      <c r="N109" s="151">
        <f t="shared" si="11"/>
        <v>0.11456960874798171</v>
      </c>
      <c r="O109" s="151">
        <f t="shared" si="12"/>
        <v>0.11082530404923392</v>
      </c>
      <c r="P109" s="152">
        <f t="shared" si="13"/>
        <v>2.486069642919711E-3</v>
      </c>
      <c r="Q109" s="152">
        <f t="shared" si="7"/>
        <v>4.6176501247687796E-2</v>
      </c>
      <c r="R109" s="153">
        <v>2.0508000000000002E-2</v>
      </c>
      <c r="S109" s="157">
        <f t="shared" si="14"/>
        <v>9.5269031450984976E-2</v>
      </c>
      <c r="T109" s="157">
        <f t="shared" si="14"/>
        <v>-1.6998200896024218E-2</v>
      </c>
      <c r="U109" s="157">
        <f t="shared" si="14"/>
        <v>-1.3329141272044986E-2</v>
      </c>
      <c r="V109" s="157">
        <f t="shared" si="14"/>
        <v>9.2832921549916403E-2</v>
      </c>
      <c r="W109" s="157">
        <f t="shared" si="14"/>
        <v>3.1882685818072298E-2</v>
      </c>
      <c r="X109" s="157">
        <f t="shared" si="14"/>
        <v>5.9313337915093856E-2</v>
      </c>
    </row>
    <row r="110" spans="1:24">
      <c r="A110" s="160">
        <v>2017</v>
      </c>
      <c r="B110" s="155">
        <v>0.2160548143449928</v>
      </c>
      <c r="C110" s="155">
        <v>9.3411999999999992E-3</v>
      </c>
      <c r="D110" s="155">
        <v>2.8017162707789457E-2</v>
      </c>
      <c r="E110" s="155">
        <v>9.2339050572547543E-2</v>
      </c>
      <c r="F110" s="155">
        <v>6.2069563897053426E-2</v>
      </c>
      <c r="G110" s="155">
        <v>0.12662535997905566</v>
      </c>
      <c r="H110" s="149">
        <f t="shared" si="16"/>
        <v>399768.63507184375</v>
      </c>
      <c r="I110" s="150">
        <f t="shared" si="16"/>
        <v>2008.5509140452634</v>
      </c>
      <c r="J110" s="150">
        <f t="shared" si="16"/>
        <v>7309.8738660425133</v>
      </c>
      <c r="K110" s="150">
        <f t="shared" si="16"/>
        <v>43130.150175630675</v>
      </c>
      <c r="L110" s="150">
        <f t="shared" si="16"/>
        <v>3354.8294448879083</v>
      </c>
      <c r="M110" s="150">
        <f t="shared" si="16"/>
        <v>6254.8449612403074</v>
      </c>
      <c r="N110" s="151">
        <f t="shared" si="11"/>
        <v>0.2067136143449928</v>
      </c>
      <c r="O110" s="151">
        <f t="shared" si="12"/>
        <v>0.18803765163720335</v>
      </c>
      <c r="P110" s="152">
        <f t="shared" si="13"/>
        <v>0.12371576377244525</v>
      </c>
      <c r="Q110" s="152">
        <f t="shared" si="7"/>
        <v>4.7686840373502015E-2</v>
      </c>
      <c r="R110" s="153">
        <v>2.12993E-2</v>
      </c>
      <c r="S110" s="157">
        <f t="shared" si="14"/>
        <v>0.19069386843307612</v>
      </c>
      <c r="T110" s="157">
        <f t="shared" si="14"/>
        <v>-1.1708712617349293E-2</v>
      </c>
      <c r="U110" s="157">
        <f t="shared" si="14"/>
        <v>6.5777610028612266E-3</v>
      </c>
      <c r="V110" s="157">
        <f t="shared" si="14"/>
        <v>6.9558209403010052E-2</v>
      </c>
      <c r="W110" s="157">
        <f t="shared" si="14"/>
        <v>3.9919995927788721E-2</v>
      </c>
      <c r="X110" s="157">
        <f t="shared" si="14"/>
        <v>0.10312947436569853</v>
      </c>
    </row>
    <row r="111" spans="1:24">
      <c r="A111" s="160">
        <v>2018</v>
      </c>
      <c r="B111" s="155">
        <v>-4.2268692890885438E-2</v>
      </c>
      <c r="C111" s="155">
        <v>1.936305220883534E-2</v>
      </c>
      <c r="D111" s="155">
        <v>-1.6692385713402633E-4</v>
      </c>
      <c r="E111" s="155">
        <v>-3.2694196838362347E-2</v>
      </c>
      <c r="F111" s="155">
        <v>4.5192288054245022E-2</v>
      </c>
      <c r="G111" s="155">
        <v>-9.2951200619674212E-3</v>
      </c>
      <c r="H111" s="149">
        <f t="shared" si="16"/>
        <v>382870.93740858353</v>
      </c>
      <c r="I111" s="150">
        <f t="shared" si="16"/>
        <v>2047.4425902580256</v>
      </c>
      <c r="J111" s="150">
        <f t="shared" si="16"/>
        <v>7308.6536737016304</v>
      </c>
      <c r="K111" s="150">
        <f t="shared" si="16"/>
        <v>41720.044556120476</v>
      </c>
      <c r="L111" s="150">
        <f t="shared" si="16"/>
        <v>3506.4418635341453</v>
      </c>
      <c r="M111" s="150">
        <f t="shared" si="16"/>
        <v>6196.7054263565869</v>
      </c>
      <c r="N111" s="151">
        <f t="shared" si="11"/>
        <v>-6.1631745099720775E-2</v>
      </c>
      <c r="O111" s="151">
        <f t="shared" si="12"/>
        <v>-4.2101769033751416E-2</v>
      </c>
      <c r="P111" s="152">
        <f t="shared" si="13"/>
        <v>-9.5744960525230918E-3</v>
      </c>
      <c r="Q111" s="152">
        <f t="shared" si="7"/>
        <v>4.6608669094632571E-2</v>
      </c>
      <c r="R111" s="153">
        <v>2.0023800000000001E-2</v>
      </c>
      <c r="S111" s="157">
        <f t="shared" si="14"/>
        <v>-6.1069646503233876E-2</v>
      </c>
      <c r="T111" s="157">
        <f t="shared" si="14"/>
        <v>-6.477768373293058E-4</v>
      </c>
      <c r="U111" s="157">
        <f t="shared" si="14"/>
        <v>-1.9794365442388662E-2</v>
      </c>
      <c r="V111" s="157">
        <f t="shared" si="14"/>
        <v>-5.1683104686736092E-2</v>
      </c>
      <c r="W111" s="157">
        <f t="shared" si="14"/>
        <v>2.4674412552182723E-2</v>
      </c>
      <c r="X111" s="157">
        <f t="shared" si="14"/>
        <v>-2.8743368597837993E-2</v>
      </c>
    </row>
    <row r="112" spans="1:24">
      <c r="A112" s="147">
        <v>2019</v>
      </c>
      <c r="B112" s="155">
        <v>0.31211679996808755</v>
      </c>
      <c r="C112" s="155">
        <v>2.0624799999999999E-2</v>
      </c>
      <c r="D112" s="155">
        <v>9.6356307415483927E-2</v>
      </c>
      <c r="E112" s="155">
        <v>0.15247765775278477</v>
      </c>
      <c r="F112" s="155">
        <v>3.685827760218463E-2</v>
      </c>
      <c r="G112" s="155">
        <v>0.19077404222048466</v>
      </c>
      <c r="H112" s="149">
        <f t="shared" si="16"/>
        <v>502371.38919333258</v>
      </c>
      <c r="I112" s="150">
        <f t="shared" si="16"/>
        <v>2089.6706841935793</v>
      </c>
      <c r="J112" s="150">
        <f t="shared" si="16"/>
        <v>8012.8885538781296</v>
      </c>
      <c r="K112" s="150">
        <f t="shared" si="16"/>
        <v>48081.41923137955</v>
      </c>
      <c r="L112" s="150">
        <f t="shared" si="16"/>
        <v>3635.6832711362085</v>
      </c>
      <c r="M112" s="150">
        <f t="shared" si="16"/>
        <v>7378.8759689922445</v>
      </c>
      <c r="N112" s="151">
        <f t="shared" si="11"/>
        <v>0.29149199996808756</v>
      </c>
      <c r="O112" s="151">
        <f t="shared" si="12"/>
        <v>0.21576049255260363</v>
      </c>
      <c r="P112" s="152">
        <f t="shared" si="13"/>
        <v>0.15963914221530279</v>
      </c>
      <c r="Q112" s="152">
        <f t="shared" si="7"/>
        <v>4.8253684406804442E-2</v>
      </c>
      <c r="R112" s="153">
        <v>2.3139900000000001E-2</v>
      </c>
      <c r="S112" s="157">
        <f t="shared" si="14"/>
        <v>0.28244123796568532</v>
      </c>
      <c r="T112" s="157">
        <f t="shared" si="14"/>
        <v>-2.4582171020797183E-3</v>
      </c>
      <c r="U112" s="157">
        <f t="shared" si="14"/>
        <v>7.1560504497462984E-2</v>
      </c>
      <c r="V112" s="157">
        <f t="shared" si="14"/>
        <v>0.12641258321837001</v>
      </c>
      <c r="W112" s="157">
        <f t="shared" si="14"/>
        <v>1.340811515823459E-2</v>
      </c>
      <c r="X112" s="157">
        <f t="shared" si="14"/>
        <v>0.16384283539375666</v>
      </c>
    </row>
    <row r="113" spans="1:25">
      <c r="A113" s="160">
        <v>2020</v>
      </c>
      <c r="B113" s="155">
        <v>0.18023201827422478</v>
      </c>
      <c r="C113" s="155">
        <v>3.547410358565737E-3</v>
      </c>
      <c r="D113" s="155">
        <v>0.1133189764661412</v>
      </c>
      <c r="E113" s="155">
        <v>0.10601187472880466</v>
      </c>
      <c r="F113" s="155">
        <v>0.10432135991858571</v>
      </c>
      <c r="G113" s="155">
        <v>0.24169402495075509</v>
      </c>
      <c r="H113" s="149">
        <f t="shared" si="16"/>
        <v>592914.79859087302</v>
      </c>
      <c r="I113" s="150">
        <f t="shared" si="16"/>
        <v>2097.0836036246787</v>
      </c>
      <c r="J113" s="150">
        <f t="shared" si="16"/>
        <v>8920.9008833408589</v>
      </c>
      <c r="K113" s="150">
        <f t="shared" si="16"/>
        <v>53178.620623719697</v>
      </c>
      <c r="L113" s="150">
        <f t="shared" si="16"/>
        <v>4014.96269421439</v>
      </c>
      <c r="M113" s="150">
        <f t="shared" si="16"/>
        <v>9162.3062015503838</v>
      </c>
      <c r="N113" s="151">
        <f t="shared" si="11"/>
        <v>0.17668460791565904</v>
      </c>
      <c r="O113" s="151">
        <f t="shared" si="12"/>
        <v>6.6913041808083579E-2</v>
      </c>
      <c r="P113" s="161">
        <f t="shared" si="13"/>
        <v>7.4220143545420114E-2</v>
      </c>
      <c r="Q113" s="152">
        <f t="shared" si="7"/>
        <v>4.8442663414424603E-2</v>
      </c>
      <c r="R113" s="153">
        <v>1.32204E-2</v>
      </c>
      <c r="S113" s="162">
        <f t="shared" si="14"/>
        <v>0.16483246712583433</v>
      </c>
      <c r="T113" s="162">
        <f t="shared" si="14"/>
        <v>-9.5467774251626336E-3</v>
      </c>
      <c r="U113" s="162">
        <f t="shared" si="14"/>
        <v>9.8792500097847791E-2</v>
      </c>
      <c r="V113" s="162">
        <f t="shared" si="14"/>
        <v>9.1580740704396257E-2</v>
      </c>
      <c r="W113" s="162">
        <f t="shared" si="14"/>
        <v>8.991228356494374E-2</v>
      </c>
      <c r="X113" s="157">
        <f t="shared" si="14"/>
        <v>0.22549252359186123</v>
      </c>
    </row>
    <row r="114" spans="1:25">
      <c r="A114" s="160">
        <v>2021</v>
      </c>
      <c r="B114" s="155">
        <v>0.28468851751964158</v>
      </c>
      <c r="C114" s="155">
        <v>4.5019920318725102E-4</v>
      </c>
      <c r="D114" s="155">
        <v>-4.416034448604475E-2</v>
      </c>
      <c r="E114" s="155">
        <v>9.3344457198752777E-3</v>
      </c>
      <c r="F114" s="155">
        <v>0.18874952003071788</v>
      </c>
      <c r="G114" s="155">
        <v>-3.7544286394162185E-2</v>
      </c>
      <c r="H114" s="149">
        <f t="shared" si="16"/>
        <v>761710.83361716557</v>
      </c>
      <c r="I114" s="150">
        <f t="shared" si="16"/>
        <v>2098.0277089920478</v>
      </c>
      <c r="J114" s="150">
        <f t="shared" si="16"/>
        <v>8526.9508272066651</v>
      </c>
      <c r="K114" s="150">
        <f t="shared" si="16"/>
        <v>53675.013571389645</v>
      </c>
      <c r="L114" s="150">
        <f t="shared" si="16"/>
        <v>4772.7849756885944</v>
      </c>
      <c r="M114" s="150">
        <f t="shared" si="16"/>
        <v>8818.3139534883685</v>
      </c>
      <c r="N114" s="151">
        <f t="shared" si="11"/>
        <v>0.28423831831645435</v>
      </c>
      <c r="O114" s="151">
        <f t="shared" si="12"/>
        <v>0.3288488620056863</v>
      </c>
      <c r="P114" s="161">
        <f t="shared" si="13"/>
        <v>0.27535407179976629</v>
      </c>
      <c r="Q114" s="152">
        <f t="shared" si="7"/>
        <v>5.1322006296357525E-2</v>
      </c>
      <c r="R114" s="153">
        <v>7.1944599999999997E-2</v>
      </c>
      <c r="S114" s="162">
        <f t="shared" si="14"/>
        <v>0.19846540345428454</v>
      </c>
      <c r="T114" s="162">
        <f t="shared" si="14"/>
        <v>-6.6695984845497214E-2</v>
      </c>
      <c r="U114" s="162">
        <f t="shared" si="14"/>
        <v>-0.10831244869002066</v>
      </c>
      <c r="V114" s="162">
        <f t="shared" si="14"/>
        <v>-5.8408013138108728E-2</v>
      </c>
      <c r="W114" s="162">
        <f>(1+F114)/(1+$R114)-1</f>
        <v>0.10896544469809166</v>
      </c>
      <c r="X114" s="157">
        <f t="shared" si="14"/>
        <v>-0.1021404337445817</v>
      </c>
    </row>
    <row r="115" spans="1:25">
      <c r="A115" s="160">
        <v>2022</v>
      </c>
      <c r="B115" s="155">
        <v>-0.18037505927178585</v>
      </c>
      <c r="C115" s="155">
        <v>2.0247791164658632E-2</v>
      </c>
      <c r="D115" s="155">
        <v>-0.1782817153825067</v>
      </c>
      <c r="E115" s="155">
        <v>-0.15144078553554258</v>
      </c>
      <c r="F115" s="155">
        <v>5.667711058712066E-2</v>
      </c>
      <c r="G115" s="155">
        <v>5.494203615185933E-3</v>
      </c>
      <c r="H115" s="149">
        <f t="shared" si="16"/>
        <v>624317.19685550791</v>
      </c>
      <c r="I115" s="150">
        <f t="shared" si="16"/>
        <v>2140.5081359013857</v>
      </c>
      <c r="J115" s="150">
        <f t="shared" si="16"/>
        <v>7006.751406749976</v>
      </c>
      <c r="K115" s="150">
        <f t="shared" si="16"/>
        <v>45546.427352507482</v>
      </c>
      <c r="L115" s="163">
        <f t="shared" si="16"/>
        <v>5043.2926375642446</v>
      </c>
      <c r="M115" s="150">
        <f t="shared" si="16"/>
        <v>8866.7635658914696</v>
      </c>
      <c r="N115" s="151">
        <f>B115-C115</f>
        <v>-0.20062285043644448</v>
      </c>
      <c r="O115" s="151">
        <f>B115-D115</f>
        <v>-2.0933438892791478E-3</v>
      </c>
      <c r="P115" s="161">
        <f t="shared" si="13"/>
        <v>-2.8934273736243271E-2</v>
      </c>
      <c r="Q115" s="152">
        <f>((H115/100)^(1/(A115-$A$21+1)))-((J115/100)^(1/(A115-$A$21+1)))</f>
        <v>5.0609420169760888E-2</v>
      </c>
      <c r="R115" s="153">
        <v>6.4449400000000004E-2</v>
      </c>
      <c r="S115" s="162">
        <f t="shared" si="14"/>
        <v>-0.23000103083508328</v>
      </c>
      <c r="T115" s="162">
        <f t="shared" si="14"/>
        <v>-4.1525326460178813E-2</v>
      </c>
      <c r="U115" s="162">
        <f t="shared" si="14"/>
        <v>-0.22803443299653947</v>
      </c>
      <c r="V115" s="162">
        <f t="shared" si="14"/>
        <v>-0.20281864552278639</v>
      </c>
      <c r="W115" s="162">
        <f>(1+F115)/(1+$R115)-1</f>
        <v>-7.3016992755873256E-3</v>
      </c>
      <c r="X115" s="162">
        <f t="shared" si="14"/>
        <v>-5.5385626019249012E-2</v>
      </c>
    </row>
    <row r="116" spans="1:25">
      <c r="A116" s="164">
        <v>2023</v>
      </c>
      <c r="B116" s="155">
        <v>0.26060684985024096</v>
      </c>
      <c r="C116" s="155">
        <v>5.0703614457831322E-2</v>
      </c>
      <c r="D116" s="155">
        <v>3.8800000000000001E-2</v>
      </c>
      <c r="E116" s="165">
        <v>8.7356722013658433E-2</v>
      </c>
      <c r="F116" s="165">
        <v>6.2926469739116753E-2</v>
      </c>
      <c r="G116" s="155">
        <v>0.13262116824217252</v>
      </c>
      <c r="H116" s="149">
        <f t="shared" si="16"/>
        <v>787018.53483535454</v>
      </c>
      <c r="I116" s="150">
        <f t="shared" si="16"/>
        <v>2249.0396351679806</v>
      </c>
      <c r="J116" s="150">
        <f t="shared" si="16"/>
        <v>7278.6133613318743</v>
      </c>
      <c r="K116" s="150">
        <f t="shared" si="16"/>
        <v>49525.213945455769</v>
      </c>
      <c r="L116" s="163">
        <f>L115*(1+F116)</f>
        <v>5360.6492391074416</v>
      </c>
      <c r="M116" s="163">
        <f>M115*(1+G116)</f>
        <v>10042.684108527128</v>
      </c>
      <c r="N116" s="151">
        <f>B116-C116</f>
        <v>0.20990323539240963</v>
      </c>
      <c r="O116" s="151">
        <f>B116-D116</f>
        <v>0.22180684985024096</v>
      </c>
      <c r="P116" s="161">
        <f>B116-E116</f>
        <v>0.17325012783658253</v>
      </c>
      <c r="Q116" s="152">
        <f>((H116/100)^(1/(A116-$A$21+1)))-((J116/100)^(1/(A116-$A$21+1)))</f>
        <v>5.2277478113130105E-2</v>
      </c>
      <c r="R116" s="153">
        <v>3.1200000000000002E-2</v>
      </c>
      <c r="S116" s="162">
        <f>(1+B116)/(1+$R116)-1</f>
        <v>0.22246591335360844</v>
      </c>
      <c r="T116" s="162">
        <f>(1+C116)/(1+$R116)-1</f>
        <v>1.8913512856702175E-2</v>
      </c>
      <c r="U116" s="162">
        <f>(1+D116)/(1+$R116)-1</f>
        <v>7.3700543056633983E-3</v>
      </c>
      <c r="V116" s="162">
        <f>(1+E116)/(1+$R116)-1</f>
        <v>5.4457643535355427E-2</v>
      </c>
      <c r="W116" s="162">
        <f>(1+F116)/(1+$R116)-1</f>
        <v>3.0766553276878161E-2</v>
      </c>
      <c r="X116" s="162">
        <f>(1+G116)/(1+$R116)-1</f>
        <v>9.835256811692461E-2</v>
      </c>
    </row>
    <row r="117" spans="1:25" ht="16" thickBot="1">
      <c r="J117" s="166"/>
      <c r="K117" s="167"/>
      <c r="L117" s="167"/>
      <c r="M117" s="168"/>
      <c r="R117" s="118"/>
      <c r="T117" s="117"/>
    </row>
    <row r="118" spans="1:25" ht="16" thickBot="1">
      <c r="A118" s="208" t="s">
        <v>1671</v>
      </c>
      <c r="B118" s="209"/>
      <c r="C118" s="209"/>
      <c r="D118" s="209"/>
      <c r="E118" s="209"/>
      <c r="F118" s="209"/>
      <c r="G118" s="210"/>
      <c r="H118" s="137"/>
      <c r="I118" s="169"/>
      <c r="J118" s="211" t="s">
        <v>1672</v>
      </c>
      <c r="K118" s="212"/>
      <c r="L118" s="213" t="s">
        <v>1673</v>
      </c>
      <c r="M118" s="214"/>
      <c r="R118" s="208" t="s">
        <v>1674</v>
      </c>
      <c r="S118" s="209"/>
      <c r="T118" s="209"/>
      <c r="U118" s="209"/>
      <c r="V118" s="209"/>
      <c r="W118" s="209"/>
      <c r="X118" s="210"/>
    </row>
    <row r="119" spans="1:25" ht="62">
      <c r="A119" s="170" t="s">
        <v>1675</v>
      </c>
      <c r="B119" s="171">
        <f t="shared" ref="B119:G119" si="17">AVERAGE(B21:B116)</f>
        <v>0.11657849316284237</v>
      </c>
      <c r="C119" s="171">
        <f t="shared" si="17"/>
        <v>3.3384696618560063E-2</v>
      </c>
      <c r="D119" s="171">
        <f t="shared" si="17"/>
        <v>4.8586785606841654E-2</v>
      </c>
      <c r="E119" s="171">
        <f t="shared" si="17"/>
        <v>6.9536668579181324E-2</v>
      </c>
      <c r="F119" s="171">
        <f t="shared" si="17"/>
        <v>4.418145597965447E-2</v>
      </c>
      <c r="G119" s="171">
        <f t="shared" si="17"/>
        <v>6.554177020740598E-2</v>
      </c>
      <c r="H119" s="38"/>
      <c r="I119" s="38"/>
      <c r="J119" s="172" t="s">
        <v>1676</v>
      </c>
      <c r="K119" s="172" t="s">
        <v>1677</v>
      </c>
      <c r="L119" s="172" t="s">
        <v>1676</v>
      </c>
      <c r="M119" s="172" t="s">
        <v>1677</v>
      </c>
      <c r="R119" s="173"/>
      <c r="S119" s="174" t="s">
        <v>1665</v>
      </c>
      <c r="T119" s="174" t="s">
        <v>1666</v>
      </c>
      <c r="U119" s="174" t="s">
        <v>1667</v>
      </c>
      <c r="V119" s="174" t="s">
        <v>1668</v>
      </c>
      <c r="W119" s="174" t="s">
        <v>1669</v>
      </c>
      <c r="X119" s="174" t="s">
        <v>1670</v>
      </c>
    </row>
    <row r="120" spans="1:25">
      <c r="A120" s="175" t="s">
        <v>1678</v>
      </c>
      <c r="B120" s="176">
        <f t="shared" ref="B120:G120" si="18">AVERAGE(B67:B116)</f>
        <v>0.12538526727029611</v>
      </c>
      <c r="C120" s="176">
        <f t="shared" si="18"/>
        <v>4.3589751211456258E-2</v>
      </c>
      <c r="D120" s="176">
        <f t="shared" si="18"/>
        <v>6.593433114607683E-2</v>
      </c>
      <c r="E120" s="176">
        <f t="shared" si="18"/>
        <v>8.8158176472439911E-2</v>
      </c>
      <c r="F120" s="176">
        <f t="shared" si="18"/>
        <v>5.5598364227668673E-2</v>
      </c>
      <c r="G120" s="176">
        <f t="shared" si="18"/>
        <v>8.3626259466218544E-2</v>
      </c>
      <c r="H120" s="136"/>
      <c r="I120" s="136"/>
      <c r="J120" s="176">
        <f>B119-C119</f>
        <v>8.31937965442823E-2</v>
      </c>
      <c r="K120" s="176">
        <f>B119-D119</f>
        <v>6.7991707556000716E-2</v>
      </c>
      <c r="L120" s="40">
        <f>STDEV(N21:N116)/(($A$116-$A$21+1)^0.5)</f>
        <v>2.0281402852918649E-2</v>
      </c>
      <c r="M120" s="40">
        <f>STDEV(O21:O116)/(($A$116-$A$21+1)^0.5)</f>
        <v>2.136736485935305E-2</v>
      </c>
      <c r="R120" s="170" t="s">
        <v>1675</v>
      </c>
      <c r="S120" s="40">
        <f t="shared" ref="S120:X120" si="19">AVERAGE(S21:S116)</f>
        <v>8.4038420978469183E-2</v>
      </c>
      <c r="T120" s="40">
        <f t="shared" si="19"/>
        <v>3.1521929081669447E-3</v>
      </c>
      <c r="U120" s="40">
        <f t="shared" si="19"/>
        <v>1.8600207623565235E-2</v>
      </c>
      <c r="V120" s="40">
        <f t="shared" si="19"/>
        <v>3.8964292416927858E-2</v>
      </c>
      <c r="W120" s="40">
        <f t="shared" si="19"/>
        <v>1.2786417375336397E-2</v>
      </c>
      <c r="X120" s="40">
        <f t="shared" si="19"/>
        <v>3.2739849365627356E-2</v>
      </c>
    </row>
    <row r="121" spans="1:25">
      <c r="A121" s="175" t="s">
        <v>1679</v>
      </c>
      <c r="B121" s="176">
        <f t="shared" ref="B121:G121" si="20">AVERAGE(B107:B116)</f>
        <v>0.12978191894487967</v>
      </c>
      <c r="C121" s="176">
        <f t="shared" si="20"/>
        <v>1.2828678611817787E-2</v>
      </c>
      <c r="D121" s="176">
        <f t="shared" si="20"/>
        <v>1.810937687923167E-2</v>
      </c>
      <c r="E121" s="176">
        <f t="shared" si="20"/>
        <v>4.7143872799164745E-2</v>
      </c>
      <c r="F121" s="176">
        <f t="shared" si="20"/>
        <v>7.0691030011547487E-2</v>
      </c>
      <c r="G121" s="176">
        <f t="shared" si="20"/>
        <v>6.1159109854570418E-2</v>
      </c>
      <c r="H121" s="136"/>
      <c r="I121" s="136"/>
      <c r="J121" s="176">
        <f>B120-C120</f>
        <v>8.1795516058839862E-2</v>
      </c>
      <c r="K121" s="176">
        <f>B120-D120</f>
        <v>5.9450936124219284E-2</v>
      </c>
      <c r="L121" s="176">
        <f>STDEV(N67:N116)/(($A$116-$A$67+1)^0.5)</f>
        <v>2.446119319205476E-2</v>
      </c>
      <c r="M121" s="176">
        <f>STDEV(O67:O116)/(($A$116-$A$67+1)^0.5)</f>
        <v>2.7325166458689775E-2</v>
      </c>
      <c r="R121" s="175" t="s">
        <v>1678</v>
      </c>
      <c r="S121" s="176">
        <f t="shared" ref="S121:X121" si="21">AVERAGE(S67:S116)</f>
        <v>8.4191824190056982E-2</v>
      </c>
      <c r="T121" s="176">
        <f t="shared" si="21"/>
        <v>4.5697754536127237E-3</v>
      </c>
      <c r="U121" s="176">
        <f t="shared" si="21"/>
        <v>2.7310082077033195E-2</v>
      </c>
      <c r="V121" s="176">
        <f t="shared" si="21"/>
        <v>4.8721048396831383E-2</v>
      </c>
      <c r="W121" s="176">
        <f t="shared" si="21"/>
        <v>1.6131781018441666E-2</v>
      </c>
      <c r="X121" s="176">
        <f t="shared" si="21"/>
        <v>4.1054850472210497E-2</v>
      </c>
    </row>
    <row r="122" spans="1:25" ht="16" thickBot="1">
      <c r="J122" s="176">
        <f>B121-C121</f>
        <v>0.11695324033306188</v>
      </c>
      <c r="K122" s="176">
        <f>B121-D121</f>
        <v>0.111672542065648</v>
      </c>
      <c r="L122" s="176">
        <f>STDEV(N107:N116)/(($A$116-$A$107+1)^0.5)</f>
        <v>4.9725758253884568E-2</v>
      </c>
      <c r="M122" s="176">
        <f>STDEV(O107:O116)/(($A$116-$A$107+1)^0.5)</f>
        <v>3.8564856793299435E-2</v>
      </c>
      <c r="R122" s="175" t="s">
        <v>1679</v>
      </c>
      <c r="S122" s="176">
        <f t="shared" ref="S122:X122" si="22">AVERAGE(S107:S116)</f>
        <v>9.9832980553108186E-2</v>
      </c>
      <c r="T122" s="176">
        <f t="shared" si="22"/>
        <v>-1.4266087284524432E-2</v>
      </c>
      <c r="U122" s="176">
        <f t="shared" si="22"/>
        <v>-7.847906057799215E-3</v>
      </c>
      <c r="V122" s="176">
        <f t="shared" si="22"/>
        <v>2.0130171679884255E-2</v>
      </c>
      <c r="W122" s="176">
        <f t="shared" si="22"/>
        <v>4.1584099807572418E-2</v>
      </c>
      <c r="X122" s="176">
        <f t="shared" si="22"/>
        <v>3.3197005323473971E-2</v>
      </c>
    </row>
    <row r="123" spans="1:25" ht="16" thickBot="1">
      <c r="A123" s="208" t="s">
        <v>1680</v>
      </c>
      <c r="B123" s="209"/>
      <c r="C123" s="209"/>
      <c r="D123" s="209"/>
      <c r="E123" s="209"/>
      <c r="F123" s="209"/>
      <c r="G123" s="210"/>
      <c r="H123" s="137"/>
      <c r="I123" s="137"/>
      <c r="K123" s="177" t="s">
        <v>1672</v>
      </c>
      <c r="L123" s="177"/>
      <c r="M123" s="177"/>
      <c r="T123" s="117"/>
      <c r="Y123" s="39"/>
    </row>
    <row r="124" spans="1:25">
      <c r="A124" s="170" t="s">
        <v>1675</v>
      </c>
      <c r="B124" s="178">
        <f t="shared" ref="B124:G124" si="23">(H116/100)^(1/($A$116-$A$21+1))-1</f>
        <v>9.795155131568678E-2</v>
      </c>
      <c r="C124" s="178">
        <f t="shared" si="23"/>
        <v>3.2959521569863703E-2</v>
      </c>
      <c r="D124" s="178">
        <f t="shared" si="23"/>
        <v>4.5674073202556675E-2</v>
      </c>
      <c r="E124" s="178">
        <f t="shared" si="23"/>
        <v>6.6770771483351199E-2</v>
      </c>
      <c r="F124" s="178">
        <f t="shared" si="23"/>
        <v>4.2347864928397039E-2</v>
      </c>
      <c r="G124" s="178">
        <f t="shared" si="23"/>
        <v>4.9186278389818705E-2</v>
      </c>
      <c r="H124" s="179"/>
      <c r="I124" s="179"/>
      <c r="J124" s="180" t="s">
        <v>1676</v>
      </c>
      <c r="K124" s="180" t="s">
        <v>1677</v>
      </c>
      <c r="R124" s="181"/>
      <c r="T124" s="39"/>
      <c r="U124" s="39"/>
      <c r="V124" s="39"/>
      <c r="W124" s="39"/>
      <c r="X124" s="39"/>
      <c r="Y124" s="39"/>
    </row>
    <row r="125" spans="1:25">
      <c r="A125" s="175" t="s">
        <v>1678</v>
      </c>
      <c r="B125" s="182">
        <f t="shared" ref="B125:G125" si="24">(H116/H66)^(1/($A$116-$A$66))-1</f>
        <v>0.11097823475676272</v>
      </c>
      <c r="C125" s="182">
        <f t="shared" si="24"/>
        <v>4.30386237499647E-2</v>
      </c>
      <c r="D125" s="182">
        <f t="shared" si="24"/>
        <v>6.1247765884341554E-2</v>
      </c>
      <c r="E125" s="182">
        <f t="shared" si="24"/>
        <v>8.4851931954631254E-2</v>
      </c>
      <c r="F125" s="182">
        <f t="shared" si="24"/>
        <v>5.4037475786791633E-2</v>
      </c>
      <c r="G125" s="182">
        <f t="shared" si="24"/>
        <v>6.0052715551885738E-2</v>
      </c>
      <c r="H125" s="179"/>
      <c r="I125" s="179"/>
      <c r="J125" s="176">
        <f>B124-C124</f>
        <v>6.4992029745823077E-2</v>
      </c>
      <c r="K125" s="176">
        <f>B124-D124</f>
        <v>5.2277478113130105E-2</v>
      </c>
      <c r="L125" s="181"/>
      <c r="M125" s="181"/>
      <c r="T125" s="39"/>
      <c r="U125" s="39"/>
      <c r="V125" s="39"/>
      <c r="W125" s="39"/>
      <c r="X125" s="39"/>
      <c r="Y125" s="39"/>
    </row>
    <row r="126" spans="1:25">
      <c r="A126" s="175" t="s">
        <v>1679</v>
      </c>
      <c r="B126" s="182">
        <f t="shared" ref="B126:G126" si="25">(H116/H106)^(1/($A$116-$A$106))-1</f>
        <v>0.11905219988153348</v>
      </c>
      <c r="C126" s="182">
        <f t="shared" si="25"/>
        <v>1.2719326909745643E-2</v>
      </c>
      <c r="D126" s="182">
        <f t="shared" si="25"/>
        <v>1.4611717050573514E-2</v>
      </c>
      <c r="E126" s="182">
        <f t="shared" si="25"/>
        <v>4.3199528738537385E-2</v>
      </c>
      <c r="F126" s="182">
        <f t="shared" si="25"/>
        <v>6.986954632533493E-2</v>
      </c>
      <c r="G126" s="182">
        <f t="shared" si="25"/>
        <v>5.5784469032248207E-2</v>
      </c>
      <c r="H126" s="179"/>
      <c r="I126" s="179"/>
      <c r="J126" s="176">
        <f>B125-C125</f>
        <v>6.7939611006798017E-2</v>
      </c>
      <c r="K126" s="176">
        <f>B125-D125</f>
        <v>4.9730468872421163E-2</v>
      </c>
      <c r="L126" s="181"/>
      <c r="M126" s="181"/>
      <c r="T126" s="39"/>
      <c r="U126" s="39"/>
      <c r="V126" s="39"/>
      <c r="W126" s="39"/>
      <c r="X126" s="39"/>
      <c r="Y126" s="39"/>
    </row>
    <row r="127" spans="1:25">
      <c r="J127" s="176">
        <f>B126-C126</f>
        <v>0.10633287297178784</v>
      </c>
      <c r="K127" s="176">
        <f>B126-D126</f>
        <v>0.10444048283095997</v>
      </c>
      <c r="L127" s="181"/>
      <c r="M127" s="181"/>
      <c r="T127" s="39"/>
      <c r="U127" s="39"/>
      <c r="V127" s="39"/>
      <c r="W127" s="39"/>
      <c r="X127" s="39"/>
    </row>
    <row r="128" spans="1:25">
      <c r="A128" s="117" t="s">
        <v>1681</v>
      </c>
    </row>
    <row r="129" spans="1:1">
      <c r="A129" s="117" t="s">
        <v>1682</v>
      </c>
    </row>
  </sheetData>
  <mergeCells count="17">
    <mergeCell ref="R19:X19"/>
    <mergeCell ref="B1:I1"/>
    <mergeCell ref="B2:I2"/>
    <mergeCell ref="B3:E3"/>
    <mergeCell ref="H3:I3"/>
    <mergeCell ref="B4:I4"/>
    <mergeCell ref="B5:I5"/>
    <mergeCell ref="B6:I6"/>
    <mergeCell ref="B7:I7"/>
    <mergeCell ref="B19:G19"/>
    <mergeCell ref="H19:M19"/>
    <mergeCell ref="N19:Q19"/>
    <mergeCell ref="A118:G118"/>
    <mergeCell ref="J118:K118"/>
    <mergeCell ref="L118:M118"/>
    <mergeCell ref="R118:X118"/>
    <mergeCell ref="A123:G123"/>
  </mergeCells>
  <hyperlinks>
    <hyperlink ref="B2" r:id="rId1" xr:uid="{5D7D5EE8-0CB2-4C45-820D-60AC400EC7AD}"/>
    <hyperlink ref="B4" r:id="rId2" xr:uid="{C5C217C4-7E77-4B30-9755-F3EBFD576C06}"/>
    <hyperlink ref="B5" r:id="rId3" display="http://www.stern.nyu.edu/~adamodar/New_Home_Page/data.html" xr:uid="{B2BC9A0F-05A1-4375-8C43-C75D2B41DCFE}"/>
    <hyperlink ref="B6" r:id="rId4" display="http://www.stern.nyu.edu/~adamodar/pc/datasets/indname.xls" xr:uid="{85F2C702-FB51-4ACA-9630-8343311762EF}"/>
    <hyperlink ref="B7" r:id="rId5" display="http://www.stern.nyu.edu/~adamodar/New_Home_Page/datafile/variable.htm" xr:uid="{EBCCE891-9DDB-422E-94A4-971B61DB8B66}"/>
  </hyperlinks>
  <printOptions gridLines="1" gridLinesSet="0"/>
  <pageMargins left="0.75" right="0.75" top="1" bottom="1" header="0.5" footer="0.5"/>
  <pageSetup orientation="portrait" horizontalDpi="4294967292" verticalDpi="4294967292"/>
  <headerFooter alignWithMargins="0">
    <oddHeader>&amp;A</oddHeader>
    <oddFooter>Page &amp;P</oddFooter>
  </headerFooter>
  <tableParts count="1">
    <tablePart r:id="rId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7A95-B6DA-4742-8847-4D5C6ED3FE13}">
  <sheetPr>
    <tabColor theme="9" tint="0.79998168889431442"/>
  </sheetPr>
  <dimension ref="A1:AY210"/>
  <sheetViews>
    <sheetView zoomScale="87" zoomScaleNormal="87" workbookViewId="0"/>
  </sheetViews>
  <sheetFormatPr defaultColWidth="10.1796875" defaultRowHeight="11.5"/>
  <cols>
    <col min="1" max="1" width="32.54296875" style="14" customWidth="1"/>
    <col min="2" max="2" width="23.453125" style="14" customWidth="1"/>
    <col min="3" max="3" width="23.453125" style="10" customWidth="1"/>
    <col min="4" max="4" width="24.26953125" style="10" customWidth="1"/>
    <col min="5" max="5" width="23.453125" style="10" customWidth="1"/>
    <col min="6" max="6" width="19.81640625" style="10" customWidth="1"/>
    <col min="7" max="7" width="22" style="10" customWidth="1"/>
    <col min="8" max="8" width="24.08984375" style="10" customWidth="1"/>
    <col min="9" max="9" width="20.7265625" style="10" customWidth="1"/>
    <col min="10" max="10" width="10.1796875" style="10"/>
    <col min="11" max="11" width="24.26953125" style="10" bestFit="1" customWidth="1"/>
    <col min="12" max="12" width="10.1796875" style="10"/>
    <col min="13" max="13" width="28.08984375" style="10" bestFit="1" customWidth="1"/>
    <col min="14" max="16384" width="10.1796875" style="10"/>
  </cols>
  <sheetData>
    <row r="1" spans="1:15" ht="15.5">
      <c r="A1" s="8" t="s">
        <v>578</v>
      </c>
      <c r="B1" s="8"/>
      <c r="C1" s="9"/>
      <c r="D1" s="9"/>
      <c r="E1" s="9"/>
      <c r="F1" s="9"/>
      <c r="G1" s="9"/>
      <c r="H1" s="9"/>
      <c r="I1" s="207" t="s">
        <v>838</v>
      </c>
      <c r="J1" s="9"/>
      <c r="K1" s="9"/>
      <c r="L1" s="9"/>
    </row>
    <row r="2" spans="1:15" ht="15.5">
      <c r="A2" s="11" t="s">
        <v>579</v>
      </c>
      <c r="B2" s="12">
        <v>45474</v>
      </c>
      <c r="C2" s="13"/>
      <c r="D2" s="13"/>
      <c r="E2" s="13"/>
      <c r="F2" s="13"/>
      <c r="G2" s="13"/>
      <c r="H2" s="13"/>
      <c r="I2" s="207" t="s">
        <v>1693</v>
      </c>
      <c r="J2" s="13"/>
      <c r="K2" s="13"/>
      <c r="L2" s="13"/>
    </row>
    <row r="3" spans="1:15" ht="12">
      <c r="A3" s="14" t="s">
        <v>580</v>
      </c>
      <c r="E3" s="15">
        <v>4.1200000000000001E-2</v>
      </c>
      <c r="F3" s="16" t="s">
        <v>1687</v>
      </c>
    </row>
    <row r="4" spans="1:15">
      <c r="A4" s="14" t="s">
        <v>581</v>
      </c>
      <c r="E4" s="17" t="s">
        <v>582</v>
      </c>
      <c r="F4" s="18"/>
      <c r="G4" s="18"/>
    </row>
    <row r="5" spans="1:15" ht="12">
      <c r="A5" s="14" t="s">
        <v>583</v>
      </c>
      <c r="E5" s="19">
        <v>1.2980466569054163</v>
      </c>
      <c r="F5" s="20" t="s">
        <v>1688</v>
      </c>
      <c r="G5" s="18"/>
    </row>
    <row r="6" spans="1:15" ht="14.5">
      <c r="M6" s="74"/>
      <c r="N6" s="71" t="s">
        <v>1691</v>
      </c>
    </row>
    <row r="7" spans="1:15" s="21" customFormat="1" ht="31">
      <c r="A7" s="86" t="s">
        <v>584</v>
      </c>
      <c r="B7" s="87" t="s">
        <v>576</v>
      </c>
      <c r="C7" s="88" t="s">
        <v>585</v>
      </c>
      <c r="D7" s="89" t="s">
        <v>586</v>
      </c>
      <c r="E7" s="89" t="s">
        <v>587</v>
      </c>
      <c r="F7" s="89" t="s">
        <v>588</v>
      </c>
      <c r="G7" s="90" t="s">
        <v>589</v>
      </c>
      <c r="H7" s="89" t="s">
        <v>590</v>
      </c>
      <c r="I7" s="91" t="s">
        <v>591</v>
      </c>
      <c r="J7" s="16" t="s">
        <v>592</v>
      </c>
      <c r="M7" s="46" t="s">
        <v>849</v>
      </c>
      <c r="N7" s="46" t="s">
        <v>702</v>
      </c>
      <c r="O7" s="46" t="s">
        <v>851</v>
      </c>
    </row>
    <row r="8" spans="1:15" ht="15.5">
      <c r="A8" s="92" t="s">
        <v>1597</v>
      </c>
      <c r="B8" s="93" t="s">
        <v>1598</v>
      </c>
      <c r="C8" s="94" t="s">
        <v>599</v>
      </c>
      <c r="D8" s="95">
        <v>4.6445295065707902E-3</v>
      </c>
      <c r="E8" s="95">
        <v>4.722881599890278E-2</v>
      </c>
      <c r="F8" s="96">
        <v>6.0288159989027772E-3</v>
      </c>
      <c r="G8" s="96">
        <v>2.7000000000000001E-3</v>
      </c>
      <c r="H8" s="96">
        <v>4.4704725973644624E-2</v>
      </c>
      <c r="I8" s="97">
        <v>3.5047259736446243E-3</v>
      </c>
      <c r="J8" s="22" t="s">
        <v>593</v>
      </c>
      <c r="K8" s="22" t="s">
        <v>594</v>
      </c>
      <c r="M8" s="47" t="str">
        <f>A8</f>
        <v>Abu Dhabi</v>
      </c>
      <c r="N8" s="45" t="e">
        <f>INDEX('ISO3-Names'!$A:$A, MATCH($M8, 'ISO3-Names'!$B:$B, 0))</f>
        <v>#N/A</v>
      </c>
      <c r="O8" s="48">
        <f>$F8</f>
        <v>6.0288159989027772E-3</v>
      </c>
    </row>
    <row r="9" spans="1:15" ht="15.5">
      <c r="A9" s="98" t="s">
        <v>377</v>
      </c>
      <c r="B9" s="99" t="s">
        <v>1599</v>
      </c>
      <c r="C9" s="100" t="s">
        <v>602</v>
      </c>
      <c r="D9" s="101">
        <v>4.2353685738490778E-2</v>
      </c>
      <c r="E9" s="101">
        <v>9.6177060180470564E-2</v>
      </c>
      <c r="F9" s="27">
        <v>5.4977060180470563E-2</v>
      </c>
      <c r="G9" s="27" t="s">
        <v>622</v>
      </c>
      <c r="H9" s="27" t="s">
        <v>622</v>
      </c>
      <c r="I9" s="26" t="s">
        <v>622</v>
      </c>
      <c r="J9" s="23" t="s">
        <v>595</v>
      </c>
      <c r="K9" s="24">
        <v>66.350421522439873</v>
      </c>
      <c r="M9" s="47" t="str">
        <f t="shared" ref="M9:M72" si="0">A9</f>
        <v>Albania</v>
      </c>
      <c r="N9" s="45" t="str">
        <f>INDEX('ISO3-Names'!$A:$A, MATCH($M9, 'ISO3-Names'!$B:$B, 0))</f>
        <v>ALB</v>
      </c>
      <c r="O9" s="48">
        <f t="shared" ref="O9:O72" si="1">$F9</f>
        <v>5.4977060180470563E-2</v>
      </c>
    </row>
    <row r="10" spans="1:15" ht="15.5">
      <c r="A10" s="92" t="s">
        <v>1600</v>
      </c>
      <c r="B10" s="93" t="s">
        <v>1601</v>
      </c>
      <c r="C10" s="94" t="s">
        <v>608</v>
      </c>
      <c r="D10" s="95">
        <v>1.5039428878419702E-2</v>
      </c>
      <c r="E10" s="95">
        <v>6.0721880377399465E-2</v>
      </c>
      <c r="F10" s="96">
        <v>1.9521880377399468E-2</v>
      </c>
      <c r="G10" s="96" t="s">
        <v>622</v>
      </c>
      <c r="H10" s="96" t="s">
        <v>622</v>
      </c>
      <c r="I10" s="97" t="s">
        <v>622</v>
      </c>
      <c r="J10" s="23" t="s">
        <v>596</v>
      </c>
      <c r="K10" s="24">
        <v>79.62050582692784</v>
      </c>
      <c r="M10" s="204" t="s">
        <v>381</v>
      </c>
      <c r="N10" s="45" t="str">
        <f>INDEX('ISO3-Names'!$A:$A, MATCH($M10, 'ISO3-Names'!$B:$B, 0))</f>
        <v>AND</v>
      </c>
      <c r="O10" s="48">
        <f t="shared" si="1"/>
        <v>1.9521880377399468E-2</v>
      </c>
    </row>
    <row r="11" spans="1:15" ht="15.5">
      <c r="A11" s="98" t="s">
        <v>47</v>
      </c>
      <c r="B11" s="99" t="s">
        <v>576</v>
      </c>
      <c r="C11" s="100" t="s">
        <v>604</v>
      </c>
      <c r="D11" s="101">
        <v>6.1152971836515406E-2</v>
      </c>
      <c r="E11" s="101">
        <v>0.1205794106522199</v>
      </c>
      <c r="F11" s="27">
        <v>7.9379410652219901E-2</v>
      </c>
      <c r="G11" s="27">
        <v>6.3200000000000006E-2</v>
      </c>
      <c r="H11" s="27">
        <v>0.12323654871642233</v>
      </c>
      <c r="I11" s="26">
        <v>8.2036548716422325E-2</v>
      </c>
      <c r="J11" s="23" t="s">
        <v>597</v>
      </c>
      <c r="K11" s="24">
        <v>112.79571658814777</v>
      </c>
      <c r="M11" s="47" t="str">
        <f t="shared" si="0"/>
        <v>Angola</v>
      </c>
      <c r="N11" s="45" t="str">
        <f>INDEX('ISO3-Names'!$A:$A, MATCH($M11, 'ISO3-Names'!$B:$B, 0))</f>
        <v>AGO</v>
      </c>
      <c r="O11" s="48">
        <f t="shared" si="1"/>
        <v>7.9379410652219901E-2</v>
      </c>
    </row>
    <row r="12" spans="1:15" ht="15.5">
      <c r="A12" s="92" t="s">
        <v>201</v>
      </c>
      <c r="B12" s="93" t="s">
        <v>1602</v>
      </c>
      <c r="C12" s="94" t="s">
        <v>612</v>
      </c>
      <c r="D12" s="95">
        <v>0.11290630062401852</v>
      </c>
      <c r="E12" s="95">
        <v>0.18775764606856515</v>
      </c>
      <c r="F12" s="96">
        <v>0.14655764606856517</v>
      </c>
      <c r="G12" s="96" t="s">
        <v>622</v>
      </c>
      <c r="H12" s="96" t="s">
        <v>622</v>
      </c>
      <c r="I12" s="97" t="s">
        <v>622</v>
      </c>
      <c r="J12" s="23" t="s">
        <v>598</v>
      </c>
      <c r="K12" s="24">
        <v>37.598572196049254</v>
      </c>
      <c r="M12" s="47" t="str">
        <f t="shared" si="0"/>
        <v>Argentina</v>
      </c>
      <c r="N12" s="45" t="str">
        <f>INDEX('ISO3-Names'!$A:$A, MATCH($M12, 'ISO3-Names'!$B:$B, 0))</f>
        <v>ARG</v>
      </c>
      <c r="O12" s="48">
        <f t="shared" si="1"/>
        <v>0.14655764606856517</v>
      </c>
    </row>
    <row r="13" spans="1:15" ht="15.5">
      <c r="A13" s="98" t="s">
        <v>215</v>
      </c>
      <c r="B13" s="99" t="s">
        <v>1599</v>
      </c>
      <c r="C13" s="100" t="s">
        <v>607</v>
      </c>
      <c r="D13" s="101">
        <v>3.3838714976444327E-2</v>
      </c>
      <c r="E13" s="101">
        <v>8.5124230849148802E-2</v>
      </c>
      <c r="F13" s="27">
        <v>4.3924230849148801E-2</v>
      </c>
      <c r="G13" s="27" t="s">
        <v>622</v>
      </c>
      <c r="H13" s="27" t="s">
        <v>622</v>
      </c>
      <c r="I13" s="26" t="s">
        <v>622</v>
      </c>
      <c r="J13" s="23" t="s">
        <v>599</v>
      </c>
      <c r="K13" s="24">
        <v>46.445295065707903</v>
      </c>
      <c r="M13" s="47" t="str">
        <f t="shared" si="0"/>
        <v>Armenia</v>
      </c>
      <c r="N13" s="45" t="str">
        <f>INDEX('ISO3-Names'!$A:$A, MATCH($M13, 'ISO3-Names'!$B:$B, 0))</f>
        <v>ARM</v>
      </c>
      <c r="O13" s="48">
        <f t="shared" si="1"/>
        <v>4.3924230849148801E-2</v>
      </c>
    </row>
    <row r="14" spans="1:15" ht="15.5">
      <c r="A14" s="92" t="s">
        <v>521</v>
      </c>
      <c r="B14" s="93" t="s">
        <v>1603</v>
      </c>
      <c r="C14" s="94" t="s">
        <v>610</v>
      </c>
      <c r="D14" s="95">
        <v>2.0679214707827093E-2</v>
      </c>
      <c r="E14" s="95">
        <v>6.8042585518924281E-2</v>
      </c>
      <c r="F14" s="96">
        <v>2.6842585518924274E-2</v>
      </c>
      <c r="G14" s="96" t="s">
        <v>622</v>
      </c>
      <c r="H14" s="96" t="s">
        <v>622</v>
      </c>
      <c r="I14" s="97" t="s">
        <v>622</v>
      </c>
      <c r="J14" s="23" t="s">
        <v>600</v>
      </c>
      <c r="K14" s="24">
        <v>56.397858294073885</v>
      </c>
      <c r="M14" s="47" t="str">
        <f t="shared" si="0"/>
        <v>Aruba</v>
      </c>
      <c r="N14" s="45" t="str">
        <f>INDEX('ISO3-Names'!$A:$A, MATCH($M14, 'ISO3-Names'!$B:$B, 0))</f>
        <v>ABW</v>
      </c>
      <c r="O14" s="48">
        <f t="shared" si="1"/>
        <v>2.6842585518924274E-2</v>
      </c>
    </row>
    <row r="15" spans="1:15" ht="15.5">
      <c r="A15" s="98" t="s">
        <v>450</v>
      </c>
      <c r="B15" s="99" t="s">
        <v>1604</v>
      </c>
      <c r="C15" s="100" t="s">
        <v>601</v>
      </c>
      <c r="D15" s="101">
        <v>0</v>
      </c>
      <c r="E15" s="101">
        <v>4.1200000000000001E-2</v>
      </c>
      <c r="F15" s="27">
        <v>0</v>
      </c>
      <c r="G15" s="27">
        <v>0</v>
      </c>
      <c r="H15" s="27">
        <v>4.1200000000000001E-2</v>
      </c>
      <c r="I15" s="26">
        <v>0</v>
      </c>
      <c r="J15" s="23" t="s">
        <v>601</v>
      </c>
      <c r="K15" s="24">
        <v>0</v>
      </c>
      <c r="M15" s="47" t="str">
        <f t="shared" si="0"/>
        <v>Australia</v>
      </c>
      <c r="N15" s="45" t="str">
        <f>INDEX('ISO3-Names'!$A:$A, MATCH($M15, 'ISO3-Names'!$B:$B, 0))</f>
        <v>AUS</v>
      </c>
      <c r="O15" s="48">
        <f t="shared" si="1"/>
        <v>0</v>
      </c>
    </row>
    <row r="16" spans="1:15" ht="15.5">
      <c r="A16" s="92" t="s">
        <v>257</v>
      </c>
      <c r="B16" s="93" t="s">
        <v>1601</v>
      </c>
      <c r="C16" s="94" t="s">
        <v>598</v>
      </c>
      <c r="D16" s="95">
        <v>3.7598572196049255E-3</v>
      </c>
      <c r="E16" s="95">
        <v>4.6080470094349867E-2</v>
      </c>
      <c r="F16" s="96">
        <v>4.8804700943498669E-3</v>
      </c>
      <c r="G16" s="96">
        <v>0</v>
      </c>
      <c r="H16" s="96">
        <v>4.1200000000000001E-2</v>
      </c>
      <c r="I16" s="97">
        <v>0</v>
      </c>
      <c r="J16" s="23" t="s">
        <v>602</v>
      </c>
      <c r="K16" s="24">
        <v>423.53685738490776</v>
      </c>
      <c r="M16" s="47" t="str">
        <f t="shared" si="0"/>
        <v>Austria</v>
      </c>
      <c r="N16" s="45" t="str">
        <f>INDEX('ISO3-Names'!$A:$A, MATCH($M16, 'ISO3-Names'!$B:$B, 0))</f>
        <v>AUT</v>
      </c>
      <c r="O16" s="48">
        <f t="shared" si="1"/>
        <v>4.8804700943498669E-3</v>
      </c>
    </row>
    <row r="17" spans="1:15" ht="15.5">
      <c r="A17" s="98" t="s">
        <v>476</v>
      </c>
      <c r="B17" s="99" t="s">
        <v>1599</v>
      </c>
      <c r="C17" s="100" t="s">
        <v>605</v>
      </c>
      <c r="D17" s="101">
        <v>2.3554399640466156E-2</v>
      </c>
      <c r="E17" s="101">
        <v>7.177470970872124E-2</v>
      </c>
      <c r="F17" s="27">
        <v>3.0574709708721233E-2</v>
      </c>
      <c r="G17" s="27" t="s">
        <v>622</v>
      </c>
      <c r="H17" s="27" t="s">
        <v>622</v>
      </c>
      <c r="I17" s="26" t="s">
        <v>622</v>
      </c>
      <c r="J17" s="23" t="s">
        <v>603</v>
      </c>
      <c r="K17" s="24">
        <v>517.53328787503096</v>
      </c>
      <c r="M17" s="47" t="str">
        <f t="shared" si="0"/>
        <v>Azerbaijan</v>
      </c>
      <c r="N17" s="45" t="str">
        <f>INDEX('ISO3-Names'!$A:$A, MATCH($M17, 'ISO3-Names'!$B:$B, 0))</f>
        <v>AZE</v>
      </c>
      <c r="O17" s="48">
        <f t="shared" si="1"/>
        <v>3.0574709708721233E-2</v>
      </c>
    </row>
    <row r="18" spans="1:15" ht="15.5">
      <c r="A18" s="92" t="s">
        <v>788</v>
      </c>
      <c r="B18" s="93" t="s">
        <v>1603</v>
      </c>
      <c r="C18" s="94" t="s">
        <v>602</v>
      </c>
      <c r="D18" s="95">
        <v>4.2353685738490778E-2</v>
      </c>
      <c r="E18" s="95">
        <v>9.6177060180470564E-2</v>
      </c>
      <c r="F18" s="96">
        <v>5.4977060180470563E-2</v>
      </c>
      <c r="G18" s="96" t="s">
        <v>622</v>
      </c>
      <c r="H18" s="96" t="s">
        <v>622</v>
      </c>
      <c r="I18" s="97" t="s">
        <v>622</v>
      </c>
      <c r="J18" s="23" t="s">
        <v>604</v>
      </c>
      <c r="K18" s="24">
        <v>611.52971836515405</v>
      </c>
      <c r="M18" s="47" t="str">
        <f t="shared" si="0"/>
        <v>Bahamas</v>
      </c>
      <c r="N18" s="45" t="str">
        <f>INDEX('ISO3-Names'!$A:$A, MATCH($M18, 'ISO3-Names'!$B:$B, 0))</f>
        <v>BHS</v>
      </c>
      <c r="O18" s="48">
        <f t="shared" si="1"/>
        <v>5.4977060180470563E-2</v>
      </c>
    </row>
    <row r="19" spans="1:15" ht="15.5">
      <c r="A19" s="98" t="s">
        <v>479</v>
      </c>
      <c r="B19" s="99" t="s">
        <v>1598</v>
      </c>
      <c r="C19" s="100" t="s">
        <v>603</v>
      </c>
      <c r="D19" s="101">
        <v>5.1753328787503099E-2</v>
      </c>
      <c r="E19" s="101">
        <v>0.10837823541634524</v>
      </c>
      <c r="F19" s="27">
        <v>6.7178235416345239E-2</v>
      </c>
      <c r="G19" s="27">
        <v>1.9400000000000001E-2</v>
      </c>
      <c r="H19" s="27">
        <v>6.6382105143965073E-2</v>
      </c>
      <c r="I19" s="26">
        <v>2.5182105143965076E-2</v>
      </c>
      <c r="J19" s="23" t="s">
        <v>605</v>
      </c>
      <c r="K19" s="24">
        <v>235.54399640466156</v>
      </c>
      <c r="M19" s="47" t="str">
        <f t="shared" si="0"/>
        <v>Bahrain</v>
      </c>
      <c r="N19" s="45" t="str">
        <f>INDEX('ISO3-Names'!$A:$A, MATCH($M19, 'ISO3-Names'!$B:$B, 0))</f>
        <v>BHR</v>
      </c>
      <c r="O19" s="48">
        <f t="shared" si="1"/>
        <v>6.7178235416345239E-2</v>
      </c>
    </row>
    <row r="20" spans="1:15" ht="15.5">
      <c r="A20" s="92" t="s">
        <v>415</v>
      </c>
      <c r="B20" s="93" t="s">
        <v>1605</v>
      </c>
      <c r="C20" s="94" t="s">
        <v>602</v>
      </c>
      <c r="D20" s="95">
        <v>4.2353685738490778E-2</v>
      </c>
      <c r="E20" s="95">
        <v>9.6177060180470564E-2</v>
      </c>
      <c r="F20" s="96">
        <v>5.4977060180470563E-2</v>
      </c>
      <c r="G20" s="96" t="s">
        <v>622</v>
      </c>
      <c r="H20" s="96" t="s">
        <v>622</v>
      </c>
      <c r="I20" s="97" t="s">
        <v>622</v>
      </c>
      <c r="J20" s="23" t="s">
        <v>606</v>
      </c>
      <c r="K20" s="24">
        <v>283.09513182907676</v>
      </c>
      <c r="M20" s="47" t="str">
        <f t="shared" si="0"/>
        <v>Bangladesh</v>
      </c>
      <c r="N20" s="45" t="str">
        <f>INDEX('ISO3-Names'!$A:$A, MATCH($M20, 'ISO3-Names'!$B:$B, 0))</f>
        <v>BGD</v>
      </c>
      <c r="O20" s="48">
        <f t="shared" si="1"/>
        <v>5.4977060180470563E-2</v>
      </c>
    </row>
    <row r="21" spans="1:15" ht="15.5">
      <c r="A21" s="98" t="s">
        <v>214</v>
      </c>
      <c r="B21" s="99" t="s">
        <v>1603</v>
      </c>
      <c r="C21" s="100" t="s">
        <v>604</v>
      </c>
      <c r="D21" s="101">
        <v>6.1152971836515406E-2</v>
      </c>
      <c r="E21" s="101">
        <v>0.1205794106522199</v>
      </c>
      <c r="F21" s="27">
        <v>7.9379410652219901E-2</v>
      </c>
      <c r="G21" s="27" t="s">
        <v>622</v>
      </c>
      <c r="H21" s="27" t="s">
        <v>622</v>
      </c>
      <c r="I21" s="26" t="s">
        <v>622</v>
      </c>
      <c r="J21" s="23" t="s">
        <v>607</v>
      </c>
      <c r="K21" s="24">
        <v>338.38714976444328</v>
      </c>
      <c r="M21" s="47" t="str">
        <f t="shared" si="0"/>
        <v>Barbados</v>
      </c>
      <c r="N21" s="45" t="str">
        <f>INDEX('ISO3-Names'!$A:$A, MATCH($M21, 'ISO3-Names'!$B:$B, 0))</f>
        <v>BRB</v>
      </c>
      <c r="O21" s="48">
        <f t="shared" si="1"/>
        <v>7.9379410652219901E-2</v>
      </c>
    </row>
    <row r="22" spans="1:15" ht="15.5">
      <c r="A22" s="92" t="s">
        <v>481</v>
      </c>
      <c r="B22" s="93" t="s">
        <v>1599</v>
      </c>
      <c r="C22" s="94" t="s">
        <v>611</v>
      </c>
      <c r="D22" s="95">
        <v>0.17499999999999999</v>
      </c>
      <c r="E22" s="95">
        <v>0.26835816495844783</v>
      </c>
      <c r="F22" s="96">
        <v>0.22715816495844784</v>
      </c>
      <c r="G22" s="96" t="s">
        <v>622</v>
      </c>
      <c r="H22" s="96" t="s">
        <v>622</v>
      </c>
      <c r="I22" s="97" t="s">
        <v>622</v>
      </c>
      <c r="J22" s="23" t="s">
        <v>608</v>
      </c>
      <c r="K22" s="24">
        <v>150.39428878419702</v>
      </c>
      <c r="M22" s="47" t="str">
        <f t="shared" si="0"/>
        <v>Belarus</v>
      </c>
      <c r="N22" s="45" t="str">
        <f>INDEX('ISO3-Names'!$A:$A, MATCH($M22, 'ISO3-Names'!$B:$B, 0))</f>
        <v>BLR</v>
      </c>
      <c r="O22" s="48">
        <f t="shared" si="1"/>
        <v>0.22715816495844784</v>
      </c>
    </row>
    <row r="23" spans="1:15" ht="15.5">
      <c r="A23" s="98" t="s">
        <v>490</v>
      </c>
      <c r="B23" s="99" t="s">
        <v>1601</v>
      </c>
      <c r="C23" s="100" t="s">
        <v>600</v>
      </c>
      <c r="D23" s="101">
        <v>5.6397858294073887E-3</v>
      </c>
      <c r="E23" s="101">
        <v>4.8520705141524803E-2</v>
      </c>
      <c r="F23" s="27">
        <v>7.3207051415248017E-3</v>
      </c>
      <c r="G23" s="27">
        <v>0</v>
      </c>
      <c r="H23" s="27">
        <v>4.1200000000000001E-2</v>
      </c>
      <c r="I23" s="26">
        <v>0</v>
      </c>
      <c r="J23" s="23" t="s">
        <v>609</v>
      </c>
      <c r="K23" s="24">
        <v>179.14613811058766</v>
      </c>
      <c r="M23" s="47" t="str">
        <f t="shared" si="0"/>
        <v>Belgium</v>
      </c>
      <c r="N23" s="45" t="str">
        <f>INDEX('ISO3-Names'!$A:$A, MATCH($M23, 'ISO3-Names'!$B:$B, 0))</f>
        <v>BEL</v>
      </c>
      <c r="O23" s="48">
        <f t="shared" si="1"/>
        <v>7.3207051415248017E-3</v>
      </c>
    </row>
    <row r="24" spans="1:15" ht="15.5">
      <c r="A24" s="92" t="s">
        <v>504</v>
      </c>
      <c r="B24" s="93" t="s">
        <v>1602</v>
      </c>
      <c r="C24" s="94" t="s">
        <v>620</v>
      </c>
      <c r="D24" s="95">
        <v>8.4707371476981555E-2</v>
      </c>
      <c r="E24" s="95">
        <v>0.15115412036094111</v>
      </c>
      <c r="F24" s="96">
        <v>0.10995412036094113</v>
      </c>
      <c r="G24" s="96" t="s">
        <v>622</v>
      </c>
      <c r="H24" s="96" t="s">
        <v>622</v>
      </c>
      <c r="I24" s="97" t="s">
        <v>622</v>
      </c>
      <c r="J24" s="23" t="s">
        <v>610</v>
      </c>
      <c r="K24" s="24">
        <v>206.79214707827094</v>
      </c>
      <c r="M24" s="47" t="str">
        <f t="shared" si="0"/>
        <v>Belize</v>
      </c>
      <c r="N24" s="45" t="str">
        <f>INDEX('ISO3-Names'!$A:$A, MATCH($M24, 'ISO3-Names'!$B:$B, 0))</f>
        <v>BLZ</v>
      </c>
      <c r="O24" s="48">
        <f t="shared" si="1"/>
        <v>0.10995412036094113</v>
      </c>
    </row>
    <row r="25" spans="1:15" ht="15.5">
      <c r="A25" s="98" t="s">
        <v>245</v>
      </c>
      <c r="B25" s="99" t="s">
        <v>576</v>
      </c>
      <c r="C25" s="100" t="s">
        <v>602</v>
      </c>
      <c r="D25" s="101">
        <v>4.2353685738490778E-2</v>
      </c>
      <c r="E25" s="101">
        <v>9.6177060180470564E-2</v>
      </c>
      <c r="F25" s="27">
        <v>5.4977060180470563E-2</v>
      </c>
      <c r="G25" s="27" t="s">
        <v>622</v>
      </c>
      <c r="H25" s="27" t="s">
        <v>622</v>
      </c>
      <c r="I25" s="26" t="s">
        <v>622</v>
      </c>
      <c r="J25" s="23" t="s">
        <v>611</v>
      </c>
      <c r="K25" s="24">
        <v>1750</v>
      </c>
      <c r="M25" s="47" t="str">
        <f t="shared" si="0"/>
        <v>Benin</v>
      </c>
      <c r="N25" s="45" t="str">
        <f>INDEX('ISO3-Names'!$A:$A, MATCH($M25, 'ISO3-Names'!$B:$B, 0))</f>
        <v>BEN</v>
      </c>
      <c r="O25" s="48">
        <f t="shared" si="1"/>
        <v>5.4977060180470563E-2</v>
      </c>
    </row>
    <row r="26" spans="1:15" ht="15.5">
      <c r="A26" s="92" t="s">
        <v>106</v>
      </c>
      <c r="B26" s="93" t="s">
        <v>1603</v>
      </c>
      <c r="C26" s="94" t="s">
        <v>596</v>
      </c>
      <c r="D26" s="95">
        <v>7.9620505826927847E-3</v>
      </c>
      <c r="E26" s="95">
        <v>5.153511314097619E-2</v>
      </c>
      <c r="F26" s="96">
        <v>1.0335113140976191E-2</v>
      </c>
      <c r="G26" s="96" t="s">
        <v>622</v>
      </c>
      <c r="H26" s="96" t="s">
        <v>622</v>
      </c>
      <c r="I26" s="97" t="s">
        <v>622</v>
      </c>
      <c r="J26" s="23" t="s">
        <v>612</v>
      </c>
      <c r="K26" s="24">
        <v>1129.0630062401851</v>
      </c>
      <c r="M26" s="47" t="str">
        <f t="shared" si="0"/>
        <v>Bermuda</v>
      </c>
      <c r="N26" s="45" t="str">
        <f>INDEX('ISO3-Names'!$A:$A, MATCH($M26, 'ISO3-Names'!$B:$B, 0))</f>
        <v>BMU</v>
      </c>
      <c r="O26" s="48">
        <f t="shared" si="1"/>
        <v>1.0335113140976191E-2</v>
      </c>
    </row>
    <row r="27" spans="1:15" ht="15.5">
      <c r="A27" s="98" t="s">
        <v>412</v>
      </c>
      <c r="B27" s="99" t="s">
        <v>1602</v>
      </c>
      <c r="C27" s="100" t="s">
        <v>621</v>
      </c>
      <c r="D27" s="101">
        <v>9.410701452599389E-2</v>
      </c>
      <c r="E27" s="101">
        <v>0.16335529559681583</v>
      </c>
      <c r="F27" s="27">
        <v>0.12215529559681582</v>
      </c>
      <c r="G27" s="27" t="s">
        <v>622</v>
      </c>
      <c r="H27" s="27" t="s">
        <v>622</v>
      </c>
      <c r="I27" s="26" t="s">
        <v>622</v>
      </c>
      <c r="J27" s="23" t="s">
        <v>619</v>
      </c>
      <c r="K27" s="24">
        <v>705.52614885527714</v>
      </c>
      <c r="M27" s="204" t="s">
        <v>787</v>
      </c>
      <c r="N27" s="45" t="str">
        <f>INDEX('ISO3-Names'!$A:$A, MATCH($M27, 'ISO3-Names'!$B:$B, 0))</f>
        <v>BOL</v>
      </c>
      <c r="O27" s="48">
        <f t="shared" si="1"/>
        <v>0.12215529559681582</v>
      </c>
    </row>
    <row r="28" spans="1:15" ht="15.5">
      <c r="A28" s="92" t="s">
        <v>382</v>
      </c>
      <c r="B28" s="93" t="s">
        <v>1599</v>
      </c>
      <c r="C28" s="94" t="s">
        <v>604</v>
      </c>
      <c r="D28" s="95">
        <v>6.1152971836515406E-2</v>
      </c>
      <c r="E28" s="95">
        <v>0.1205794106522199</v>
      </c>
      <c r="F28" s="96">
        <v>7.9379410652219901E-2</v>
      </c>
      <c r="G28" s="96" t="s">
        <v>622</v>
      </c>
      <c r="H28" s="96" t="s">
        <v>622</v>
      </c>
      <c r="I28" s="97" t="s">
        <v>622</v>
      </c>
      <c r="J28" s="23" t="s">
        <v>620</v>
      </c>
      <c r="K28" s="24">
        <v>847.07371476981552</v>
      </c>
      <c r="M28" s="47" t="str">
        <f t="shared" si="0"/>
        <v>Bosnia and Herzegovina</v>
      </c>
      <c r="N28" s="45" t="str">
        <f>INDEX('ISO3-Names'!$A:$A, MATCH($M28, 'ISO3-Names'!$B:$B, 0))</f>
        <v>BIH</v>
      </c>
      <c r="O28" s="48">
        <f t="shared" si="1"/>
        <v>7.9379410652219901E-2</v>
      </c>
    </row>
    <row r="29" spans="1:15" ht="15.5">
      <c r="A29" s="98" t="s">
        <v>86</v>
      </c>
      <c r="B29" s="99" t="s">
        <v>576</v>
      </c>
      <c r="C29" s="100" t="s">
        <v>597</v>
      </c>
      <c r="D29" s="101">
        <v>1.1279571658814777E-2</v>
      </c>
      <c r="E29" s="101">
        <v>5.5841410283049606E-2</v>
      </c>
      <c r="F29" s="27">
        <v>1.4641410283049603E-2</v>
      </c>
      <c r="G29" s="27" t="s">
        <v>622</v>
      </c>
      <c r="H29" s="27" t="s">
        <v>622</v>
      </c>
      <c r="I29" s="26" t="s">
        <v>622</v>
      </c>
      <c r="J29" s="23" t="s">
        <v>621</v>
      </c>
      <c r="K29" s="24">
        <v>941.07014525993884</v>
      </c>
      <c r="M29" s="47" t="str">
        <f t="shared" si="0"/>
        <v>Botswana</v>
      </c>
      <c r="N29" s="45" t="str">
        <f>INDEX('ISO3-Names'!$A:$A, MATCH($M29, 'ISO3-Names'!$B:$B, 0))</f>
        <v>BWA</v>
      </c>
      <c r="O29" s="48">
        <f t="shared" si="1"/>
        <v>1.4641410283049603E-2</v>
      </c>
    </row>
    <row r="30" spans="1:15" ht="15.5">
      <c r="A30" s="92" t="s">
        <v>480</v>
      </c>
      <c r="B30" s="93" t="s">
        <v>1602</v>
      </c>
      <c r="C30" s="94" t="s">
        <v>606</v>
      </c>
      <c r="D30" s="95">
        <v>2.8309513182907677E-2</v>
      </c>
      <c r="E30" s="95">
        <v>7.7947068945693115E-2</v>
      </c>
      <c r="F30" s="96">
        <v>3.6747068945693122E-2</v>
      </c>
      <c r="G30" s="96">
        <v>2.1100000000000001E-2</v>
      </c>
      <c r="H30" s="96">
        <v>6.8588784460704294E-2</v>
      </c>
      <c r="I30" s="97">
        <v>2.7388784460704287E-2</v>
      </c>
      <c r="J30" s="23" t="s">
        <v>613</v>
      </c>
      <c r="K30" s="25" t="s">
        <v>622</v>
      </c>
      <c r="M30" s="47" t="str">
        <f t="shared" si="0"/>
        <v>Brazil</v>
      </c>
      <c r="N30" s="45" t="str">
        <f>INDEX('ISO3-Names'!$A:$A, MATCH($M30, 'ISO3-Names'!$B:$B, 0))</f>
        <v>BRA</v>
      </c>
      <c r="O30" s="48">
        <f t="shared" si="1"/>
        <v>3.6747068945693122E-2</v>
      </c>
    </row>
    <row r="31" spans="1:15" ht="15.5">
      <c r="A31" s="98" t="s">
        <v>89</v>
      </c>
      <c r="B31" s="99" t="s">
        <v>1599</v>
      </c>
      <c r="C31" s="100" t="s">
        <v>608</v>
      </c>
      <c r="D31" s="101">
        <v>1.5039428878419702E-2</v>
      </c>
      <c r="E31" s="101">
        <v>6.0721880377399465E-2</v>
      </c>
      <c r="F31" s="27">
        <v>1.9521880377399468E-2</v>
      </c>
      <c r="G31" s="27">
        <v>8.0999999999999996E-3</v>
      </c>
      <c r="H31" s="27">
        <v>5.1714177920933871E-2</v>
      </c>
      <c r="I31" s="26">
        <v>1.0514177920933872E-2</v>
      </c>
      <c r="M31" s="47" t="str">
        <f t="shared" si="0"/>
        <v>Bulgaria</v>
      </c>
      <c r="N31" s="45" t="str">
        <f>INDEX('ISO3-Names'!$A:$A, MATCH($M31, 'ISO3-Names'!$B:$B, 0))</f>
        <v>BGR</v>
      </c>
      <c r="O31" s="48">
        <f t="shared" si="1"/>
        <v>1.9521880377399468E-2</v>
      </c>
    </row>
    <row r="32" spans="1:15" ht="15.5">
      <c r="A32" s="92" t="s">
        <v>285</v>
      </c>
      <c r="B32" s="93" t="s">
        <v>576</v>
      </c>
      <c r="C32" s="94" t="s">
        <v>619</v>
      </c>
      <c r="D32" s="95">
        <v>7.055261488552772E-2</v>
      </c>
      <c r="E32" s="95">
        <v>0.13278058588809455</v>
      </c>
      <c r="F32" s="96">
        <v>9.1580585888094562E-2</v>
      </c>
      <c r="G32" s="96" t="s">
        <v>622</v>
      </c>
      <c r="H32" s="96" t="s">
        <v>622</v>
      </c>
      <c r="I32" s="97" t="s">
        <v>622</v>
      </c>
      <c r="M32" s="47" t="str">
        <f t="shared" si="0"/>
        <v>Burkina Faso</v>
      </c>
      <c r="N32" s="45" t="str">
        <f>INDEX('ISO3-Names'!$A:$A, MATCH($M32, 'ISO3-Names'!$B:$B, 0))</f>
        <v>BFA</v>
      </c>
      <c r="O32" s="48">
        <f t="shared" si="1"/>
        <v>9.1580585888094562E-2</v>
      </c>
    </row>
    <row r="33" spans="1:15" ht="15.5">
      <c r="A33" s="98" t="s">
        <v>264</v>
      </c>
      <c r="B33" s="99" t="s">
        <v>1605</v>
      </c>
      <c r="C33" s="100" t="s">
        <v>603</v>
      </c>
      <c r="D33" s="101">
        <v>5.1753328787503099E-2</v>
      </c>
      <c r="E33" s="101">
        <v>0.10837823541634524</v>
      </c>
      <c r="F33" s="27">
        <v>6.7178235416345239E-2</v>
      </c>
      <c r="G33" s="27" t="s">
        <v>622</v>
      </c>
      <c r="H33" s="27" t="s">
        <v>622</v>
      </c>
      <c r="I33" s="26" t="s">
        <v>622</v>
      </c>
      <c r="M33" s="47" t="str">
        <f t="shared" si="0"/>
        <v>Cambodia</v>
      </c>
      <c r="N33" s="45" t="str">
        <f>INDEX('ISO3-Names'!$A:$A, MATCH($M33, 'ISO3-Names'!$B:$B, 0))</f>
        <v>KHM</v>
      </c>
      <c r="O33" s="48">
        <f t="shared" si="1"/>
        <v>6.7178235416345239E-2</v>
      </c>
    </row>
    <row r="34" spans="1:15" ht="15.5">
      <c r="A34" s="92" t="s">
        <v>97</v>
      </c>
      <c r="B34" s="93" t="s">
        <v>576</v>
      </c>
      <c r="C34" s="94" t="s">
        <v>619</v>
      </c>
      <c r="D34" s="95">
        <v>7.055261488552772E-2</v>
      </c>
      <c r="E34" s="95">
        <v>0.13278058588809455</v>
      </c>
      <c r="F34" s="96">
        <v>9.1580585888094562E-2</v>
      </c>
      <c r="G34" s="96">
        <v>7.0000000000000007E-2</v>
      </c>
      <c r="H34" s="96">
        <v>0.13206326598337914</v>
      </c>
      <c r="I34" s="97">
        <v>9.0863265983379155E-2</v>
      </c>
      <c r="M34" s="47" t="str">
        <f t="shared" si="0"/>
        <v>Cameroon</v>
      </c>
      <c r="N34" s="45" t="str">
        <f>INDEX('ISO3-Names'!$A:$A, MATCH($M34, 'ISO3-Names'!$B:$B, 0))</f>
        <v>CMR</v>
      </c>
      <c r="O34" s="48">
        <f t="shared" si="1"/>
        <v>9.1580585888094562E-2</v>
      </c>
    </row>
    <row r="35" spans="1:15" ht="15.5">
      <c r="A35" s="98" t="s">
        <v>413</v>
      </c>
      <c r="B35" s="99" t="s">
        <v>172</v>
      </c>
      <c r="C35" s="100" t="s">
        <v>601</v>
      </c>
      <c r="D35" s="101">
        <v>0</v>
      </c>
      <c r="E35" s="101">
        <v>4.1200000000000001E-2</v>
      </c>
      <c r="F35" s="27">
        <v>0</v>
      </c>
      <c r="G35" s="27">
        <v>0</v>
      </c>
      <c r="H35" s="27">
        <v>4.1200000000000001E-2</v>
      </c>
      <c r="I35" s="26">
        <v>0</v>
      </c>
      <c r="M35" s="47" t="str">
        <f t="shared" si="0"/>
        <v>Canada</v>
      </c>
      <c r="N35" s="45" t="str">
        <f>INDEX('ISO3-Names'!$A:$A, MATCH($M35, 'ISO3-Names'!$B:$B, 0))</f>
        <v>CAN</v>
      </c>
      <c r="O35" s="48">
        <f t="shared" si="1"/>
        <v>0</v>
      </c>
    </row>
    <row r="36" spans="1:15" ht="15.5">
      <c r="A36" s="92" t="s">
        <v>1606</v>
      </c>
      <c r="B36" s="93" t="s">
        <v>576</v>
      </c>
      <c r="C36" s="94" t="s">
        <v>604</v>
      </c>
      <c r="D36" s="95">
        <v>6.1152971836515406E-2</v>
      </c>
      <c r="E36" s="95">
        <v>0.1205794106522199</v>
      </c>
      <c r="F36" s="96">
        <v>7.9379410652219901E-2</v>
      </c>
      <c r="G36" s="96" t="s">
        <v>622</v>
      </c>
      <c r="H36" s="96" t="s">
        <v>622</v>
      </c>
      <c r="I36" s="97" t="s">
        <v>622</v>
      </c>
      <c r="M36" s="204" t="s">
        <v>223</v>
      </c>
      <c r="N36" s="45" t="str">
        <f>INDEX('ISO3-Names'!$A:$A, MATCH($M36, 'ISO3-Names'!$B:$B, 0))</f>
        <v>CPV</v>
      </c>
      <c r="O36" s="48">
        <f t="shared" si="1"/>
        <v>7.9379410652219901E-2</v>
      </c>
    </row>
    <row r="37" spans="1:15" ht="15.5">
      <c r="A37" s="98" t="s">
        <v>519</v>
      </c>
      <c r="B37" s="99" t="s">
        <v>1603</v>
      </c>
      <c r="C37" s="100" t="s">
        <v>600</v>
      </c>
      <c r="D37" s="101">
        <v>5.6397858294073887E-3</v>
      </c>
      <c r="E37" s="101">
        <v>4.8520705141524803E-2</v>
      </c>
      <c r="F37" s="27">
        <v>7.3207051415248017E-3</v>
      </c>
      <c r="G37" s="27" t="s">
        <v>622</v>
      </c>
      <c r="H37" s="27" t="s">
        <v>622</v>
      </c>
      <c r="I37" s="26" t="s">
        <v>622</v>
      </c>
      <c r="M37" s="47" t="str">
        <f t="shared" si="0"/>
        <v>Cayman Islands</v>
      </c>
      <c r="N37" s="45" t="str">
        <f>INDEX('ISO3-Names'!$A:$A, MATCH($M37, 'ISO3-Names'!$B:$B, 0))</f>
        <v>CYM</v>
      </c>
      <c r="O37" s="48">
        <f t="shared" si="1"/>
        <v>7.3207051415248017E-3</v>
      </c>
    </row>
    <row r="38" spans="1:15" ht="15.5">
      <c r="A38" s="92" t="s">
        <v>556</v>
      </c>
      <c r="B38" s="93" t="s">
        <v>1602</v>
      </c>
      <c r="C38" s="94" t="s">
        <v>596</v>
      </c>
      <c r="D38" s="95">
        <v>7.9620505826927847E-3</v>
      </c>
      <c r="E38" s="95">
        <v>5.153511314097619E-2</v>
      </c>
      <c r="F38" s="96">
        <v>1.0335113140976191E-2</v>
      </c>
      <c r="G38" s="96">
        <v>5.7000000000000002E-3</v>
      </c>
      <c r="H38" s="96">
        <v>4.8598865944360872E-2</v>
      </c>
      <c r="I38" s="97">
        <v>7.3988659443608735E-3</v>
      </c>
      <c r="M38" s="47" t="str">
        <f t="shared" si="0"/>
        <v>Chile</v>
      </c>
      <c r="N38" s="45" t="str">
        <f>INDEX('ISO3-Names'!$A:$A, MATCH($M38, 'ISO3-Names'!$B:$B, 0))</f>
        <v>CHL</v>
      </c>
      <c r="O38" s="48">
        <f t="shared" si="1"/>
        <v>1.0335113140976191E-2</v>
      </c>
    </row>
    <row r="39" spans="1:15" ht="15.5">
      <c r="A39" s="98" t="s">
        <v>366</v>
      </c>
      <c r="B39" s="99" t="s">
        <v>1605</v>
      </c>
      <c r="C39" s="100" t="s">
        <v>595</v>
      </c>
      <c r="D39" s="101">
        <v>6.6350421522439872E-3</v>
      </c>
      <c r="E39" s="101">
        <v>4.9812594284146826E-2</v>
      </c>
      <c r="F39" s="27">
        <v>8.6125942841468253E-3</v>
      </c>
      <c r="G39" s="27">
        <v>5.9000000000000007E-3</v>
      </c>
      <c r="H39" s="27">
        <v>4.8858475275741955E-2</v>
      </c>
      <c r="I39" s="26">
        <v>7.6584752757419576E-3</v>
      </c>
      <c r="M39" s="47" t="str">
        <f t="shared" si="0"/>
        <v>China</v>
      </c>
      <c r="N39" s="45" t="str">
        <f>INDEX('ISO3-Names'!$A:$A, MATCH($M39, 'ISO3-Names'!$B:$B, 0))</f>
        <v>CHN</v>
      </c>
      <c r="O39" s="48">
        <f t="shared" si="1"/>
        <v>8.6125942841468253E-3</v>
      </c>
    </row>
    <row r="40" spans="1:15" ht="15.5">
      <c r="A40" s="92" t="s">
        <v>445</v>
      </c>
      <c r="B40" s="93" t="s">
        <v>1602</v>
      </c>
      <c r="C40" s="94" t="s">
        <v>609</v>
      </c>
      <c r="D40" s="95">
        <v>1.7914613811058765E-2</v>
      </c>
      <c r="E40" s="95">
        <v>6.4454004567196438E-2</v>
      </c>
      <c r="F40" s="96">
        <v>2.325400456719643E-2</v>
      </c>
      <c r="G40" s="96">
        <v>2.64E-2</v>
      </c>
      <c r="H40" s="96">
        <v>7.5468431742302999E-2</v>
      </c>
      <c r="I40" s="97">
        <v>3.4268431742302992E-2</v>
      </c>
      <c r="M40" s="47" t="str">
        <f t="shared" si="0"/>
        <v>Colombia</v>
      </c>
      <c r="N40" s="45" t="str">
        <f>INDEX('ISO3-Names'!$A:$A, MATCH($M40, 'ISO3-Names'!$B:$B, 0))</f>
        <v>COL</v>
      </c>
      <c r="O40" s="48">
        <f t="shared" si="1"/>
        <v>2.325400456719643E-2</v>
      </c>
    </row>
    <row r="41" spans="1:15" ht="15.5">
      <c r="A41" s="98" t="s">
        <v>1607</v>
      </c>
      <c r="B41" s="99" t="s">
        <v>576</v>
      </c>
      <c r="C41" s="100" t="s">
        <v>604</v>
      </c>
      <c r="D41" s="101">
        <v>6.1152971836515406E-2</v>
      </c>
      <c r="E41" s="101">
        <v>0.1205794106522199</v>
      </c>
      <c r="F41" s="27">
        <v>7.9379410652219901E-2</v>
      </c>
      <c r="G41" s="27" t="s">
        <v>622</v>
      </c>
      <c r="H41" s="27" t="s">
        <v>622</v>
      </c>
      <c r="I41" s="26" t="s">
        <v>622</v>
      </c>
      <c r="M41" s="204" t="s">
        <v>724</v>
      </c>
      <c r="N41" s="45" t="str">
        <f>INDEX('ISO3-Names'!$A:$A, MATCH($M41, 'ISO3-Names'!$B:$B, 0))</f>
        <v>COD</v>
      </c>
      <c r="O41" s="48">
        <f t="shared" si="1"/>
        <v>7.9379410652219901E-2</v>
      </c>
    </row>
    <row r="42" spans="1:15" ht="15.5">
      <c r="A42" s="92" t="s">
        <v>1608</v>
      </c>
      <c r="B42" s="93" t="s">
        <v>576</v>
      </c>
      <c r="C42" s="94" t="s">
        <v>620</v>
      </c>
      <c r="D42" s="95">
        <v>8.4707371476981555E-2</v>
      </c>
      <c r="E42" s="95">
        <v>0.15115412036094111</v>
      </c>
      <c r="F42" s="96">
        <v>0.10995412036094113</v>
      </c>
      <c r="G42" s="96" t="s">
        <v>622</v>
      </c>
      <c r="H42" s="96" t="s">
        <v>622</v>
      </c>
      <c r="I42" s="97" t="s">
        <v>622</v>
      </c>
      <c r="M42" s="204" t="s">
        <v>725</v>
      </c>
      <c r="N42" s="45" t="str">
        <f>INDEX('ISO3-Names'!$A:$A, MATCH($M42, 'ISO3-Names'!$B:$B, 0))</f>
        <v>COG</v>
      </c>
      <c r="O42" s="48">
        <f t="shared" si="1"/>
        <v>0.10995412036094113</v>
      </c>
    </row>
    <row r="43" spans="1:15" ht="15.5">
      <c r="A43" s="98" t="s">
        <v>727</v>
      </c>
      <c r="B43" s="99" t="s">
        <v>1604</v>
      </c>
      <c r="C43" s="100" t="s">
        <v>602</v>
      </c>
      <c r="D43" s="101">
        <v>4.2353685738490778E-2</v>
      </c>
      <c r="E43" s="101">
        <v>9.6177060180470564E-2</v>
      </c>
      <c r="F43" s="27">
        <v>5.4977060180470563E-2</v>
      </c>
      <c r="G43" s="27" t="s">
        <v>622</v>
      </c>
      <c r="H43" s="27" t="s">
        <v>622</v>
      </c>
      <c r="I43" s="26" t="s">
        <v>622</v>
      </c>
      <c r="M43" s="47" t="str">
        <f t="shared" si="0"/>
        <v>Cook Islands</v>
      </c>
      <c r="N43" s="45" t="str">
        <f>INDEX('ISO3-Names'!$A:$A, MATCH($M43, 'ISO3-Names'!$B:$B, 0))</f>
        <v>COK</v>
      </c>
      <c r="O43" s="48">
        <f t="shared" si="1"/>
        <v>5.4977060180470563E-2</v>
      </c>
    </row>
    <row r="44" spans="1:15" ht="15.5">
      <c r="A44" s="92" t="s">
        <v>332</v>
      </c>
      <c r="B44" s="93" t="s">
        <v>1602</v>
      </c>
      <c r="C44" s="94" t="s">
        <v>602</v>
      </c>
      <c r="D44" s="95">
        <v>4.2353685738490778E-2</v>
      </c>
      <c r="E44" s="95">
        <v>9.6177060180470564E-2</v>
      </c>
      <c r="F44" s="96">
        <v>5.4977060180470563E-2</v>
      </c>
      <c r="G44" s="96">
        <v>1.83E-2</v>
      </c>
      <c r="H44" s="96">
        <v>6.4954253821369115E-2</v>
      </c>
      <c r="I44" s="97">
        <v>2.3754253821369118E-2</v>
      </c>
      <c r="M44" s="47" t="str">
        <f t="shared" si="0"/>
        <v>Costa Rica</v>
      </c>
      <c r="N44" s="45" t="str">
        <f>INDEX('ISO3-Names'!$A:$A, MATCH($M44, 'ISO3-Names'!$B:$B, 0))</f>
        <v>CRI</v>
      </c>
      <c r="O44" s="48">
        <f t="shared" si="1"/>
        <v>5.4977060180470563E-2</v>
      </c>
    </row>
    <row r="45" spans="1:15" ht="15.5">
      <c r="A45" s="98" t="s">
        <v>575</v>
      </c>
      <c r="B45" s="99" t="s">
        <v>576</v>
      </c>
      <c r="C45" s="100" t="s">
        <v>606</v>
      </c>
      <c r="D45" s="101">
        <v>2.8309513182907677E-2</v>
      </c>
      <c r="E45" s="101">
        <v>7.7947068945693115E-2</v>
      </c>
      <c r="F45" s="27">
        <v>3.6747068945693122E-2</v>
      </c>
      <c r="G45" s="27" t="s">
        <v>622</v>
      </c>
      <c r="H45" s="27" t="s">
        <v>622</v>
      </c>
      <c r="I45" s="26" t="s">
        <v>622</v>
      </c>
      <c r="M45" s="204" t="s">
        <v>723</v>
      </c>
      <c r="N45" s="45" t="str">
        <f>INDEX('ISO3-Names'!$A:$A, MATCH($M45, 'ISO3-Names'!$B:$B, 0))</f>
        <v>CIV</v>
      </c>
      <c r="O45" s="48">
        <f t="shared" si="1"/>
        <v>3.6747068945693122E-2</v>
      </c>
    </row>
    <row r="46" spans="1:15" ht="15.5">
      <c r="A46" s="92" t="s">
        <v>549</v>
      </c>
      <c r="B46" s="93" t="s">
        <v>1599</v>
      </c>
      <c r="C46" s="94" t="s">
        <v>609</v>
      </c>
      <c r="D46" s="95">
        <v>1.7914613811058765E-2</v>
      </c>
      <c r="E46" s="95">
        <v>6.4454004567196438E-2</v>
      </c>
      <c r="F46" s="96">
        <v>2.325400456719643E-2</v>
      </c>
      <c r="G46" s="96">
        <v>7.7999999999999996E-3</v>
      </c>
      <c r="H46" s="96">
        <v>5.1324763923862246E-2</v>
      </c>
      <c r="I46" s="97">
        <v>1.0124763923862247E-2</v>
      </c>
      <c r="M46" s="47" t="str">
        <f t="shared" si="0"/>
        <v>Croatia</v>
      </c>
      <c r="N46" s="45" t="str">
        <f>INDEX('ISO3-Names'!$A:$A, MATCH($M46, 'ISO3-Names'!$B:$B, 0))</f>
        <v>HRV</v>
      </c>
      <c r="O46" s="48">
        <f t="shared" si="1"/>
        <v>2.325400456719643E-2</v>
      </c>
    </row>
    <row r="47" spans="1:15" ht="15.5">
      <c r="A47" s="98" t="s">
        <v>162</v>
      </c>
      <c r="B47" s="99" t="s">
        <v>1603</v>
      </c>
      <c r="C47" s="100" t="s">
        <v>612</v>
      </c>
      <c r="D47" s="101">
        <v>0.11290630062401852</v>
      </c>
      <c r="E47" s="101">
        <v>0.18775764606856515</v>
      </c>
      <c r="F47" s="27">
        <v>0.14655764606856517</v>
      </c>
      <c r="G47" s="27" t="s">
        <v>622</v>
      </c>
      <c r="H47" s="27" t="s">
        <v>622</v>
      </c>
      <c r="I47" s="26" t="s">
        <v>622</v>
      </c>
      <c r="M47" s="47" t="str">
        <f t="shared" si="0"/>
        <v>Cuba</v>
      </c>
      <c r="N47" s="45" t="str">
        <f>INDEX('ISO3-Names'!$A:$A, MATCH($M47, 'ISO3-Names'!$B:$B, 0))</f>
        <v>CUB</v>
      </c>
      <c r="O47" s="48">
        <f t="shared" si="1"/>
        <v>0.14655764606856517</v>
      </c>
    </row>
    <row r="48" spans="1:15" ht="15.5">
      <c r="A48" s="92" t="s">
        <v>439</v>
      </c>
      <c r="B48" s="93" t="s">
        <v>1603</v>
      </c>
      <c r="C48" s="94" t="s">
        <v>610</v>
      </c>
      <c r="D48" s="95">
        <v>2.0679214707827093E-2</v>
      </c>
      <c r="E48" s="95">
        <v>6.8042585518924281E-2</v>
      </c>
      <c r="F48" s="96">
        <v>2.6842585518924274E-2</v>
      </c>
      <c r="G48" s="96" t="s">
        <v>622</v>
      </c>
      <c r="H48" s="96" t="s">
        <v>622</v>
      </c>
      <c r="I48" s="97" t="s">
        <v>622</v>
      </c>
      <c r="M48" s="47" t="str">
        <f t="shared" si="0"/>
        <v>Curacao</v>
      </c>
      <c r="N48" s="45" t="e">
        <f>INDEX('ISO3-Names'!$A:$A, MATCH($M48, 'ISO3-Names'!$B:$B, 0))</f>
        <v>#N/A</v>
      </c>
      <c r="O48" s="48">
        <f t="shared" si="1"/>
        <v>2.6842585518924274E-2</v>
      </c>
    </row>
    <row r="49" spans="1:15" ht="15.5">
      <c r="A49" s="98" t="s">
        <v>203</v>
      </c>
      <c r="B49" s="99" t="s">
        <v>1601</v>
      </c>
      <c r="C49" s="100" t="s">
        <v>609</v>
      </c>
      <c r="D49" s="101">
        <v>1.7914613811058765E-2</v>
      </c>
      <c r="E49" s="101">
        <v>6.4454004567196438E-2</v>
      </c>
      <c r="F49" s="27">
        <v>2.325400456719643E-2</v>
      </c>
      <c r="G49" s="27">
        <v>4.6999999999999993E-3</v>
      </c>
      <c r="H49" s="27">
        <v>4.7300819287455456E-2</v>
      </c>
      <c r="I49" s="26">
        <v>6.1008192874554557E-3</v>
      </c>
      <c r="M49" s="47" t="str">
        <f t="shared" si="0"/>
        <v>Cyprus</v>
      </c>
      <c r="N49" s="45" t="str">
        <f>INDEX('ISO3-Names'!$A:$A, MATCH($M49, 'ISO3-Names'!$B:$B, 0))</f>
        <v>CYP</v>
      </c>
      <c r="O49" s="48">
        <f t="shared" si="1"/>
        <v>2.325400456719643E-2</v>
      </c>
    </row>
    <row r="50" spans="1:15" ht="15.5">
      <c r="A50" s="92" t="s">
        <v>186</v>
      </c>
      <c r="B50" s="93" t="s">
        <v>1599</v>
      </c>
      <c r="C50" s="94" t="s">
        <v>600</v>
      </c>
      <c r="D50" s="95">
        <v>5.6397858294073887E-3</v>
      </c>
      <c r="E50" s="95">
        <v>4.8520705141524803E-2</v>
      </c>
      <c r="F50" s="96">
        <v>7.3207051415248017E-3</v>
      </c>
      <c r="G50" s="96">
        <v>0</v>
      </c>
      <c r="H50" s="96">
        <v>4.1200000000000001E-2</v>
      </c>
      <c r="I50" s="97">
        <v>0</v>
      </c>
      <c r="M50" s="204" t="s">
        <v>794</v>
      </c>
      <c r="N50" s="45" t="str">
        <f>INDEX('ISO3-Names'!$A:$A, MATCH($M50, 'ISO3-Names'!$B:$B, 0))</f>
        <v>CZE</v>
      </c>
      <c r="O50" s="48">
        <f t="shared" si="1"/>
        <v>7.3207051415248017E-3</v>
      </c>
    </row>
    <row r="51" spans="1:15" ht="15.5">
      <c r="A51" s="98" t="s">
        <v>374</v>
      </c>
      <c r="B51" s="99" t="s">
        <v>1601</v>
      </c>
      <c r="C51" s="100" t="s">
        <v>601</v>
      </c>
      <c r="D51" s="101">
        <v>0</v>
      </c>
      <c r="E51" s="101">
        <v>4.1200000000000001E-2</v>
      </c>
      <c r="F51" s="27">
        <v>0</v>
      </c>
      <c r="G51" s="27">
        <v>0</v>
      </c>
      <c r="H51" s="27">
        <v>4.1200000000000001E-2</v>
      </c>
      <c r="I51" s="26">
        <v>0</v>
      </c>
      <c r="M51" s="47" t="str">
        <f t="shared" si="0"/>
        <v>Denmark</v>
      </c>
      <c r="N51" s="45" t="str">
        <f>INDEX('ISO3-Names'!$A:$A, MATCH($M51, 'ISO3-Names'!$B:$B, 0))</f>
        <v>DNK</v>
      </c>
      <c r="O51" s="48">
        <f t="shared" si="1"/>
        <v>0</v>
      </c>
    </row>
    <row r="52" spans="1:15" ht="15.5">
      <c r="A52" s="92" t="s">
        <v>225</v>
      </c>
      <c r="B52" s="93" t="s">
        <v>1603</v>
      </c>
      <c r="C52" s="94" t="s">
        <v>607</v>
      </c>
      <c r="D52" s="95">
        <v>3.3838714976444327E-2</v>
      </c>
      <c r="E52" s="95">
        <v>8.5124230849148802E-2</v>
      </c>
      <c r="F52" s="96">
        <v>4.3924230849148801E-2</v>
      </c>
      <c r="G52" s="96" t="s">
        <v>622</v>
      </c>
      <c r="H52" s="96" t="s">
        <v>622</v>
      </c>
      <c r="I52" s="97" t="s">
        <v>622</v>
      </c>
      <c r="M52" s="47" t="str">
        <f t="shared" si="0"/>
        <v>Dominican Republic</v>
      </c>
      <c r="N52" s="45" t="str">
        <f>INDEX('ISO3-Names'!$A:$A, MATCH($M52, 'ISO3-Names'!$B:$B, 0))</f>
        <v>DOM</v>
      </c>
      <c r="O52" s="48">
        <f t="shared" si="1"/>
        <v>4.3924230849148801E-2</v>
      </c>
    </row>
    <row r="53" spans="1:15" ht="15.5">
      <c r="A53" s="98" t="s">
        <v>41</v>
      </c>
      <c r="B53" s="99" t="s">
        <v>1602</v>
      </c>
      <c r="C53" s="100" t="s">
        <v>621</v>
      </c>
      <c r="D53" s="101">
        <v>9.410701452599389E-2</v>
      </c>
      <c r="E53" s="101">
        <v>0.16335529559681583</v>
      </c>
      <c r="F53" s="27">
        <v>0.12215529559681582</v>
      </c>
      <c r="G53" s="27">
        <v>0.21510000000000001</v>
      </c>
      <c r="H53" s="27">
        <v>0.3204098359003551</v>
      </c>
      <c r="I53" s="26">
        <v>0.27920983590035509</v>
      </c>
      <c r="M53" s="47" t="str">
        <f t="shared" si="0"/>
        <v>Ecuador</v>
      </c>
      <c r="N53" s="45" t="str">
        <f>INDEX('ISO3-Names'!$A:$A, MATCH($M53, 'ISO3-Names'!$B:$B, 0))</f>
        <v>ECU</v>
      </c>
      <c r="O53" s="48">
        <f t="shared" si="1"/>
        <v>0.12215529559681582</v>
      </c>
    </row>
    <row r="54" spans="1:15" ht="15.5">
      <c r="A54" s="92" t="s">
        <v>567</v>
      </c>
      <c r="B54" s="93" t="s">
        <v>576</v>
      </c>
      <c r="C54" s="94" t="s">
        <v>619</v>
      </c>
      <c r="D54" s="95">
        <v>7.055261488552772E-2</v>
      </c>
      <c r="E54" s="95">
        <v>0.13278058588809455</v>
      </c>
      <c r="F54" s="96">
        <v>9.1580585888094562E-2</v>
      </c>
      <c r="G54" s="96">
        <v>6.2400000000000004E-2</v>
      </c>
      <c r="H54" s="96">
        <v>0.12219811139089798</v>
      </c>
      <c r="I54" s="97">
        <v>8.0998111390897978E-2</v>
      </c>
      <c r="M54" s="47" t="str">
        <f t="shared" si="0"/>
        <v>Egypt</v>
      </c>
      <c r="N54" s="45" t="str">
        <f>INDEX('ISO3-Names'!$A:$A, MATCH($M54, 'ISO3-Names'!$B:$B, 0))</f>
        <v>EGY</v>
      </c>
      <c r="O54" s="48">
        <f t="shared" si="1"/>
        <v>9.1580585888094562E-2</v>
      </c>
    </row>
    <row r="55" spans="1:15" ht="15.5">
      <c r="A55" s="98" t="s">
        <v>329</v>
      </c>
      <c r="B55" s="99" t="s">
        <v>1602</v>
      </c>
      <c r="C55" s="100" t="s">
        <v>619</v>
      </c>
      <c r="D55" s="101">
        <v>7.055261488552772E-2</v>
      </c>
      <c r="E55" s="101">
        <v>0.13278058588809455</v>
      </c>
      <c r="F55" s="27">
        <v>9.1580585888094562E-2</v>
      </c>
      <c r="G55" s="27">
        <v>7.039999999999999E-2</v>
      </c>
      <c r="H55" s="27">
        <v>0.13258248464614131</v>
      </c>
      <c r="I55" s="26">
        <v>9.1382484646141293E-2</v>
      </c>
      <c r="M55" s="47" t="str">
        <f t="shared" si="0"/>
        <v>El Salvador</v>
      </c>
      <c r="N55" s="45" t="str">
        <f>INDEX('ISO3-Names'!$A:$A, MATCH($M55, 'ISO3-Names'!$B:$B, 0))</f>
        <v>SLV</v>
      </c>
      <c r="O55" s="48">
        <f t="shared" si="1"/>
        <v>9.1580585888094562E-2</v>
      </c>
    </row>
    <row r="56" spans="1:15" ht="15.5">
      <c r="A56" s="92" t="s">
        <v>168</v>
      </c>
      <c r="B56" s="93" t="s">
        <v>1599</v>
      </c>
      <c r="C56" s="94" t="s">
        <v>595</v>
      </c>
      <c r="D56" s="95">
        <v>6.6350421522439872E-3</v>
      </c>
      <c r="E56" s="95">
        <v>4.9812594284146826E-2</v>
      </c>
      <c r="F56" s="96">
        <v>8.6125942841468253E-3</v>
      </c>
      <c r="G56" s="96">
        <v>3.1000000000000003E-3</v>
      </c>
      <c r="H56" s="96">
        <v>4.522394463640679E-2</v>
      </c>
      <c r="I56" s="97">
        <v>4.0239446364067908E-3</v>
      </c>
      <c r="M56" s="47" t="str">
        <f t="shared" si="0"/>
        <v>Estonia</v>
      </c>
      <c r="N56" s="45" t="str">
        <f>INDEX('ISO3-Names'!$A:$A, MATCH($M56, 'ISO3-Names'!$B:$B, 0))</f>
        <v>EST</v>
      </c>
      <c r="O56" s="48">
        <f t="shared" si="1"/>
        <v>8.6125942841468253E-3</v>
      </c>
    </row>
    <row r="57" spans="1:15" ht="15.5">
      <c r="A57" s="98" t="s">
        <v>45</v>
      </c>
      <c r="B57" s="99" t="s">
        <v>576</v>
      </c>
      <c r="C57" s="100" t="s">
        <v>620</v>
      </c>
      <c r="D57" s="101">
        <v>8.4707371476981555E-2</v>
      </c>
      <c r="E57" s="101">
        <v>0.15115412036094111</v>
      </c>
      <c r="F57" s="27">
        <v>0.10995412036094113</v>
      </c>
      <c r="G57" s="27">
        <v>0.31130000000000002</v>
      </c>
      <c r="H57" s="27">
        <v>0.44528192429465613</v>
      </c>
      <c r="I57" s="26">
        <v>0.40408192429465611</v>
      </c>
      <c r="M57" s="47" t="str">
        <f t="shared" si="0"/>
        <v>Ethiopia</v>
      </c>
      <c r="N57" s="45" t="str">
        <f>INDEX('ISO3-Names'!$A:$A, MATCH($M57, 'ISO3-Names'!$B:$B, 0))</f>
        <v>ETH</v>
      </c>
      <c r="O57" s="48">
        <f t="shared" si="1"/>
        <v>0.10995412036094113</v>
      </c>
    </row>
    <row r="58" spans="1:15" ht="15.5">
      <c r="A58" s="92" t="s">
        <v>111</v>
      </c>
      <c r="B58" s="93" t="s">
        <v>1605</v>
      </c>
      <c r="C58" s="94" t="s">
        <v>602</v>
      </c>
      <c r="D58" s="95">
        <v>4.2353685738490778E-2</v>
      </c>
      <c r="E58" s="95">
        <v>9.6177060180470564E-2</v>
      </c>
      <c r="F58" s="96">
        <v>5.4977060180470563E-2</v>
      </c>
      <c r="G58" s="96" t="s">
        <v>622</v>
      </c>
      <c r="H58" s="96" t="s">
        <v>622</v>
      </c>
      <c r="I58" s="97" t="s">
        <v>622</v>
      </c>
      <c r="M58" s="47" t="str">
        <f t="shared" si="0"/>
        <v>Fiji</v>
      </c>
      <c r="N58" s="45" t="str">
        <f>INDEX('ISO3-Names'!$A:$A, MATCH($M58, 'ISO3-Names'!$B:$B, 0))</f>
        <v>FJI</v>
      </c>
      <c r="O58" s="48">
        <f t="shared" si="1"/>
        <v>5.4977060180470563E-2</v>
      </c>
    </row>
    <row r="59" spans="1:15" ht="15.5">
      <c r="A59" s="98" t="s">
        <v>149</v>
      </c>
      <c r="B59" s="99" t="s">
        <v>1601</v>
      </c>
      <c r="C59" s="100" t="s">
        <v>598</v>
      </c>
      <c r="D59" s="101">
        <v>3.7598572196049255E-3</v>
      </c>
      <c r="E59" s="101">
        <v>4.6080470094349867E-2</v>
      </c>
      <c r="F59" s="27">
        <v>4.8804700943498669E-3</v>
      </c>
      <c r="G59" s="27">
        <v>0</v>
      </c>
      <c r="H59" s="27">
        <v>4.1200000000000001E-2</v>
      </c>
      <c r="I59" s="26">
        <v>0</v>
      </c>
      <c r="M59" s="47" t="str">
        <f t="shared" si="0"/>
        <v>Finland</v>
      </c>
      <c r="N59" s="45" t="str">
        <f>INDEX('ISO3-Names'!$A:$A, MATCH($M59, 'ISO3-Names'!$B:$B, 0))</f>
        <v>FIN</v>
      </c>
      <c r="O59" s="48">
        <f t="shared" si="1"/>
        <v>4.8804700943498669E-3</v>
      </c>
    </row>
    <row r="60" spans="1:15" ht="15.5">
      <c r="A60" s="92" t="s">
        <v>420</v>
      </c>
      <c r="B60" s="93" t="s">
        <v>1601</v>
      </c>
      <c r="C60" s="94" t="s">
        <v>599</v>
      </c>
      <c r="D60" s="95">
        <v>4.6445295065707902E-3</v>
      </c>
      <c r="E60" s="95">
        <v>4.722881599890278E-2</v>
      </c>
      <c r="F60" s="96">
        <v>6.0288159989027772E-3</v>
      </c>
      <c r="G60" s="96">
        <v>5.0000000000000044E-4</v>
      </c>
      <c r="H60" s="96">
        <v>4.1849023328452709E-2</v>
      </c>
      <c r="I60" s="97">
        <v>6.490233284527087E-4</v>
      </c>
      <c r="M60" s="47" t="str">
        <f t="shared" si="0"/>
        <v>France</v>
      </c>
      <c r="N60" s="45" t="str">
        <f>INDEX('ISO3-Names'!$A:$A, MATCH($M60, 'ISO3-Names'!$B:$B, 0))</f>
        <v>FRA</v>
      </c>
      <c r="O60" s="48">
        <f t="shared" si="1"/>
        <v>6.0288159989027772E-3</v>
      </c>
    </row>
    <row r="61" spans="1:15" ht="15.5">
      <c r="A61" s="98" t="s">
        <v>363</v>
      </c>
      <c r="B61" s="99" t="s">
        <v>576</v>
      </c>
      <c r="C61" s="100" t="s">
        <v>620</v>
      </c>
      <c r="D61" s="101">
        <v>8.4707371476981555E-2</v>
      </c>
      <c r="E61" s="101">
        <v>0.15115412036094111</v>
      </c>
      <c r="F61" s="27">
        <v>0.10995412036094113</v>
      </c>
      <c r="G61" s="27" t="s">
        <v>622</v>
      </c>
      <c r="H61" s="27" t="s">
        <v>622</v>
      </c>
      <c r="I61" s="26" t="s">
        <v>622</v>
      </c>
      <c r="M61" s="47" t="str">
        <f t="shared" si="0"/>
        <v>Gabon</v>
      </c>
      <c r="N61" s="45" t="str">
        <f>INDEX('ISO3-Names'!$A:$A, MATCH($M61, 'ISO3-Names'!$B:$B, 0))</f>
        <v>GAB</v>
      </c>
      <c r="O61" s="48">
        <f t="shared" si="1"/>
        <v>0.10995412036094113</v>
      </c>
    </row>
    <row r="62" spans="1:15" ht="15.5">
      <c r="A62" s="92" t="s">
        <v>220</v>
      </c>
      <c r="B62" s="93" t="s">
        <v>1599</v>
      </c>
      <c r="C62" s="94" t="s">
        <v>606</v>
      </c>
      <c r="D62" s="95">
        <v>2.8309513182907677E-2</v>
      </c>
      <c r="E62" s="95">
        <v>7.7947068945693115E-2</v>
      </c>
      <c r="F62" s="96">
        <v>3.6747068945693122E-2</v>
      </c>
      <c r="G62" s="96" t="s">
        <v>622</v>
      </c>
      <c r="H62" s="96" t="s">
        <v>622</v>
      </c>
      <c r="I62" s="97" t="s">
        <v>622</v>
      </c>
      <c r="M62" s="47" t="str">
        <f t="shared" si="0"/>
        <v>Georgia</v>
      </c>
      <c r="N62" s="45" t="str">
        <f>INDEX('ISO3-Names'!$A:$A, MATCH($M62, 'ISO3-Names'!$B:$B, 0))</f>
        <v>GEO</v>
      </c>
      <c r="O62" s="48">
        <f t="shared" si="1"/>
        <v>3.6747068945693122E-2</v>
      </c>
    </row>
    <row r="63" spans="1:15" ht="15.5">
      <c r="A63" s="98" t="s">
        <v>7</v>
      </c>
      <c r="B63" s="99" t="s">
        <v>1601</v>
      </c>
      <c r="C63" s="100" t="s">
        <v>601</v>
      </c>
      <c r="D63" s="101">
        <v>0</v>
      </c>
      <c r="E63" s="101">
        <v>4.1200000000000001E-2</v>
      </c>
      <c r="F63" s="27">
        <v>0</v>
      </c>
      <c r="G63" s="27">
        <v>0</v>
      </c>
      <c r="H63" s="27">
        <v>4.1200000000000001E-2</v>
      </c>
      <c r="I63" s="26">
        <v>0</v>
      </c>
      <c r="M63" s="47" t="str">
        <f t="shared" si="0"/>
        <v>Germany</v>
      </c>
      <c r="N63" s="45" t="str">
        <f>INDEX('ISO3-Names'!$A:$A, MATCH($M63, 'ISO3-Names'!$B:$B, 0))</f>
        <v>DEU</v>
      </c>
      <c r="O63" s="48">
        <f t="shared" si="1"/>
        <v>0</v>
      </c>
    </row>
    <row r="64" spans="1:15" ht="15.5">
      <c r="A64" s="92" t="s">
        <v>299</v>
      </c>
      <c r="B64" s="93" t="s">
        <v>576</v>
      </c>
      <c r="C64" s="94" t="s">
        <v>621</v>
      </c>
      <c r="D64" s="95">
        <v>9.410701452599389E-2</v>
      </c>
      <c r="E64" s="95">
        <v>0.16335529559681583</v>
      </c>
      <c r="F64" s="96">
        <v>0.12215529559681582</v>
      </c>
      <c r="G64" s="96" t="s">
        <v>622</v>
      </c>
      <c r="H64" s="96" t="s">
        <v>622</v>
      </c>
      <c r="I64" s="97" t="s">
        <v>622</v>
      </c>
      <c r="M64" s="47" t="str">
        <f t="shared" si="0"/>
        <v>Ghana</v>
      </c>
      <c r="N64" s="45" t="str">
        <f>INDEX('ISO3-Names'!$A:$A, MATCH($M64, 'ISO3-Names'!$B:$B, 0))</f>
        <v>GHA</v>
      </c>
      <c r="O64" s="48">
        <f t="shared" si="1"/>
        <v>0.12215529559681582</v>
      </c>
    </row>
    <row r="65" spans="1:15" ht="15.5">
      <c r="A65" s="98" t="s">
        <v>391</v>
      </c>
      <c r="B65" s="99" t="s">
        <v>1601</v>
      </c>
      <c r="C65" s="100" t="s">
        <v>605</v>
      </c>
      <c r="D65" s="101">
        <v>2.3554399640466156E-2</v>
      </c>
      <c r="E65" s="101">
        <v>7.177470970872124E-2</v>
      </c>
      <c r="F65" s="27">
        <v>3.0574709708721233E-2</v>
      </c>
      <c r="G65" s="27">
        <v>8.5000000000000006E-3</v>
      </c>
      <c r="H65" s="27">
        <v>5.2233396583696037E-2</v>
      </c>
      <c r="I65" s="26">
        <v>1.103339658369604E-2</v>
      </c>
      <c r="M65" s="47" t="str">
        <f t="shared" si="0"/>
        <v>Greece</v>
      </c>
      <c r="N65" s="45" t="str">
        <f>INDEX('ISO3-Names'!$A:$A, MATCH($M65, 'ISO3-Names'!$B:$B, 0))</f>
        <v>GRC</v>
      </c>
      <c r="O65" s="48">
        <f t="shared" si="1"/>
        <v>3.0574709708721233E-2</v>
      </c>
    </row>
    <row r="66" spans="1:15" ht="15.5">
      <c r="A66" s="92" t="s">
        <v>107</v>
      </c>
      <c r="B66" s="93" t="s">
        <v>1602</v>
      </c>
      <c r="C66" s="94" t="s">
        <v>605</v>
      </c>
      <c r="D66" s="95">
        <v>2.3554399640466156E-2</v>
      </c>
      <c r="E66" s="95">
        <v>7.177470970872124E-2</v>
      </c>
      <c r="F66" s="96">
        <v>3.0574709708721233E-2</v>
      </c>
      <c r="G66" s="96" t="s">
        <v>622</v>
      </c>
      <c r="H66" s="96" t="s">
        <v>622</v>
      </c>
      <c r="I66" s="97" t="s">
        <v>622</v>
      </c>
      <c r="M66" s="47" t="str">
        <f t="shared" si="0"/>
        <v>Guatemala</v>
      </c>
      <c r="N66" s="45" t="str">
        <f>INDEX('ISO3-Names'!$A:$A, MATCH($M66, 'ISO3-Names'!$B:$B, 0))</f>
        <v>GTM</v>
      </c>
      <c r="O66" s="48">
        <f t="shared" si="1"/>
        <v>3.0574709708721233E-2</v>
      </c>
    </row>
    <row r="67" spans="1:15" ht="15.5">
      <c r="A67" s="98" t="s">
        <v>1609</v>
      </c>
      <c r="B67" s="99" t="s">
        <v>1601</v>
      </c>
      <c r="C67" s="100" t="s">
        <v>595</v>
      </c>
      <c r="D67" s="101">
        <v>6.6350421522439872E-3</v>
      </c>
      <c r="E67" s="101">
        <v>4.9812594284146826E-2</v>
      </c>
      <c r="F67" s="27">
        <v>8.6125942841468253E-3</v>
      </c>
      <c r="G67" s="27" t="s">
        <v>622</v>
      </c>
      <c r="H67" s="27" t="s">
        <v>622</v>
      </c>
      <c r="I67" s="26" t="s">
        <v>622</v>
      </c>
      <c r="M67" s="47" t="str">
        <f t="shared" si="0"/>
        <v>Guernsey (States of)</v>
      </c>
      <c r="N67" s="45" t="e">
        <f>INDEX('ISO3-Names'!$A:$A, MATCH($M67, 'ISO3-Names'!$B:$B, 0))</f>
        <v>#N/A</v>
      </c>
      <c r="O67" s="48">
        <f t="shared" si="1"/>
        <v>8.6125942841468253E-3</v>
      </c>
    </row>
    <row r="68" spans="1:15" ht="15.5">
      <c r="A68" s="92" t="s">
        <v>331</v>
      </c>
      <c r="B68" s="93" t="s">
        <v>1602</v>
      </c>
      <c r="C68" s="94" t="s">
        <v>602</v>
      </c>
      <c r="D68" s="95">
        <v>4.2353685738490778E-2</v>
      </c>
      <c r="E68" s="95">
        <v>9.6177060180470564E-2</v>
      </c>
      <c r="F68" s="96">
        <v>5.4977060180470563E-2</v>
      </c>
      <c r="G68" s="96" t="s">
        <v>622</v>
      </c>
      <c r="H68" s="96" t="s">
        <v>622</v>
      </c>
      <c r="I68" s="97" t="s">
        <v>622</v>
      </c>
      <c r="M68" s="47" t="str">
        <f t="shared" si="0"/>
        <v>Honduras</v>
      </c>
      <c r="N68" s="45" t="str">
        <f>INDEX('ISO3-Names'!$A:$A, MATCH($M68, 'ISO3-Names'!$B:$B, 0))</f>
        <v>HND</v>
      </c>
      <c r="O68" s="48">
        <f t="shared" si="1"/>
        <v>5.4977060180470563E-2</v>
      </c>
    </row>
    <row r="69" spans="1:15" ht="15.5">
      <c r="A69" s="98" t="s">
        <v>568</v>
      </c>
      <c r="B69" s="99" t="s">
        <v>1605</v>
      </c>
      <c r="C69" s="100" t="s">
        <v>600</v>
      </c>
      <c r="D69" s="101">
        <v>5.6397858294073887E-3</v>
      </c>
      <c r="E69" s="101">
        <v>4.8520705141524803E-2</v>
      </c>
      <c r="F69" s="27">
        <v>7.3207051415248017E-3</v>
      </c>
      <c r="G69" s="27">
        <v>7.000000000000001E-4</v>
      </c>
      <c r="H69" s="27">
        <v>4.2108632659833792E-2</v>
      </c>
      <c r="I69" s="26">
        <v>9.0863265983379159E-4</v>
      </c>
      <c r="M69" s="204" t="s">
        <v>711</v>
      </c>
      <c r="N69" s="45" t="str">
        <f>INDEX('ISO3-Names'!$A:$A, MATCH($M69, 'ISO3-Names'!$B:$B, 0))</f>
        <v>HKG</v>
      </c>
      <c r="O69" s="48">
        <f t="shared" si="1"/>
        <v>7.3207051415248017E-3</v>
      </c>
    </row>
    <row r="70" spans="1:15" ht="15.5">
      <c r="A70" s="92" t="s">
        <v>515</v>
      </c>
      <c r="B70" s="93" t="s">
        <v>1599</v>
      </c>
      <c r="C70" s="94" t="s">
        <v>609</v>
      </c>
      <c r="D70" s="95">
        <v>1.7914613811058765E-2</v>
      </c>
      <c r="E70" s="95">
        <v>6.4454004567196438E-2</v>
      </c>
      <c r="F70" s="96">
        <v>2.325400456719643E-2</v>
      </c>
      <c r="G70" s="96">
        <v>1.21E-2</v>
      </c>
      <c r="H70" s="96">
        <v>5.6906364548555535E-2</v>
      </c>
      <c r="I70" s="97">
        <v>1.5706364548555538E-2</v>
      </c>
      <c r="M70" s="47" t="str">
        <f t="shared" si="0"/>
        <v>Hungary</v>
      </c>
      <c r="N70" s="45" t="str">
        <f>INDEX('ISO3-Names'!$A:$A, MATCH($M70, 'ISO3-Names'!$B:$B, 0))</f>
        <v>HUN</v>
      </c>
      <c r="O70" s="48">
        <f t="shared" si="1"/>
        <v>2.325400456719643E-2</v>
      </c>
    </row>
    <row r="71" spans="1:15" ht="15.5">
      <c r="A71" s="98" t="s">
        <v>79</v>
      </c>
      <c r="B71" s="99" t="s">
        <v>1601</v>
      </c>
      <c r="C71" s="100" t="s">
        <v>596</v>
      </c>
      <c r="D71" s="101">
        <v>7.9620505826927847E-3</v>
      </c>
      <c r="E71" s="101">
        <v>5.153511314097619E-2</v>
      </c>
      <c r="F71" s="27">
        <v>1.0335113140976191E-2</v>
      </c>
      <c r="G71" s="27">
        <v>1.4000000000000002E-3</v>
      </c>
      <c r="H71" s="27">
        <v>4.3017265319667583E-2</v>
      </c>
      <c r="I71" s="26">
        <v>1.8172653196675832E-3</v>
      </c>
      <c r="M71" s="47" t="str">
        <f t="shared" si="0"/>
        <v>Iceland</v>
      </c>
      <c r="N71" s="45" t="str">
        <f>INDEX('ISO3-Names'!$A:$A, MATCH($M71, 'ISO3-Names'!$B:$B, 0))</f>
        <v>ISL</v>
      </c>
      <c r="O71" s="48">
        <f t="shared" si="1"/>
        <v>1.0335113140976191E-2</v>
      </c>
    </row>
    <row r="72" spans="1:15" ht="15.5">
      <c r="A72" s="92" t="s">
        <v>528</v>
      </c>
      <c r="B72" s="93" t="s">
        <v>1605</v>
      </c>
      <c r="C72" s="94" t="s">
        <v>610</v>
      </c>
      <c r="D72" s="95">
        <v>2.0679214707827093E-2</v>
      </c>
      <c r="E72" s="95">
        <v>6.8042585518924281E-2</v>
      </c>
      <c r="F72" s="96">
        <v>2.6842585518924274E-2</v>
      </c>
      <c r="G72" s="96">
        <v>3.7000000000000002E-3</v>
      </c>
      <c r="H72" s="96">
        <v>4.600277263055004E-2</v>
      </c>
      <c r="I72" s="97">
        <v>4.8027726305500404E-3</v>
      </c>
      <c r="M72" s="47" t="str">
        <f t="shared" si="0"/>
        <v>India</v>
      </c>
      <c r="N72" s="45" t="str">
        <f>INDEX('ISO3-Names'!$A:$A, MATCH($M72, 'ISO3-Names'!$B:$B, 0))</f>
        <v>IND</v>
      </c>
      <c r="O72" s="48">
        <f t="shared" si="1"/>
        <v>2.6842585518924274E-2</v>
      </c>
    </row>
    <row r="73" spans="1:15" ht="15.5">
      <c r="A73" s="98" t="s">
        <v>295</v>
      </c>
      <c r="B73" s="99" t="s">
        <v>1605</v>
      </c>
      <c r="C73" s="100" t="s">
        <v>609</v>
      </c>
      <c r="D73" s="101">
        <v>1.7914613811058765E-2</v>
      </c>
      <c r="E73" s="101">
        <v>6.4454004567196438E-2</v>
      </c>
      <c r="F73" s="27">
        <v>2.325400456719643E-2</v>
      </c>
      <c r="G73" s="27">
        <v>8.2000000000000007E-3</v>
      </c>
      <c r="H73" s="27">
        <v>5.1843982586624413E-2</v>
      </c>
      <c r="I73" s="26">
        <v>1.0643982586624415E-2</v>
      </c>
      <c r="M73" s="47" t="str">
        <f t="shared" ref="M73:M136" si="2">A73</f>
        <v>Indonesia</v>
      </c>
      <c r="N73" s="45" t="str">
        <f>INDEX('ISO3-Names'!$A:$A, MATCH($M73, 'ISO3-Names'!$B:$B, 0))</f>
        <v>IDN</v>
      </c>
      <c r="O73" s="48">
        <f t="shared" ref="O73:O136" si="3">$F73</f>
        <v>2.325400456719643E-2</v>
      </c>
    </row>
    <row r="74" spans="1:15" ht="15.5">
      <c r="A74" s="92" t="s">
        <v>163</v>
      </c>
      <c r="B74" s="93" t="s">
        <v>1598</v>
      </c>
      <c r="C74" s="94" t="s">
        <v>619</v>
      </c>
      <c r="D74" s="95">
        <v>7.055261488552772E-2</v>
      </c>
      <c r="E74" s="95">
        <v>0.13278058588809455</v>
      </c>
      <c r="F74" s="96">
        <v>9.1580585888094562E-2</v>
      </c>
      <c r="G74" s="96">
        <v>3.49E-2</v>
      </c>
      <c r="H74" s="96">
        <v>8.6501828325999036E-2</v>
      </c>
      <c r="I74" s="97">
        <v>4.5301828325999029E-2</v>
      </c>
      <c r="M74" s="47" t="str">
        <f t="shared" si="2"/>
        <v>Iraq</v>
      </c>
      <c r="N74" s="45" t="str">
        <f>INDEX('ISO3-Names'!$A:$A, MATCH($M74, 'ISO3-Names'!$B:$B, 0))</f>
        <v>IRQ</v>
      </c>
      <c r="O74" s="48">
        <f t="shared" si="3"/>
        <v>9.1580585888094562E-2</v>
      </c>
    </row>
    <row r="75" spans="1:15" ht="15.5">
      <c r="A75" s="98" t="s">
        <v>182</v>
      </c>
      <c r="B75" s="99" t="s">
        <v>1601</v>
      </c>
      <c r="C75" s="100" t="s">
        <v>600</v>
      </c>
      <c r="D75" s="101">
        <v>5.6397858294073887E-3</v>
      </c>
      <c r="E75" s="101">
        <v>4.8520705141524803E-2</v>
      </c>
      <c r="F75" s="27">
        <v>7.3207051415248017E-3</v>
      </c>
      <c r="G75" s="27">
        <v>0</v>
      </c>
      <c r="H75" s="27">
        <v>4.1200000000000001E-2</v>
      </c>
      <c r="I75" s="26">
        <v>0</v>
      </c>
      <c r="M75" s="47" t="str">
        <f t="shared" si="2"/>
        <v>Ireland</v>
      </c>
      <c r="N75" s="45" t="str">
        <f>INDEX('ISO3-Names'!$A:$A, MATCH($M75, 'ISO3-Names'!$B:$B, 0))</f>
        <v>IRL</v>
      </c>
      <c r="O75" s="48">
        <f t="shared" si="3"/>
        <v>7.3207051415248017E-3</v>
      </c>
    </row>
    <row r="76" spans="1:15" ht="15.5">
      <c r="A76" s="92" t="s">
        <v>352</v>
      </c>
      <c r="B76" s="93" t="s">
        <v>1601</v>
      </c>
      <c r="C76" s="94" t="s">
        <v>600</v>
      </c>
      <c r="D76" s="95">
        <v>5.6397858294073887E-3</v>
      </c>
      <c r="E76" s="95">
        <v>4.8520705141524803E-2</v>
      </c>
      <c r="F76" s="96">
        <v>7.3207051415248017E-3</v>
      </c>
      <c r="G76" s="96" t="s">
        <v>622</v>
      </c>
      <c r="H76" s="96" t="s">
        <v>622</v>
      </c>
      <c r="I76" s="97" t="s">
        <v>622</v>
      </c>
      <c r="M76" s="47" t="str">
        <f t="shared" si="2"/>
        <v>Isle of Man</v>
      </c>
      <c r="N76" s="45" t="str">
        <f>INDEX('ISO3-Names'!$A:$A, MATCH($M76, 'ISO3-Names'!$B:$B, 0))</f>
        <v>IMN</v>
      </c>
      <c r="O76" s="48">
        <f t="shared" si="3"/>
        <v>7.3207051415248017E-3</v>
      </c>
    </row>
    <row r="77" spans="1:15" ht="15.5">
      <c r="A77" s="98" t="s">
        <v>192</v>
      </c>
      <c r="B77" s="99" t="s">
        <v>1598</v>
      </c>
      <c r="C77" s="100" t="s">
        <v>596</v>
      </c>
      <c r="D77" s="101">
        <v>7.9620505826927847E-3</v>
      </c>
      <c r="E77" s="101">
        <v>5.153511314097619E-2</v>
      </c>
      <c r="F77" s="27">
        <v>1.0335113140976191E-2</v>
      </c>
      <c r="G77" s="27">
        <v>1.2699999999999999E-2</v>
      </c>
      <c r="H77" s="27">
        <v>5.7685192542698785E-2</v>
      </c>
      <c r="I77" s="26">
        <v>1.6485192542698788E-2</v>
      </c>
      <c r="M77" s="47" t="str">
        <f t="shared" si="2"/>
        <v>Israel</v>
      </c>
      <c r="N77" s="45" t="str">
        <f>INDEX('ISO3-Names'!$A:$A, MATCH($M77, 'ISO3-Names'!$B:$B, 0))</f>
        <v>ISR</v>
      </c>
      <c r="O77" s="48">
        <f t="shared" si="3"/>
        <v>1.0335113140976191E-2</v>
      </c>
    </row>
    <row r="78" spans="1:15" ht="15.5">
      <c r="A78" s="92" t="s">
        <v>471</v>
      </c>
      <c r="B78" s="93" t="s">
        <v>1601</v>
      </c>
      <c r="C78" s="94" t="s">
        <v>610</v>
      </c>
      <c r="D78" s="95">
        <v>2.0679214707827093E-2</v>
      </c>
      <c r="E78" s="95">
        <v>6.8042585518924281E-2</v>
      </c>
      <c r="F78" s="96">
        <v>2.6842585518924274E-2</v>
      </c>
      <c r="G78" s="96">
        <v>8.3000000000000001E-3</v>
      </c>
      <c r="H78" s="96">
        <v>5.1973787252314954E-2</v>
      </c>
      <c r="I78" s="97">
        <v>1.0773787252314955E-2</v>
      </c>
      <c r="M78" s="47" t="str">
        <f t="shared" si="2"/>
        <v>Italy</v>
      </c>
      <c r="N78" s="45" t="str">
        <f>INDEX('ISO3-Names'!$A:$A, MATCH($M78, 'ISO3-Names'!$B:$B, 0))</f>
        <v>ITA</v>
      </c>
      <c r="O78" s="48">
        <f t="shared" si="3"/>
        <v>2.6842585518924274E-2</v>
      </c>
    </row>
    <row r="79" spans="1:15" ht="15.5">
      <c r="A79" s="98" t="s">
        <v>375</v>
      </c>
      <c r="B79" s="99" t="s">
        <v>1603</v>
      </c>
      <c r="C79" s="100" t="s">
        <v>602</v>
      </c>
      <c r="D79" s="101">
        <v>4.2353685738490778E-2</v>
      </c>
      <c r="E79" s="101">
        <v>9.6177060180470564E-2</v>
      </c>
      <c r="F79" s="27">
        <v>5.4977060180470563E-2</v>
      </c>
      <c r="G79" s="27" t="s">
        <v>622</v>
      </c>
      <c r="H79" s="27" t="s">
        <v>622</v>
      </c>
      <c r="I79" s="26" t="s">
        <v>622</v>
      </c>
      <c r="M79" s="47" t="str">
        <f t="shared" si="2"/>
        <v>Jamaica</v>
      </c>
      <c r="N79" s="45" t="str">
        <f>INDEX('ISO3-Names'!$A:$A, MATCH($M79, 'ISO3-Names'!$B:$B, 0))</f>
        <v>JAM</v>
      </c>
      <c r="O79" s="48">
        <f t="shared" si="3"/>
        <v>5.4977060180470563E-2</v>
      </c>
    </row>
    <row r="80" spans="1:15" ht="15.5">
      <c r="A80" s="92" t="s">
        <v>212</v>
      </c>
      <c r="B80" s="93" t="s">
        <v>1605</v>
      </c>
      <c r="C80" s="94" t="s">
        <v>595</v>
      </c>
      <c r="D80" s="95">
        <v>6.6350421522439872E-3</v>
      </c>
      <c r="E80" s="95">
        <v>4.9812594284146826E-2</v>
      </c>
      <c r="F80" s="96">
        <v>8.6125942841468253E-3</v>
      </c>
      <c r="G80" s="96">
        <v>0</v>
      </c>
      <c r="H80" s="96">
        <v>4.1200000000000001E-2</v>
      </c>
      <c r="I80" s="97">
        <v>0</v>
      </c>
      <c r="M80" s="47" t="str">
        <f t="shared" si="2"/>
        <v>Japan</v>
      </c>
      <c r="N80" s="45" t="str">
        <f>INDEX('ISO3-Names'!$A:$A, MATCH($M80, 'ISO3-Names'!$B:$B, 0))</f>
        <v>JPN</v>
      </c>
      <c r="O80" s="48">
        <f t="shared" si="3"/>
        <v>8.6125942841468253E-3</v>
      </c>
    </row>
    <row r="81" spans="1:15" ht="15.5">
      <c r="A81" s="98" t="s">
        <v>1610</v>
      </c>
      <c r="B81" s="99" t="s">
        <v>1601</v>
      </c>
      <c r="C81" s="100" t="s">
        <v>600</v>
      </c>
      <c r="D81" s="101">
        <v>5.6397858294073887E-3</v>
      </c>
      <c r="E81" s="101">
        <v>4.8520705141524803E-2</v>
      </c>
      <c r="F81" s="27">
        <v>7.3207051415248017E-3</v>
      </c>
      <c r="G81" s="27" t="s">
        <v>622</v>
      </c>
      <c r="H81" s="27" t="s">
        <v>622</v>
      </c>
      <c r="I81" s="26" t="s">
        <v>622</v>
      </c>
      <c r="M81" s="47" t="str">
        <f t="shared" si="2"/>
        <v>Jersey (States of)</v>
      </c>
      <c r="N81" s="45" t="e">
        <f>INDEX('ISO3-Names'!$A:$A, MATCH($M81, 'ISO3-Names'!$B:$B, 0))</f>
        <v>#N/A</v>
      </c>
      <c r="O81" s="48">
        <f t="shared" si="3"/>
        <v>7.3207051415248017E-3</v>
      </c>
    </row>
    <row r="82" spans="1:15" ht="15.5">
      <c r="A82" s="92" t="s">
        <v>501</v>
      </c>
      <c r="B82" s="93" t="s">
        <v>1598</v>
      </c>
      <c r="C82" s="94" t="s">
        <v>607</v>
      </c>
      <c r="D82" s="95">
        <v>3.3838714976444327E-2</v>
      </c>
      <c r="E82" s="95">
        <v>8.5124230849148802E-2</v>
      </c>
      <c r="F82" s="96">
        <v>4.3924230849148801E-2</v>
      </c>
      <c r="G82" s="96" t="s">
        <v>622</v>
      </c>
      <c r="H82" s="96" t="s">
        <v>622</v>
      </c>
      <c r="I82" s="97" t="s">
        <v>622</v>
      </c>
      <c r="M82" s="47" t="str">
        <f t="shared" si="2"/>
        <v>Jordan</v>
      </c>
      <c r="N82" s="45" t="str">
        <f>INDEX('ISO3-Names'!$A:$A, MATCH($M82, 'ISO3-Names'!$B:$B, 0))</f>
        <v>JOR</v>
      </c>
      <c r="O82" s="48">
        <f t="shared" si="3"/>
        <v>4.3924230849148801E-2</v>
      </c>
    </row>
    <row r="83" spans="1:15" ht="15.5">
      <c r="A83" s="98" t="s">
        <v>517</v>
      </c>
      <c r="B83" s="99" t="s">
        <v>1599</v>
      </c>
      <c r="C83" s="100" t="s">
        <v>609</v>
      </c>
      <c r="D83" s="101">
        <v>1.7914613811058765E-2</v>
      </c>
      <c r="E83" s="101">
        <v>6.4454004567196438E-2</v>
      </c>
      <c r="F83" s="27">
        <v>2.325400456719643E-2</v>
      </c>
      <c r="G83" s="27">
        <v>9.1000000000000004E-3</v>
      </c>
      <c r="H83" s="27">
        <v>5.3012224577839287E-2</v>
      </c>
      <c r="I83" s="26">
        <v>1.181222457783929E-2</v>
      </c>
      <c r="M83" s="47" t="str">
        <f t="shared" si="2"/>
        <v>Kazakhstan</v>
      </c>
      <c r="N83" s="45" t="str">
        <f>INDEX('ISO3-Names'!$A:$A, MATCH($M83, 'ISO3-Names'!$B:$B, 0))</f>
        <v>KAZ</v>
      </c>
      <c r="O83" s="48">
        <f t="shared" si="3"/>
        <v>2.325400456719643E-2</v>
      </c>
    </row>
    <row r="84" spans="1:15" ht="15.5">
      <c r="A84" s="92" t="s">
        <v>292</v>
      </c>
      <c r="B84" s="93" t="s">
        <v>576</v>
      </c>
      <c r="C84" s="94" t="s">
        <v>604</v>
      </c>
      <c r="D84" s="95">
        <v>6.1152971836515406E-2</v>
      </c>
      <c r="E84" s="95">
        <v>0.1205794106522199</v>
      </c>
      <c r="F84" s="96">
        <v>7.9379410652219901E-2</v>
      </c>
      <c r="G84" s="96">
        <v>4.9599999999999998E-2</v>
      </c>
      <c r="H84" s="96">
        <v>0.10558311418250865</v>
      </c>
      <c r="I84" s="97">
        <v>6.4383114182508652E-2</v>
      </c>
      <c r="M84" s="47" t="str">
        <f t="shared" si="2"/>
        <v>Kenya</v>
      </c>
      <c r="N84" s="45" t="str">
        <f>INDEX('ISO3-Names'!$A:$A, MATCH($M84, 'ISO3-Names'!$B:$B, 0))</f>
        <v>KEN</v>
      </c>
      <c r="O84" s="48">
        <f t="shared" si="3"/>
        <v>7.9379410652219901E-2</v>
      </c>
    </row>
    <row r="85" spans="1:15" ht="15.5">
      <c r="A85" s="98" t="s">
        <v>1611</v>
      </c>
      <c r="B85" s="99" t="s">
        <v>1605</v>
      </c>
      <c r="C85" s="100" t="s">
        <v>599</v>
      </c>
      <c r="D85" s="101">
        <v>4.6445295065707902E-3</v>
      </c>
      <c r="E85" s="101">
        <v>4.722881599890278E-2</v>
      </c>
      <c r="F85" s="27">
        <v>6.0288159989027772E-3</v>
      </c>
      <c r="G85" s="27">
        <v>0</v>
      </c>
      <c r="H85" s="27">
        <v>4.1200000000000001E-2</v>
      </c>
      <c r="I85" s="26">
        <v>0</v>
      </c>
      <c r="M85" s="204" t="s">
        <v>570</v>
      </c>
      <c r="N85" s="45" t="str">
        <f>INDEX('ISO3-Names'!$A:$A, MATCH($M85, 'ISO3-Names'!$B:$B, 0))</f>
        <v>KOR</v>
      </c>
      <c r="O85" s="48">
        <f t="shared" si="3"/>
        <v>6.0288159989027772E-3</v>
      </c>
    </row>
    <row r="86" spans="1:15" ht="15.5">
      <c r="A86" s="92" t="s">
        <v>121</v>
      </c>
      <c r="B86" s="93" t="s">
        <v>1598</v>
      </c>
      <c r="C86" s="94" t="s">
        <v>595</v>
      </c>
      <c r="D86" s="95">
        <v>6.6350421522439872E-3</v>
      </c>
      <c r="E86" s="95">
        <v>4.9812594284146826E-2</v>
      </c>
      <c r="F86" s="96">
        <v>8.6125942841468253E-3</v>
      </c>
      <c r="G86" s="96">
        <v>3.7000000000000002E-3</v>
      </c>
      <c r="H86" s="96">
        <v>4.600277263055004E-2</v>
      </c>
      <c r="I86" s="97">
        <v>4.8027726305500404E-3</v>
      </c>
      <c r="M86" s="47" t="str">
        <f t="shared" si="2"/>
        <v>Kuwait</v>
      </c>
      <c r="N86" s="45" t="str">
        <f>INDEX('ISO3-Names'!$A:$A, MATCH($M86, 'ISO3-Names'!$B:$B, 0))</f>
        <v>KWT</v>
      </c>
      <c r="O86" s="48">
        <f t="shared" si="3"/>
        <v>8.6125942841468253E-3</v>
      </c>
    </row>
    <row r="87" spans="1:15" ht="15.5">
      <c r="A87" s="98" t="s">
        <v>731</v>
      </c>
      <c r="B87" s="99" t="s">
        <v>1599</v>
      </c>
      <c r="C87" s="100" t="s">
        <v>604</v>
      </c>
      <c r="D87" s="101">
        <v>6.1152971836515406E-2</v>
      </c>
      <c r="E87" s="101">
        <v>0.1205794106522199</v>
      </c>
      <c r="F87" s="27">
        <v>7.9379410652219901E-2</v>
      </c>
      <c r="G87" s="27" t="s">
        <v>622</v>
      </c>
      <c r="H87" s="27" t="s">
        <v>622</v>
      </c>
      <c r="I87" s="26" t="s">
        <v>622</v>
      </c>
      <c r="M87" s="47" t="str">
        <f t="shared" si="2"/>
        <v>Kyrgyzstan</v>
      </c>
      <c r="N87" s="45" t="str">
        <f>INDEX('ISO3-Names'!$A:$A, MATCH($M87, 'ISO3-Names'!$B:$B, 0))</f>
        <v>KGZ</v>
      </c>
      <c r="O87" s="48">
        <f t="shared" si="3"/>
        <v>7.9379410652219901E-2</v>
      </c>
    </row>
    <row r="88" spans="1:15" ht="15.5">
      <c r="A88" s="92" t="s">
        <v>1612</v>
      </c>
      <c r="B88" s="93" t="s">
        <v>1605</v>
      </c>
      <c r="C88" s="94" t="s">
        <v>621</v>
      </c>
      <c r="D88" s="95">
        <v>9.410701452599389E-2</v>
      </c>
      <c r="E88" s="95">
        <v>0.16335529559681583</v>
      </c>
      <c r="F88" s="96">
        <v>0.12215529559681582</v>
      </c>
      <c r="G88" s="96" t="s">
        <v>622</v>
      </c>
      <c r="H88" s="96" t="s">
        <v>622</v>
      </c>
      <c r="I88" s="97" t="s">
        <v>622</v>
      </c>
      <c r="M88" s="204" t="s">
        <v>806</v>
      </c>
      <c r="N88" s="45" t="str">
        <f>INDEX('ISO3-Names'!$A:$A, MATCH($M88, 'ISO3-Names'!$B:$B, 0))</f>
        <v>LAO</v>
      </c>
      <c r="O88" s="48">
        <f t="shared" si="3"/>
        <v>0.12215529559681582</v>
      </c>
    </row>
    <row r="89" spans="1:15" ht="15.5">
      <c r="A89" s="98" t="s">
        <v>139</v>
      </c>
      <c r="B89" s="99" t="s">
        <v>1599</v>
      </c>
      <c r="C89" s="100" t="s">
        <v>597</v>
      </c>
      <c r="D89" s="101">
        <v>1.1279571658814777E-2</v>
      </c>
      <c r="E89" s="101">
        <v>5.5841410283049606E-2</v>
      </c>
      <c r="F89" s="27">
        <v>1.4641410283049603E-2</v>
      </c>
      <c r="G89" s="27">
        <v>4.0000000000000001E-3</v>
      </c>
      <c r="H89" s="27">
        <v>4.6392186627621665E-2</v>
      </c>
      <c r="I89" s="26">
        <v>5.1921866276216653E-3</v>
      </c>
      <c r="M89" s="47" t="str">
        <f t="shared" si="2"/>
        <v>Latvia</v>
      </c>
      <c r="N89" s="45" t="str">
        <f>INDEX('ISO3-Names'!$A:$A, MATCH($M89, 'ISO3-Names'!$B:$B, 0))</f>
        <v>LVA</v>
      </c>
      <c r="O89" s="48">
        <f t="shared" si="3"/>
        <v>1.4641410283049603E-2</v>
      </c>
    </row>
    <row r="90" spans="1:15" ht="15.5">
      <c r="A90" s="92" t="s">
        <v>34</v>
      </c>
      <c r="B90" s="93" t="s">
        <v>1598</v>
      </c>
      <c r="C90" s="94" t="s">
        <v>611</v>
      </c>
      <c r="D90" s="95">
        <v>0.17499999999999999</v>
      </c>
      <c r="E90" s="95">
        <v>0.26835816495844783</v>
      </c>
      <c r="F90" s="96">
        <v>0.22715816495844784</v>
      </c>
      <c r="G90" s="96" t="s">
        <v>622</v>
      </c>
      <c r="H90" s="96" t="s">
        <v>622</v>
      </c>
      <c r="I90" s="97" t="s">
        <v>622</v>
      </c>
      <c r="M90" s="47" t="str">
        <f t="shared" si="2"/>
        <v>Lebanon</v>
      </c>
      <c r="N90" s="45" t="str">
        <f>INDEX('ISO3-Names'!$A:$A, MATCH($M90, 'ISO3-Names'!$B:$B, 0))</f>
        <v>LBN</v>
      </c>
      <c r="O90" s="48">
        <f t="shared" si="3"/>
        <v>0.22715816495844784</v>
      </c>
    </row>
    <row r="91" spans="1:15" ht="15.5">
      <c r="A91" s="98" t="s">
        <v>88</v>
      </c>
      <c r="B91" s="99" t="s">
        <v>1601</v>
      </c>
      <c r="C91" s="100" t="s">
        <v>601</v>
      </c>
      <c r="D91" s="101">
        <v>0</v>
      </c>
      <c r="E91" s="101">
        <v>4.1200000000000001E-2</v>
      </c>
      <c r="F91" s="27">
        <v>0</v>
      </c>
      <c r="G91" s="27" t="s">
        <v>622</v>
      </c>
      <c r="H91" s="27" t="s">
        <v>622</v>
      </c>
      <c r="I91" s="26" t="s">
        <v>622</v>
      </c>
      <c r="M91" s="47" t="str">
        <f t="shared" si="2"/>
        <v>Liechtenstein</v>
      </c>
      <c r="N91" s="45" t="str">
        <f>INDEX('ISO3-Names'!$A:$A, MATCH($M91, 'ISO3-Names'!$B:$B, 0))</f>
        <v>LIE</v>
      </c>
      <c r="O91" s="48">
        <f t="shared" si="3"/>
        <v>0</v>
      </c>
    </row>
    <row r="92" spans="1:15" ht="15.5">
      <c r="A92" s="92" t="s">
        <v>437</v>
      </c>
      <c r="B92" s="93" t="s">
        <v>1599</v>
      </c>
      <c r="C92" s="94" t="s">
        <v>596</v>
      </c>
      <c r="D92" s="95">
        <v>7.9620505826927847E-3</v>
      </c>
      <c r="E92" s="95">
        <v>5.153511314097619E-2</v>
      </c>
      <c r="F92" s="96">
        <v>1.0335113140976191E-2</v>
      </c>
      <c r="G92" s="96">
        <v>4.0999999999999995E-3</v>
      </c>
      <c r="H92" s="96">
        <v>4.6521991293312207E-2</v>
      </c>
      <c r="I92" s="97">
        <v>5.321991293312206E-3</v>
      </c>
      <c r="M92" s="47" t="str">
        <f t="shared" si="2"/>
        <v>Lithuania</v>
      </c>
      <c r="N92" s="45" t="str">
        <f>INDEX('ISO3-Names'!$A:$A, MATCH($M92, 'ISO3-Names'!$B:$B, 0))</f>
        <v>LTU</v>
      </c>
      <c r="O92" s="48">
        <f t="shared" si="3"/>
        <v>1.0335113140976191E-2</v>
      </c>
    </row>
    <row r="93" spans="1:15" ht="15.5">
      <c r="A93" s="98" t="s">
        <v>224</v>
      </c>
      <c r="B93" s="99" t="s">
        <v>1601</v>
      </c>
      <c r="C93" s="100" t="s">
        <v>601</v>
      </c>
      <c r="D93" s="101">
        <v>0</v>
      </c>
      <c r="E93" s="101">
        <v>4.1200000000000001E-2</v>
      </c>
      <c r="F93" s="27">
        <v>0</v>
      </c>
      <c r="G93" s="27" t="s">
        <v>622</v>
      </c>
      <c r="H93" s="27" t="s">
        <v>622</v>
      </c>
      <c r="I93" s="26" t="s">
        <v>622</v>
      </c>
      <c r="M93" s="47" t="str">
        <f t="shared" si="2"/>
        <v>Luxembourg</v>
      </c>
      <c r="N93" s="45" t="str">
        <f>INDEX('ISO3-Names'!$A:$A, MATCH($M93, 'ISO3-Names'!$B:$B, 0))</f>
        <v>LUX</v>
      </c>
      <c r="O93" s="48">
        <f t="shared" si="3"/>
        <v>0</v>
      </c>
    </row>
    <row r="94" spans="1:15" ht="15.5">
      <c r="A94" s="92" t="s">
        <v>850</v>
      </c>
      <c r="B94" s="93" t="s">
        <v>1605</v>
      </c>
      <c r="C94" s="94" t="s">
        <v>600</v>
      </c>
      <c r="D94" s="95">
        <v>5.6397858294073887E-3</v>
      </c>
      <c r="E94" s="95">
        <v>4.8520705141524803E-2</v>
      </c>
      <c r="F94" s="96">
        <v>7.3207051415248017E-3</v>
      </c>
      <c r="G94" s="96" t="s">
        <v>622</v>
      </c>
      <c r="H94" s="96" t="s">
        <v>622</v>
      </c>
      <c r="I94" s="97" t="s">
        <v>622</v>
      </c>
      <c r="M94" s="47" t="str">
        <f t="shared" si="2"/>
        <v>Macao</v>
      </c>
      <c r="N94" s="45" t="e">
        <f>INDEX('ISO3-Names'!$A:$A, MATCH($M94, 'ISO3-Names'!$B:$B, 0))</f>
        <v>#N/A</v>
      </c>
      <c r="O94" s="48">
        <f t="shared" si="3"/>
        <v>7.3207051415248017E-3</v>
      </c>
    </row>
    <row r="95" spans="1:15" ht="15.5">
      <c r="A95" s="98" t="s">
        <v>1613</v>
      </c>
      <c r="B95" s="99" t="s">
        <v>1599</v>
      </c>
      <c r="C95" s="100" t="s">
        <v>607</v>
      </c>
      <c r="D95" s="101">
        <v>3.3838714976444327E-2</v>
      </c>
      <c r="E95" s="101">
        <v>8.5124230849148802E-2</v>
      </c>
      <c r="F95" s="27">
        <v>4.3924230849148801E-2</v>
      </c>
      <c r="G95" s="27" t="s">
        <v>622</v>
      </c>
      <c r="H95" s="27" t="s">
        <v>622</v>
      </c>
      <c r="I95" s="26" t="s">
        <v>622</v>
      </c>
      <c r="M95" s="47" t="str">
        <f t="shared" si="2"/>
        <v>Macedonia</v>
      </c>
      <c r="N95" s="45" t="e">
        <f>INDEX('ISO3-Names'!$A:$A, MATCH($M95, 'ISO3-Names'!$B:$B, 0))</f>
        <v>#N/A</v>
      </c>
      <c r="O95" s="48">
        <f t="shared" si="3"/>
        <v>4.3924230849148801E-2</v>
      </c>
    </row>
    <row r="96" spans="1:15" ht="15.5">
      <c r="A96" s="92" t="s">
        <v>267</v>
      </c>
      <c r="B96" s="93" t="s">
        <v>1605</v>
      </c>
      <c r="C96" s="94" t="s">
        <v>597</v>
      </c>
      <c r="D96" s="95">
        <v>1.1279571658814777E-2</v>
      </c>
      <c r="E96" s="95">
        <v>5.5841410283049606E-2</v>
      </c>
      <c r="F96" s="96">
        <v>1.4641410283049603E-2</v>
      </c>
      <c r="G96" s="96">
        <v>3.4999999999999996E-3</v>
      </c>
      <c r="H96" s="96">
        <v>4.5743163299168957E-2</v>
      </c>
      <c r="I96" s="97">
        <v>4.5431632991689563E-3</v>
      </c>
      <c r="M96" s="47" t="str">
        <f t="shared" si="2"/>
        <v>Malaysia</v>
      </c>
      <c r="N96" s="45" t="str">
        <f>INDEX('ISO3-Names'!$A:$A, MATCH($M96, 'ISO3-Names'!$B:$B, 0))</f>
        <v>MYS</v>
      </c>
      <c r="O96" s="48">
        <f t="shared" si="3"/>
        <v>1.4641410283049603E-2</v>
      </c>
    </row>
    <row r="97" spans="1:15" ht="15.5">
      <c r="A97" s="98" t="s">
        <v>326</v>
      </c>
      <c r="B97" s="99" t="s">
        <v>1605</v>
      </c>
      <c r="C97" s="100" t="s">
        <v>619</v>
      </c>
      <c r="D97" s="101">
        <v>7.055261488552772E-2</v>
      </c>
      <c r="E97" s="101">
        <v>0.13278058588809455</v>
      </c>
      <c r="F97" s="27">
        <v>9.1580585888094562E-2</v>
      </c>
      <c r="G97" s="27" t="s">
        <v>622</v>
      </c>
      <c r="H97" s="27" t="s">
        <v>622</v>
      </c>
      <c r="I97" s="26" t="s">
        <v>622</v>
      </c>
      <c r="M97" s="47" t="str">
        <f t="shared" si="2"/>
        <v>Maldives</v>
      </c>
      <c r="N97" s="45" t="str">
        <f>INDEX('ISO3-Names'!$A:$A, MATCH($M97, 'ISO3-Names'!$B:$B, 0))</f>
        <v>MDV</v>
      </c>
      <c r="O97" s="48">
        <f t="shared" si="3"/>
        <v>9.1580585888094562E-2</v>
      </c>
    </row>
    <row r="98" spans="1:15" ht="15.5">
      <c r="A98" s="92" t="s">
        <v>310</v>
      </c>
      <c r="B98" s="93" t="s">
        <v>576</v>
      </c>
      <c r="C98" s="94" t="s">
        <v>620</v>
      </c>
      <c r="D98" s="95">
        <v>8.4707371476981555E-2</v>
      </c>
      <c r="E98" s="95">
        <v>0.15115412036094111</v>
      </c>
      <c r="F98" s="96">
        <v>0.10995412036094113</v>
      </c>
      <c r="G98" s="96" t="s">
        <v>622</v>
      </c>
      <c r="H98" s="96" t="s">
        <v>622</v>
      </c>
      <c r="I98" s="97" t="s">
        <v>622</v>
      </c>
      <c r="M98" s="47" t="str">
        <f t="shared" si="2"/>
        <v>Mali</v>
      </c>
      <c r="N98" s="45" t="str">
        <f>INDEX('ISO3-Names'!$A:$A, MATCH($M98, 'ISO3-Names'!$B:$B, 0))</f>
        <v>MLI</v>
      </c>
      <c r="O98" s="48">
        <f t="shared" si="3"/>
        <v>0.10995412036094113</v>
      </c>
    </row>
    <row r="99" spans="1:15" ht="15.5">
      <c r="A99" s="98" t="s">
        <v>238</v>
      </c>
      <c r="B99" s="99" t="s">
        <v>1601</v>
      </c>
      <c r="C99" s="100" t="s">
        <v>596</v>
      </c>
      <c r="D99" s="101">
        <v>7.9620505826927847E-3</v>
      </c>
      <c r="E99" s="101">
        <v>5.153511314097619E-2</v>
      </c>
      <c r="F99" s="27">
        <v>1.0335113140976191E-2</v>
      </c>
      <c r="G99" s="27" t="s">
        <v>622</v>
      </c>
      <c r="H99" s="27" t="s">
        <v>622</v>
      </c>
      <c r="I99" s="26" t="s">
        <v>622</v>
      </c>
      <c r="M99" s="47" t="str">
        <f t="shared" si="2"/>
        <v>Malta</v>
      </c>
      <c r="N99" s="45" t="str">
        <f>INDEX('ISO3-Names'!$A:$A, MATCH($M99, 'ISO3-Names'!$B:$B, 0))</f>
        <v>MLT</v>
      </c>
      <c r="O99" s="48">
        <f t="shared" si="3"/>
        <v>1.0335113140976191E-2</v>
      </c>
    </row>
    <row r="100" spans="1:15" ht="15.5">
      <c r="A100" s="92" t="s">
        <v>526</v>
      </c>
      <c r="B100" s="93" t="s">
        <v>576</v>
      </c>
      <c r="C100" s="94" t="s">
        <v>610</v>
      </c>
      <c r="D100" s="95">
        <v>2.0679214707827093E-2</v>
      </c>
      <c r="E100" s="95">
        <v>6.8042585518924281E-2</v>
      </c>
      <c r="F100" s="96">
        <v>2.6842585518924274E-2</v>
      </c>
      <c r="G100" s="96" t="s">
        <v>622</v>
      </c>
      <c r="H100" s="96" t="s">
        <v>622</v>
      </c>
      <c r="I100" s="97" t="s">
        <v>622</v>
      </c>
      <c r="M100" s="47" t="str">
        <f t="shared" si="2"/>
        <v>Mauritius</v>
      </c>
      <c r="N100" s="45" t="str">
        <f>INDEX('ISO3-Names'!$A:$A, MATCH($M100, 'ISO3-Names'!$B:$B, 0))</f>
        <v>MUS</v>
      </c>
      <c r="O100" s="48">
        <f t="shared" si="3"/>
        <v>2.6842585518924274E-2</v>
      </c>
    </row>
    <row r="101" spans="1:15" ht="15.5">
      <c r="A101" s="98" t="s">
        <v>527</v>
      </c>
      <c r="B101" s="99" t="s">
        <v>1602</v>
      </c>
      <c r="C101" s="100" t="s">
        <v>609</v>
      </c>
      <c r="D101" s="101">
        <v>1.7914613811058765E-2</v>
      </c>
      <c r="E101" s="101">
        <v>6.4454004567196438E-2</v>
      </c>
      <c r="F101" s="27">
        <v>2.325400456719643E-2</v>
      </c>
      <c r="G101" s="27">
        <v>1.3000000000000001E-2</v>
      </c>
      <c r="H101" s="27">
        <v>5.807460653977041E-2</v>
      </c>
      <c r="I101" s="26">
        <v>1.6874606539770413E-2</v>
      </c>
      <c r="M101" s="47" t="str">
        <f t="shared" si="2"/>
        <v>Mexico</v>
      </c>
      <c r="N101" s="45" t="str">
        <f>INDEX('ISO3-Names'!$A:$A, MATCH($M101, 'ISO3-Names'!$B:$B, 0))</f>
        <v>MEX</v>
      </c>
      <c r="O101" s="48">
        <f t="shared" si="3"/>
        <v>2.325400456719643E-2</v>
      </c>
    </row>
    <row r="102" spans="1:15" ht="15.5">
      <c r="A102" s="92" t="s">
        <v>176</v>
      </c>
      <c r="B102" s="93" t="s">
        <v>1599</v>
      </c>
      <c r="C102" s="94" t="s">
        <v>604</v>
      </c>
      <c r="D102" s="95">
        <v>6.1152971836515406E-2</v>
      </c>
      <c r="E102" s="95">
        <v>0.1205794106522199</v>
      </c>
      <c r="F102" s="96">
        <v>7.9379410652219901E-2</v>
      </c>
      <c r="G102" s="96" t="s">
        <v>622</v>
      </c>
      <c r="H102" s="96" t="s">
        <v>622</v>
      </c>
      <c r="I102" s="97" t="s">
        <v>622</v>
      </c>
      <c r="M102" s="204" t="s">
        <v>732</v>
      </c>
      <c r="N102" s="45" t="str">
        <f>INDEX('ISO3-Names'!$A:$A, MATCH($M102, 'ISO3-Names'!$B:$B, 0))</f>
        <v>MDA</v>
      </c>
      <c r="O102" s="48">
        <f t="shared" si="3"/>
        <v>7.9379410652219901E-2</v>
      </c>
    </row>
    <row r="103" spans="1:15" ht="15.5">
      <c r="A103" s="98" t="s">
        <v>128</v>
      </c>
      <c r="B103" s="99" t="s">
        <v>1605</v>
      </c>
      <c r="C103" s="100" t="s">
        <v>604</v>
      </c>
      <c r="D103" s="101">
        <v>6.1152971836515406E-2</v>
      </c>
      <c r="E103" s="101">
        <v>0.1205794106522199</v>
      </c>
      <c r="F103" s="27">
        <v>7.9379410652219901E-2</v>
      </c>
      <c r="G103" s="27" t="s">
        <v>622</v>
      </c>
      <c r="H103" s="27" t="s">
        <v>622</v>
      </c>
      <c r="I103" s="26" t="s">
        <v>622</v>
      </c>
      <c r="M103" s="47" t="str">
        <f t="shared" si="2"/>
        <v>Mongolia</v>
      </c>
      <c r="N103" s="45" t="str">
        <f>INDEX('ISO3-Names'!$A:$A, MATCH($M103, 'ISO3-Names'!$B:$B, 0))</f>
        <v>MNG</v>
      </c>
      <c r="O103" s="48">
        <f t="shared" si="3"/>
        <v>7.9379410652219901E-2</v>
      </c>
    </row>
    <row r="104" spans="1:15" ht="15.5">
      <c r="A104" s="92" t="s">
        <v>63</v>
      </c>
      <c r="B104" s="93" t="s">
        <v>1599</v>
      </c>
      <c r="C104" s="94" t="s">
        <v>602</v>
      </c>
      <c r="D104" s="95">
        <v>4.2353685738490778E-2</v>
      </c>
      <c r="E104" s="95">
        <v>9.6177060180470564E-2</v>
      </c>
      <c r="F104" s="96">
        <v>5.4977060180470563E-2</v>
      </c>
      <c r="G104" s="96" t="s">
        <v>622</v>
      </c>
      <c r="H104" s="96" t="s">
        <v>622</v>
      </c>
      <c r="I104" s="97" t="s">
        <v>622</v>
      </c>
      <c r="M104" s="47" t="str">
        <f t="shared" si="2"/>
        <v>Montenegro</v>
      </c>
      <c r="N104" s="45" t="str">
        <f>INDEX('ISO3-Names'!$A:$A, MATCH($M104, 'ISO3-Names'!$B:$B, 0))</f>
        <v>MNE</v>
      </c>
      <c r="O104" s="48">
        <f t="shared" si="3"/>
        <v>5.4977060180470563E-2</v>
      </c>
    </row>
    <row r="105" spans="1:15" ht="15.5">
      <c r="A105" s="98" t="s">
        <v>734</v>
      </c>
      <c r="B105" s="99" t="s">
        <v>1603</v>
      </c>
      <c r="C105" s="100" t="s">
        <v>610</v>
      </c>
      <c r="D105" s="101">
        <v>2.0679214707827093E-2</v>
      </c>
      <c r="E105" s="101">
        <v>6.8042585518924281E-2</v>
      </c>
      <c r="F105" s="27">
        <v>2.6842585518924274E-2</v>
      </c>
      <c r="G105" s="27" t="s">
        <v>622</v>
      </c>
      <c r="H105" s="27" t="s">
        <v>622</v>
      </c>
      <c r="I105" s="26" t="s">
        <v>622</v>
      </c>
      <c r="M105" s="47" t="str">
        <f t="shared" si="2"/>
        <v>Montserrat</v>
      </c>
      <c r="N105" s="45" t="str">
        <f>INDEX('ISO3-Names'!$A:$A, MATCH($M105, 'ISO3-Names'!$B:$B, 0))</f>
        <v>MSR</v>
      </c>
      <c r="O105" s="48">
        <f t="shared" si="3"/>
        <v>2.6842585518924274E-2</v>
      </c>
    </row>
    <row r="106" spans="1:15" ht="15.5">
      <c r="A106" s="92" t="s">
        <v>533</v>
      </c>
      <c r="B106" s="93" t="s">
        <v>576</v>
      </c>
      <c r="C106" s="94" t="s">
        <v>605</v>
      </c>
      <c r="D106" s="95">
        <v>2.3554399640466156E-2</v>
      </c>
      <c r="E106" s="95">
        <v>7.177470970872124E-2</v>
      </c>
      <c r="F106" s="96">
        <v>3.0574709708721233E-2</v>
      </c>
      <c r="G106" s="96">
        <v>8.8999999999999999E-3</v>
      </c>
      <c r="H106" s="96">
        <v>5.2752615246458204E-2</v>
      </c>
      <c r="I106" s="97">
        <v>1.1552615246458205E-2</v>
      </c>
      <c r="M106" s="47" t="str">
        <f t="shared" si="2"/>
        <v>Morocco</v>
      </c>
      <c r="N106" s="45" t="str">
        <f>INDEX('ISO3-Names'!$A:$A, MATCH($M106, 'ISO3-Names'!$B:$B, 0))</f>
        <v>MAR</v>
      </c>
      <c r="O106" s="48">
        <f t="shared" si="3"/>
        <v>3.0574709708721233E-2</v>
      </c>
    </row>
    <row r="107" spans="1:15" ht="15.5">
      <c r="A107" s="98" t="s">
        <v>156</v>
      </c>
      <c r="B107" s="99" t="s">
        <v>576</v>
      </c>
      <c r="C107" s="100" t="s">
        <v>620</v>
      </c>
      <c r="D107" s="101">
        <v>8.4707371476981555E-2</v>
      </c>
      <c r="E107" s="101">
        <v>0.15115412036094111</v>
      </c>
      <c r="F107" s="27">
        <v>0.10995412036094113</v>
      </c>
      <c r="G107" s="27" t="s">
        <v>622</v>
      </c>
      <c r="H107" s="27" t="s">
        <v>622</v>
      </c>
      <c r="I107" s="26" t="s">
        <v>622</v>
      </c>
      <c r="M107" s="47" t="str">
        <f t="shared" si="2"/>
        <v>Mozambique</v>
      </c>
      <c r="N107" s="45" t="str">
        <f>INDEX('ISO3-Names'!$A:$A, MATCH($M107, 'ISO3-Names'!$B:$B, 0))</f>
        <v>MOZ</v>
      </c>
      <c r="O107" s="48">
        <f t="shared" si="3"/>
        <v>0.10995412036094113</v>
      </c>
    </row>
    <row r="108" spans="1:15" ht="15.5">
      <c r="A108" s="92" t="s">
        <v>503</v>
      </c>
      <c r="B108" s="93" t="s">
        <v>576</v>
      </c>
      <c r="C108" s="94" t="s">
        <v>602</v>
      </c>
      <c r="D108" s="95">
        <v>4.2353685738490778E-2</v>
      </c>
      <c r="E108" s="95">
        <v>9.6177060180470564E-2</v>
      </c>
      <c r="F108" s="96">
        <v>5.4977060180470563E-2</v>
      </c>
      <c r="G108" s="96" t="s">
        <v>622</v>
      </c>
      <c r="H108" s="96" t="s">
        <v>622</v>
      </c>
      <c r="I108" s="97" t="s">
        <v>622</v>
      </c>
      <c r="M108" s="47" t="str">
        <f t="shared" si="2"/>
        <v>Namibia</v>
      </c>
      <c r="N108" s="45" t="str">
        <f>INDEX('ISO3-Names'!$A:$A, MATCH($M108, 'ISO3-Names'!$B:$B, 0))</f>
        <v>NAM</v>
      </c>
      <c r="O108" s="48">
        <f t="shared" si="3"/>
        <v>5.4977060180470563E-2</v>
      </c>
    </row>
    <row r="109" spans="1:15" ht="15.5">
      <c r="A109" s="98" t="s">
        <v>11</v>
      </c>
      <c r="B109" s="99" t="s">
        <v>1601</v>
      </c>
      <c r="C109" s="100" t="s">
        <v>601</v>
      </c>
      <c r="D109" s="101">
        <v>0</v>
      </c>
      <c r="E109" s="101">
        <v>4.1200000000000001E-2</v>
      </c>
      <c r="F109" s="27">
        <v>0</v>
      </c>
      <c r="G109" s="27">
        <v>0</v>
      </c>
      <c r="H109" s="27">
        <v>4.1200000000000001E-2</v>
      </c>
      <c r="I109" s="26">
        <v>0</v>
      </c>
      <c r="M109" s="47" t="str">
        <f t="shared" si="2"/>
        <v>Netherlands</v>
      </c>
      <c r="N109" s="45" t="str">
        <f>INDEX('ISO3-Names'!$A:$A, MATCH($M109, 'ISO3-Names'!$B:$B, 0))</f>
        <v>NLD</v>
      </c>
      <c r="O109" s="48">
        <f t="shared" si="3"/>
        <v>0</v>
      </c>
    </row>
    <row r="110" spans="1:15" ht="15.5">
      <c r="A110" s="92" t="s">
        <v>130</v>
      </c>
      <c r="B110" s="93" t="s">
        <v>1604</v>
      </c>
      <c r="C110" s="94" t="s">
        <v>601</v>
      </c>
      <c r="D110" s="95">
        <v>0</v>
      </c>
      <c r="E110" s="95">
        <v>4.1200000000000001E-2</v>
      </c>
      <c r="F110" s="96">
        <v>0</v>
      </c>
      <c r="G110" s="96">
        <v>0</v>
      </c>
      <c r="H110" s="96">
        <v>4.1200000000000001E-2</v>
      </c>
      <c r="I110" s="97">
        <v>0</v>
      </c>
      <c r="M110" s="47" t="str">
        <f t="shared" si="2"/>
        <v>New Zealand</v>
      </c>
      <c r="N110" s="45" t="str">
        <f>INDEX('ISO3-Names'!$A:$A, MATCH($M110, 'ISO3-Names'!$B:$B, 0))</f>
        <v>NZL</v>
      </c>
      <c r="O110" s="48">
        <f t="shared" si="3"/>
        <v>0</v>
      </c>
    </row>
    <row r="111" spans="1:15" ht="15.5">
      <c r="A111" s="98" t="s">
        <v>384</v>
      </c>
      <c r="B111" s="99" t="s">
        <v>1602</v>
      </c>
      <c r="C111" s="100" t="s">
        <v>603</v>
      </c>
      <c r="D111" s="101">
        <v>5.1753328787503099E-2</v>
      </c>
      <c r="E111" s="101">
        <v>0.10837823541634524</v>
      </c>
      <c r="F111" s="27">
        <v>6.7178235416345239E-2</v>
      </c>
      <c r="G111" s="27">
        <v>5.7799999999999997E-2</v>
      </c>
      <c r="H111" s="27">
        <v>0.11622709676913306</v>
      </c>
      <c r="I111" s="26">
        <v>7.5027096769133064E-2</v>
      </c>
      <c r="M111" s="47" t="str">
        <f t="shared" si="2"/>
        <v>Nicaragua</v>
      </c>
      <c r="N111" s="45" t="str">
        <f>INDEX('ISO3-Names'!$A:$A, MATCH($M111, 'ISO3-Names'!$B:$B, 0))</f>
        <v>NIC</v>
      </c>
      <c r="O111" s="48">
        <f t="shared" si="3"/>
        <v>6.7178235416345239E-2</v>
      </c>
    </row>
    <row r="112" spans="1:15" ht="15.5">
      <c r="A112" s="92" t="s">
        <v>507</v>
      </c>
      <c r="B112" s="93" t="s">
        <v>576</v>
      </c>
      <c r="C112" s="94" t="s">
        <v>621</v>
      </c>
      <c r="D112" s="95">
        <v>9.410701452599389E-2</v>
      </c>
      <c r="E112" s="95">
        <v>0.16335529559681583</v>
      </c>
      <c r="F112" s="96">
        <v>0.12215529559681582</v>
      </c>
      <c r="G112" s="96" t="s">
        <v>622</v>
      </c>
      <c r="H112" s="96" t="s">
        <v>622</v>
      </c>
      <c r="I112" s="97" t="s">
        <v>622</v>
      </c>
      <c r="M112" s="47" t="str">
        <f t="shared" si="2"/>
        <v>Niger</v>
      </c>
      <c r="N112" s="45" t="str">
        <f>INDEX('ISO3-Names'!$A:$A, MATCH($M112, 'ISO3-Names'!$B:$B, 0))</f>
        <v>NER</v>
      </c>
      <c r="O112" s="48">
        <f t="shared" si="3"/>
        <v>0.12215529559681582</v>
      </c>
    </row>
    <row r="113" spans="1:15" ht="15.5">
      <c r="A113" s="98" t="s">
        <v>159</v>
      </c>
      <c r="B113" s="99" t="s">
        <v>576</v>
      </c>
      <c r="C113" s="100" t="s">
        <v>619</v>
      </c>
      <c r="D113" s="101">
        <v>7.055261488552772E-2</v>
      </c>
      <c r="E113" s="101">
        <v>0.13278058588809455</v>
      </c>
      <c r="F113" s="27">
        <v>9.1580585888094562E-2</v>
      </c>
      <c r="G113" s="27">
        <v>5.8799999999999998E-2</v>
      </c>
      <c r="H113" s="27">
        <v>0.11752514342603848</v>
      </c>
      <c r="I113" s="26">
        <v>7.632514342603848E-2</v>
      </c>
      <c r="M113" s="47" t="str">
        <f t="shared" si="2"/>
        <v>Nigeria</v>
      </c>
      <c r="N113" s="45" t="str">
        <f>INDEX('ISO3-Names'!$A:$A, MATCH($M113, 'ISO3-Names'!$B:$B, 0))</f>
        <v>NGA</v>
      </c>
      <c r="O113" s="48">
        <f t="shared" si="3"/>
        <v>9.1580585888094562E-2</v>
      </c>
    </row>
    <row r="114" spans="1:15" ht="15.5">
      <c r="A114" s="92" t="s">
        <v>254</v>
      </c>
      <c r="B114" s="93" t="s">
        <v>1601</v>
      </c>
      <c r="C114" s="94" t="s">
        <v>601</v>
      </c>
      <c r="D114" s="95">
        <v>0</v>
      </c>
      <c r="E114" s="95">
        <v>4.1200000000000001E-2</v>
      </c>
      <c r="F114" s="96">
        <v>0</v>
      </c>
      <c r="G114" s="96">
        <v>0</v>
      </c>
      <c r="H114" s="96">
        <v>4.1200000000000001E-2</v>
      </c>
      <c r="I114" s="97">
        <v>0</v>
      </c>
      <c r="M114" s="47" t="str">
        <f t="shared" si="2"/>
        <v>Norway</v>
      </c>
      <c r="N114" s="45" t="str">
        <f>INDEX('ISO3-Names'!$A:$A, MATCH($M114, 'ISO3-Names'!$B:$B, 0))</f>
        <v>NOR</v>
      </c>
      <c r="O114" s="48">
        <f t="shared" si="3"/>
        <v>0</v>
      </c>
    </row>
    <row r="115" spans="1:15" ht="15.5">
      <c r="A115" s="98" t="s">
        <v>313</v>
      </c>
      <c r="B115" s="99" t="s">
        <v>1598</v>
      </c>
      <c r="C115" s="100" t="s">
        <v>605</v>
      </c>
      <c r="D115" s="101">
        <v>2.3554399640466156E-2</v>
      </c>
      <c r="E115" s="101">
        <v>7.177470970872124E-2</v>
      </c>
      <c r="F115" s="27">
        <v>3.0574709708721233E-2</v>
      </c>
      <c r="G115" s="27">
        <v>1.03E-2</v>
      </c>
      <c r="H115" s="27">
        <v>5.4569880566125786E-2</v>
      </c>
      <c r="I115" s="26">
        <v>1.3369880566125788E-2</v>
      </c>
      <c r="M115" s="47" t="str">
        <f t="shared" si="2"/>
        <v>Oman</v>
      </c>
      <c r="N115" s="45" t="str">
        <f>INDEX('ISO3-Names'!$A:$A, MATCH($M115, 'ISO3-Names'!$B:$B, 0))</f>
        <v>OMN</v>
      </c>
      <c r="O115" s="48">
        <f t="shared" si="3"/>
        <v>3.0574709708721233E-2</v>
      </c>
    </row>
    <row r="116" spans="1:15" ht="15.5">
      <c r="A116" s="92" t="s">
        <v>544</v>
      </c>
      <c r="B116" s="93" t="s">
        <v>1605</v>
      </c>
      <c r="C116" s="94" t="s">
        <v>621</v>
      </c>
      <c r="D116" s="95">
        <v>9.410701452599389E-2</v>
      </c>
      <c r="E116" s="95">
        <v>0.16335529559681583</v>
      </c>
      <c r="F116" s="96">
        <v>0.12215529559681582</v>
      </c>
      <c r="G116" s="96">
        <v>0.16320000000000001</v>
      </c>
      <c r="H116" s="96">
        <v>0.25304121440696398</v>
      </c>
      <c r="I116" s="97">
        <v>0.21184121440696396</v>
      </c>
      <c r="M116" s="47" t="str">
        <f t="shared" si="2"/>
        <v>Pakistan</v>
      </c>
      <c r="N116" s="45" t="str">
        <f>INDEX('ISO3-Names'!$A:$A, MATCH($M116, 'ISO3-Names'!$B:$B, 0))</f>
        <v>PAK</v>
      </c>
      <c r="O116" s="48">
        <f t="shared" si="3"/>
        <v>0.12215529559681582</v>
      </c>
    </row>
    <row r="117" spans="1:15" ht="15.5">
      <c r="A117" s="98" t="s">
        <v>134</v>
      </c>
      <c r="B117" s="99" t="s">
        <v>1602</v>
      </c>
      <c r="C117" s="100" t="s">
        <v>610</v>
      </c>
      <c r="D117" s="101">
        <v>2.0679214707827093E-2</v>
      </c>
      <c r="E117" s="101">
        <v>6.8042585518924281E-2</v>
      </c>
      <c r="F117" s="27">
        <v>2.6842585518924274E-2</v>
      </c>
      <c r="G117" s="27">
        <v>2.1500000000000002E-2</v>
      </c>
      <c r="H117" s="27">
        <v>6.910800312346646E-2</v>
      </c>
      <c r="I117" s="26">
        <v>2.7908003123466453E-2</v>
      </c>
      <c r="M117" s="47" t="str">
        <f t="shared" si="2"/>
        <v>Panama</v>
      </c>
      <c r="N117" s="45" t="str">
        <f>INDEX('ISO3-Names'!$A:$A, MATCH($M117, 'ISO3-Names'!$B:$B, 0))</f>
        <v>PAN</v>
      </c>
      <c r="O117" s="48">
        <f t="shared" si="3"/>
        <v>2.6842585518924274E-2</v>
      </c>
    </row>
    <row r="118" spans="1:15" ht="15.5">
      <c r="A118" s="92" t="s">
        <v>467</v>
      </c>
      <c r="B118" s="93" t="s">
        <v>1605</v>
      </c>
      <c r="C118" s="94" t="s">
        <v>603</v>
      </c>
      <c r="D118" s="95">
        <v>5.1753328787503099E-2</v>
      </c>
      <c r="E118" s="95">
        <v>0.10837823541634524</v>
      </c>
      <c r="F118" s="96">
        <v>6.7178235416345239E-2</v>
      </c>
      <c r="G118" s="96" t="s">
        <v>622</v>
      </c>
      <c r="H118" s="96" t="s">
        <v>622</v>
      </c>
      <c r="I118" s="97" t="s">
        <v>622</v>
      </c>
      <c r="M118" s="47" t="str">
        <f t="shared" si="2"/>
        <v>Papua New Guinea</v>
      </c>
      <c r="N118" s="45" t="str">
        <f>INDEX('ISO3-Names'!$A:$A, MATCH($M118, 'ISO3-Names'!$B:$B, 0))</f>
        <v>PNG</v>
      </c>
      <c r="O118" s="48">
        <f t="shared" si="3"/>
        <v>6.7178235416345239E-2</v>
      </c>
    </row>
    <row r="119" spans="1:15" ht="15.5">
      <c r="A119" s="98" t="s">
        <v>155</v>
      </c>
      <c r="B119" s="99" t="s">
        <v>1602</v>
      </c>
      <c r="C119" s="100" t="s">
        <v>605</v>
      </c>
      <c r="D119" s="101">
        <v>2.3554399640466156E-2</v>
      </c>
      <c r="E119" s="101">
        <v>7.177470970872124E-2</v>
      </c>
      <c r="F119" s="27">
        <v>3.0574709708721233E-2</v>
      </c>
      <c r="G119" s="27" t="s">
        <v>622</v>
      </c>
      <c r="H119" s="27" t="s">
        <v>622</v>
      </c>
      <c r="I119" s="26" t="s">
        <v>622</v>
      </c>
      <c r="M119" s="47" t="str">
        <f t="shared" si="2"/>
        <v>Paraguay</v>
      </c>
      <c r="N119" s="45" t="str">
        <f>INDEX('ISO3-Names'!$A:$A, MATCH($M119, 'ISO3-Names'!$B:$B, 0))</f>
        <v>PRY</v>
      </c>
      <c r="O119" s="48">
        <f t="shared" si="3"/>
        <v>3.0574709708721233E-2</v>
      </c>
    </row>
    <row r="120" spans="1:15" ht="15.5">
      <c r="A120" s="92" t="s">
        <v>71</v>
      </c>
      <c r="B120" s="93" t="s">
        <v>1602</v>
      </c>
      <c r="C120" s="94" t="s">
        <v>608</v>
      </c>
      <c r="D120" s="95">
        <v>1.5039428878419702E-2</v>
      </c>
      <c r="E120" s="95">
        <v>6.0721880377399465E-2</v>
      </c>
      <c r="F120" s="96">
        <v>1.9521880377399468E-2</v>
      </c>
      <c r="G120" s="96">
        <v>8.2000000000000007E-3</v>
      </c>
      <c r="H120" s="96">
        <v>5.1843982586624413E-2</v>
      </c>
      <c r="I120" s="97">
        <v>1.0643982586624415E-2</v>
      </c>
      <c r="M120" s="47" t="str">
        <f t="shared" si="2"/>
        <v>Peru</v>
      </c>
      <c r="N120" s="45" t="str">
        <f>INDEX('ISO3-Names'!$A:$A, MATCH($M120, 'ISO3-Names'!$B:$B, 0))</f>
        <v>PER</v>
      </c>
      <c r="O120" s="48">
        <f t="shared" si="3"/>
        <v>1.9521880377399468E-2</v>
      </c>
    </row>
    <row r="121" spans="1:15" ht="15.5">
      <c r="A121" s="98" t="s">
        <v>392</v>
      </c>
      <c r="B121" s="99" t="s">
        <v>1605</v>
      </c>
      <c r="C121" s="100" t="s">
        <v>609</v>
      </c>
      <c r="D121" s="101">
        <v>1.7914613811058765E-2</v>
      </c>
      <c r="E121" s="101">
        <v>6.4454004567196438E-2</v>
      </c>
      <c r="F121" s="27">
        <v>2.325400456719643E-2</v>
      </c>
      <c r="G121" s="27">
        <v>7.6000000000000009E-3</v>
      </c>
      <c r="H121" s="27">
        <v>5.1065154592481163E-2</v>
      </c>
      <c r="I121" s="26">
        <v>9.8651545924811658E-3</v>
      </c>
      <c r="M121" s="47" t="str">
        <f t="shared" si="2"/>
        <v>Philippines</v>
      </c>
      <c r="N121" s="45" t="str">
        <f>INDEX('ISO3-Names'!$A:$A, MATCH($M121, 'ISO3-Names'!$B:$B, 0))</f>
        <v>PHL</v>
      </c>
      <c r="O121" s="48">
        <f t="shared" si="3"/>
        <v>2.325400456719643E-2</v>
      </c>
    </row>
    <row r="122" spans="1:15" ht="15.5">
      <c r="A122" s="92" t="s">
        <v>378</v>
      </c>
      <c r="B122" s="93" t="s">
        <v>1599</v>
      </c>
      <c r="C122" s="94" t="s">
        <v>596</v>
      </c>
      <c r="D122" s="95">
        <v>7.9620505826927847E-3</v>
      </c>
      <c r="E122" s="95">
        <v>5.153511314097619E-2</v>
      </c>
      <c r="F122" s="96">
        <v>1.0335113140976191E-2</v>
      </c>
      <c r="G122" s="96">
        <v>5.4999999999999997E-3</v>
      </c>
      <c r="H122" s="96">
        <v>4.8339256612979789E-2</v>
      </c>
      <c r="I122" s="97">
        <v>7.1392566129797894E-3</v>
      </c>
      <c r="M122" s="47" t="str">
        <f t="shared" si="2"/>
        <v>Poland</v>
      </c>
      <c r="N122" s="45" t="str">
        <f>INDEX('ISO3-Names'!$A:$A, MATCH($M122, 'ISO3-Names'!$B:$B, 0))</f>
        <v>POL</v>
      </c>
      <c r="O122" s="48">
        <f t="shared" si="3"/>
        <v>1.0335113140976191E-2</v>
      </c>
    </row>
    <row r="123" spans="1:15" ht="15.5">
      <c r="A123" s="98" t="s">
        <v>113</v>
      </c>
      <c r="B123" s="99" t="s">
        <v>1601</v>
      </c>
      <c r="C123" s="100" t="s">
        <v>597</v>
      </c>
      <c r="D123" s="101">
        <v>1.1279571658814777E-2</v>
      </c>
      <c r="E123" s="101">
        <v>5.5841410283049606E-2</v>
      </c>
      <c r="F123" s="27">
        <v>1.4641410283049603E-2</v>
      </c>
      <c r="G123" s="27">
        <v>2E-3</v>
      </c>
      <c r="H123" s="27">
        <v>4.3796093313810833E-2</v>
      </c>
      <c r="I123" s="26">
        <v>2.5960933138108326E-3</v>
      </c>
      <c r="M123" s="47" t="str">
        <f t="shared" si="2"/>
        <v>Portugal</v>
      </c>
      <c r="N123" s="45" t="str">
        <f>INDEX('ISO3-Names'!$A:$A, MATCH($M123, 'ISO3-Names'!$B:$B, 0))</f>
        <v>PRT</v>
      </c>
      <c r="O123" s="48">
        <f t="shared" si="3"/>
        <v>1.4641410283049603E-2</v>
      </c>
    </row>
    <row r="124" spans="1:15" ht="15.5">
      <c r="A124" s="92" t="s">
        <v>330</v>
      </c>
      <c r="B124" s="93" t="s">
        <v>1598</v>
      </c>
      <c r="C124" s="94" t="s">
        <v>599</v>
      </c>
      <c r="D124" s="95">
        <v>4.6445295065707902E-3</v>
      </c>
      <c r="E124" s="95">
        <v>4.722881599890278E-2</v>
      </c>
      <c r="F124" s="96">
        <v>6.0288159989027772E-3</v>
      </c>
      <c r="G124" s="96">
        <v>2.5000000000000005E-3</v>
      </c>
      <c r="H124" s="96">
        <v>4.4445116642263541E-2</v>
      </c>
      <c r="I124" s="97">
        <v>3.2451166422635415E-3</v>
      </c>
      <c r="M124" s="47" t="str">
        <f t="shared" si="2"/>
        <v>Qatar</v>
      </c>
      <c r="N124" s="45" t="str">
        <f>INDEX('ISO3-Names'!$A:$A, MATCH($M124, 'ISO3-Names'!$B:$B, 0))</f>
        <v>QAT</v>
      </c>
      <c r="O124" s="48">
        <f t="shared" si="3"/>
        <v>6.0288159989027772E-3</v>
      </c>
    </row>
    <row r="125" spans="1:15" ht="15.5">
      <c r="A125" s="98" t="s">
        <v>1614</v>
      </c>
      <c r="B125" s="99" t="s">
        <v>1598</v>
      </c>
      <c r="C125" s="100" t="s">
        <v>597</v>
      </c>
      <c r="D125" s="101">
        <v>1.1279571658814777E-2</v>
      </c>
      <c r="E125" s="101">
        <v>5.5841410283049606E-2</v>
      </c>
      <c r="F125" s="27">
        <v>1.4641410283049603E-2</v>
      </c>
      <c r="G125" s="27" t="s">
        <v>622</v>
      </c>
      <c r="H125" s="27" t="s">
        <v>622</v>
      </c>
      <c r="I125" s="26" t="s">
        <v>622</v>
      </c>
      <c r="M125" s="47" t="str">
        <f t="shared" si="2"/>
        <v>Ras Al Khaimah (Emirate of)</v>
      </c>
      <c r="N125" s="45" t="e">
        <f>INDEX('ISO3-Names'!$A:$A, MATCH($M125, 'ISO3-Names'!$B:$B, 0))</f>
        <v>#N/A</v>
      </c>
      <c r="O125" s="48">
        <f t="shared" si="3"/>
        <v>1.4641410283049603E-2</v>
      </c>
    </row>
    <row r="126" spans="1:15" ht="15.5">
      <c r="A126" s="92" t="s">
        <v>402</v>
      </c>
      <c r="B126" s="93" t="s">
        <v>1599</v>
      </c>
      <c r="C126" s="94" t="s">
        <v>610</v>
      </c>
      <c r="D126" s="95">
        <v>2.0679214707827093E-2</v>
      </c>
      <c r="E126" s="95">
        <v>6.8042585518924281E-2</v>
      </c>
      <c r="F126" s="96">
        <v>2.6842585518924274E-2</v>
      </c>
      <c r="G126" s="96">
        <v>1.5200000000000002E-2</v>
      </c>
      <c r="H126" s="96">
        <v>6.0930309184962332E-2</v>
      </c>
      <c r="I126" s="97">
        <v>1.9730309184962332E-2</v>
      </c>
      <c r="M126" s="47" t="str">
        <f t="shared" si="2"/>
        <v>Romania</v>
      </c>
      <c r="N126" s="45" t="str">
        <f>INDEX('ISO3-Names'!$A:$A, MATCH($M126, 'ISO3-Names'!$B:$B, 0))</f>
        <v>ROU</v>
      </c>
      <c r="O126" s="48">
        <f t="shared" si="3"/>
        <v>2.6842585518924274E-2</v>
      </c>
    </row>
    <row r="127" spans="1:15" ht="15.5">
      <c r="A127" s="98" t="s">
        <v>360</v>
      </c>
      <c r="B127" s="99" t="s">
        <v>576</v>
      </c>
      <c r="C127" s="100" t="s">
        <v>603</v>
      </c>
      <c r="D127" s="101">
        <v>5.1753328787503099E-2</v>
      </c>
      <c r="E127" s="101">
        <v>0.10837823541634524</v>
      </c>
      <c r="F127" s="27">
        <v>6.7178235416345239E-2</v>
      </c>
      <c r="G127" s="27" t="s">
        <v>622</v>
      </c>
      <c r="H127" s="27" t="s">
        <v>622</v>
      </c>
      <c r="I127" s="26" t="s">
        <v>622</v>
      </c>
      <c r="M127" s="47" t="str">
        <f t="shared" si="2"/>
        <v>Rwanda</v>
      </c>
      <c r="N127" s="45" t="str">
        <f>INDEX('ISO3-Names'!$A:$A, MATCH($M127, 'ISO3-Names'!$B:$B, 0))</f>
        <v>RWA</v>
      </c>
      <c r="O127" s="48">
        <f t="shared" si="3"/>
        <v>6.7178235416345239E-2</v>
      </c>
    </row>
    <row r="128" spans="1:15" ht="15.5">
      <c r="A128" s="92" t="s">
        <v>449</v>
      </c>
      <c r="B128" s="93" t="s">
        <v>1598</v>
      </c>
      <c r="C128" s="94" t="s">
        <v>595</v>
      </c>
      <c r="D128" s="95">
        <v>6.6350421522439872E-3</v>
      </c>
      <c r="E128" s="95">
        <v>4.9812594284146826E-2</v>
      </c>
      <c r="F128" s="96">
        <v>8.6125942841468253E-3</v>
      </c>
      <c r="G128" s="96">
        <v>3.6000000000000008E-3</v>
      </c>
      <c r="H128" s="96">
        <v>4.5872967964859498E-2</v>
      </c>
      <c r="I128" s="97">
        <v>4.6729679648594997E-3</v>
      </c>
      <c r="M128" s="47" t="str">
        <f t="shared" si="2"/>
        <v>Saudi Arabia</v>
      </c>
      <c r="N128" s="45" t="str">
        <f>INDEX('ISO3-Names'!$A:$A, MATCH($M128, 'ISO3-Names'!$B:$B, 0))</f>
        <v>SAU</v>
      </c>
      <c r="O128" s="48">
        <f t="shared" si="3"/>
        <v>8.6125942841468253E-3</v>
      </c>
    </row>
    <row r="129" spans="1:15" ht="15.5">
      <c r="A129" s="98" t="s">
        <v>227</v>
      </c>
      <c r="B129" s="99" t="s">
        <v>576</v>
      </c>
      <c r="C129" s="100" t="s">
        <v>607</v>
      </c>
      <c r="D129" s="101">
        <v>3.3838714976444327E-2</v>
      </c>
      <c r="E129" s="101">
        <v>8.5124230849148802E-2</v>
      </c>
      <c r="F129" s="27">
        <v>4.3924230849148801E-2</v>
      </c>
      <c r="G129" s="27">
        <v>4.9000000000000002E-2</v>
      </c>
      <c r="H129" s="27">
        <v>0.1048042861883654</v>
      </c>
      <c r="I129" s="26">
        <v>6.3604286188365403E-2</v>
      </c>
      <c r="M129" s="47" t="str">
        <f t="shared" si="2"/>
        <v>Senegal</v>
      </c>
      <c r="N129" s="45" t="str">
        <f>INDEX('ISO3-Names'!$A:$A, MATCH($M129, 'ISO3-Names'!$B:$B, 0))</f>
        <v>SEN</v>
      </c>
      <c r="O129" s="48">
        <f t="shared" si="3"/>
        <v>4.3924230849148801E-2</v>
      </c>
    </row>
    <row r="130" spans="1:15" ht="15.5">
      <c r="A130" s="92" t="s">
        <v>557</v>
      </c>
      <c r="B130" s="93" t="s">
        <v>1599</v>
      </c>
      <c r="C130" s="94" t="s">
        <v>606</v>
      </c>
      <c r="D130" s="95">
        <v>2.8309513182907677E-2</v>
      </c>
      <c r="E130" s="95">
        <v>7.7947068945693115E-2</v>
      </c>
      <c r="F130" s="96">
        <v>3.6747068945693122E-2</v>
      </c>
      <c r="G130" s="96">
        <v>1.8700000000000001E-2</v>
      </c>
      <c r="H130" s="96">
        <v>6.5473472484131295E-2</v>
      </c>
      <c r="I130" s="97">
        <v>2.4273472484131288E-2</v>
      </c>
      <c r="M130" s="47" t="str">
        <f t="shared" si="2"/>
        <v>Serbia</v>
      </c>
      <c r="N130" s="45" t="str">
        <f>INDEX('ISO3-Names'!$A:$A, MATCH($M130, 'ISO3-Names'!$B:$B, 0))</f>
        <v>SRB</v>
      </c>
      <c r="O130" s="48">
        <f t="shared" si="3"/>
        <v>3.6747068945693122E-2</v>
      </c>
    </row>
    <row r="131" spans="1:15" ht="15.5">
      <c r="A131" s="98" t="s">
        <v>1616</v>
      </c>
      <c r="B131" s="99" t="s">
        <v>1598</v>
      </c>
      <c r="C131" s="100" t="s">
        <v>605</v>
      </c>
      <c r="D131" s="101">
        <v>2.3554399640466156E-2</v>
      </c>
      <c r="E131" s="101">
        <v>7.177470970872124E-2</v>
      </c>
      <c r="F131" s="27">
        <v>3.0574709708721233E-2</v>
      </c>
      <c r="G131" s="27" t="s">
        <v>622</v>
      </c>
      <c r="H131" s="27" t="s">
        <v>622</v>
      </c>
      <c r="I131" s="26" t="s">
        <v>622</v>
      </c>
      <c r="M131" s="47" t="str">
        <f t="shared" si="2"/>
        <v>Sharjah</v>
      </c>
      <c r="N131" s="45" t="e">
        <f>INDEX('ISO3-Names'!$A:$A, MATCH($M131, 'ISO3-Names'!$B:$B, 0))</f>
        <v>#N/A</v>
      </c>
      <c r="O131" s="48">
        <f t="shared" si="3"/>
        <v>3.0574709708721233E-2</v>
      </c>
    </row>
    <row r="132" spans="1:15" ht="15.5">
      <c r="A132" s="92" t="s">
        <v>147</v>
      </c>
      <c r="B132" s="93" t="s">
        <v>1605</v>
      </c>
      <c r="C132" s="94" t="s">
        <v>601</v>
      </c>
      <c r="D132" s="95">
        <v>0</v>
      </c>
      <c r="E132" s="95">
        <v>4.1200000000000001E-2</v>
      </c>
      <c r="F132" s="96">
        <v>0</v>
      </c>
      <c r="G132" s="96" t="s">
        <v>622</v>
      </c>
      <c r="H132" s="96" t="s">
        <v>622</v>
      </c>
      <c r="I132" s="97" t="s">
        <v>622</v>
      </c>
      <c r="M132" s="47" t="str">
        <f t="shared" si="2"/>
        <v>Singapore</v>
      </c>
      <c r="N132" s="45" t="str">
        <f>INDEX('ISO3-Names'!$A:$A, MATCH($M132, 'ISO3-Names'!$B:$B, 0))</f>
        <v>SGP</v>
      </c>
      <c r="O132" s="48">
        <f t="shared" si="3"/>
        <v>0</v>
      </c>
    </row>
    <row r="133" spans="1:15" ht="15.5">
      <c r="A133" s="98" t="s">
        <v>571</v>
      </c>
      <c r="B133" s="99" t="s">
        <v>1599</v>
      </c>
      <c r="C133" s="100" t="s">
        <v>596</v>
      </c>
      <c r="D133" s="101">
        <v>7.9620505826927847E-3</v>
      </c>
      <c r="E133" s="101">
        <v>5.153511314097619E-2</v>
      </c>
      <c r="F133" s="27">
        <v>1.0335113140976191E-2</v>
      </c>
      <c r="G133" s="27">
        <v>1.9999999999999966E-4</v>
      </c>
      <c r="H133" s="27">
        <v>4.1459609331381084E-2</v>
      </c>
      <c r="I133" s="26">
        <v>2.5960933138108284E-4</v>
      </c>
      <c r="M133" s="47" t="str">
        <f t="shared" si="2"/>
        <v>Slovakia</v>
      </c>
      <c r="N133" s="45" t="str">
        <f>INDEX('ISO3-Names'!$A:$A, MATCH($M133, 'ISO3-Names'!$B:$B, 0))</f>
        <v>SVK</v>
      </c>
      <c r="O133" s="48">
        <f t="shared" si="3"/>
        <v>1.0335113140976191E-2</v>
      </c>
    </row>
    <row r="134" spans="1:15" ht="15.5">
      <c r="A134" s="92" t="s">
        <v>22</v>
      </c>
      <c r="B134" s="93" t="s">
        <v>1599</v>
      </c>
      <c r="C134" s="94" t="s">
        <v>597</v>
      </c>
      <c r="D134" s="95">
        <v>1.1279571658814777E-2</v>
      </c>
      <c r="E134" s="95">
        <v>5.5841410283049606E-2</v>
      </c>
      <c r="F134" s="96">
        <v>1.4641410283049603E-2</v>
      </c>
      <c r="G134" s="96">
        <v>1.5000000000000005E-3</v>
      </c>
      <c r="H134" s="96">
        <v>4.3147069985358125E-2</v>
      </c>
      <c r="I134" s="97">
        <v>1.947069985358125E-3</v>
      </c>
      <c r="M134" s="47" t="str">
        <f t="shared" si="2"/>
        <v>Slovenia</v>
      </c>
      <c r="N134" s="45" t="str">
        <f>INDEX('ISO3-Names'!$A:$A, MATCH($M134, 'ISO3-Names'!$B:$B, 0))</f>
        <v>SVN</v>
      </c>
      <c r="O134" s="48">
        <f t="shared" si="3"/>
        <v>1.4641410283049603E-2</v>
      </c>
    </row>
    <row r="135" spans="1:15" ht="15.5">
      <c r="A135" s="98" t="s">
        <v>361</v>
      </c>
      <c r="B135" s="99" t="s">
        <v>1605</v>
      </c>
      <c r="C135" s="100" t="s">
        <v>619</v>
      </c>
      <c r="D135" s="101">
        <v>7.055261488552772E-2</v>
      </c>
      <c r="E135" s="101">
        <v>0.13278058588809455</v>
      </c>
      <c r="F135" s="27">
        <v>9.1580585888094562E-2</v>
      </c>
      <c r="G135" s="27" t="s">
        <v>622</v>
      </c>
      <c r="H135" s="27" t="s">
        <v>622</v>
      </c>
      <c r="I135" s="26" t="s">
        <v>622</v>
      </c>
      <c r="M135" s="47" t="str">
        <f t="shared" si="2"/>
        <v>Solomon Islands</v>
      </c>
      <c r="N135" s="45" t="str">
        <f>INDEX('ISO3-Names'!$A:$A, MATCH($M135, 'ISO3-Names'!$B:$B, 0))</f>
        <v>SLB</v>
      </c>
      <c r="O135" s="48">
        <f t="shared" si="3"/>
        <v>9.1580585888094562E-2</v>
      </c>
    </row>
    <row r="136" spans="1:15" ht="15.5">
      <c r="A136" s="92" t="s">
        <v>112</v>
      </c>
      <c r="B136" s="93" t="s">
        <v>576</v>
      </c>
      <c r="C136" s="94" t="s">
        <v>606</v>
      </c>
      <c r="D136" s="95">
        <v>2.8309513182907677E-2</v>
      </c>
      <c r="E136" s="95">
        <v>7.7947068945693115E-2</v>
      </c>
      <c r="F136" s="96">
        <v>3.6747068945693122E-2</v>
      </c>
      <c r="G136" s="96">
        <v>2.7099999999999999E-2</v>
      </c>
      <c r="H136" s="96">
        <v>7.6377064402136791E-2</v>
      </c>
      <c r="I136" s="97">
        <v>3.5177064402136783E-2</v>
      </c>
      <c r="M136" s="47" t="str">
        <f t="shared" si="2"/>
        <v>South Africa</v>
      </c>
      <c r="N136" s="45" t="str">
        <f>INDEX('ISO3-Names'!$A:$A, MATCH($M136, 'ISO3-Names'!$B:$B, 0))</f>
        <v>ZAF</v>
      </c>
      <c r="O136" s="48">
        <f t="shared" si="3"/>
        <v>3.6747068945693122E-2</v>
      </c>
    </row>
    <row r="137" spans="1:15" ht="15.5">
      <c r="A137" s="98" t="s">
        <v>405</v>
      </c>
      <c r="B137" s="99" t="s">
        <v>1601</v>
      </c>
      <c r="C137" s="100" t="s">
        <v>608</v>
      </c>
      <c r="D137" s="101">
        <v>1.5039428878419702E-2</v>
      </c>
      <c r="E137" s="101">
        <v>6.0721880377399465E-2</v>
      </c>
      <c r="F137" s="27">
        <v>1.9521880377399468E-2</v>
      </c>
      <c r="G137" s="27">
        <v>2.1999999999999997E-3</v>
      </c>
      <c r="H137" s="27">
        <v>4.4055702645191916E-2</v>
      </c>
      <c r="I137" s="26">
        <v>2.8557026451919154E-3</v>
      </c>
      <c r="M137" s="47" t="str">
        <f t="shared" ref="M137:M163" si="4">A137</f>
        <v>Spain</v>
      </c>
      <c r="N137" s="45" t="str">
        <f>INDEX('ISO3-Names'!$A:$A, MATCH($M137, 'ISO3-Names'!$B:$B, 0))</f>
        <v>ESP</v>
      </c>
      <c r="O137" s="48">
        <f t="shared" ref="O137:O163" si="5">$F137</f>
        <v>1.9521880377399468E-2</v>
      </c>
    </row>
    <row r="138" spans="1:15" ht="15.5">
      <c r="A138" s="92" t="s">
        <v>142</v>
      </c>
      <c r="B138" s="93" t="s">
        <v>1605</v>
      </c>
      <c r="C138" s="94" t="s">
        <v>612</v>
      </c>
      <c r="D138" s="95">
        <v>0.11290630062401852</v>
      </c>
      <c r="E138" s="95">
        <v>0.18775764606856515</v>
      </c>
      <c r="F138" s="96">
        <v>0.14655764606856517</v>
      </c>
      <c r="G138" s="96" t="s">
        <v>622</v>
      </c>
      <c r="H138" s="96" t="s">
        <v>622</v>
      </c>
      <c r="I138" s="97" t="s">
        <v>622</v>
      </c>
      <c r="M138" s="47" t="str">
        <f t="shared" si="4"/>
        <v>Sri Lanka</v>
      </c>
      <c r="N138" s="45" t="str">
        <f>INDEX('ISO3-Names'!$A:$A, MATCH($M138, 'ISO3-Names'!$B:$B, 0))</f>
        <v>LKA</v>
      </c>
      <c r="O138" s="48">
        <f t="shared" si="5"/>
        <v>0.14655764606856517</v>
      </c>
    </row>
    <row r="139" spans="1:15" ht="15.5">
      <c r="A139" s="98" t="s">
        <v>1617</v>
      </c>
      <c r="B139" s="99" t="s">
        <v>1603</v>
      </c>
      <c r="C139" s="100" t="s">
        <v>606</v>
      </c>
      <c r="D139" s="101">
        <v>2.8309513182907677E-2</v>
      </c>
      <c r="E139" s="101">
        <v>7.7947068945693115E-2</v>
      </c>
      <c r="F139" s="27">
        <v>3.6747068945693122E-2</v>
      </c>
      <c r="G139" s="27" t="s">
        <v>622</v>
      </c>
      <c r="H139" s="27" t="s">
        <v>622</v>
      </c>
      <c r="I139" s="26" t="s">
        <v>622</v>
      </c>
      <c r="M139" s="47" t="str">
        <f t="shared" si="4"/>
        <v>St. Maarten</v>
      </c>
      <c r="N139" s="45" t="e">
        <f>INDEX('ISO3-Names'!$A:$A, MATCH($M139, 'ISO3-Names'!$B:$B, 0))</f>
        <v>#N/A</v>
      </c>
      <c r="O139" s="48">
        <f t="shared" si="5"/>
        <v>3.6747068945693122E-2</v>
      </c>
    </row>
    <row r="140" spans="1:15" ht="15.5">
      <c r="A140" s="92" t="s">
        <v>1618</v>
      </c>
      <c r="B140" s="93" t="s">
        <v>1603</v>
      </c>
      <c r="C140" s="94" t="s">
        <v>604</v>
      </c>
      <c r="D140" s="95">
        <v>6.1152971836515406E-2</v>
      </c>
      <c r="E140" s="95">
        <v>0.1205794106522199</v>
      </c>
      <c r="F140" s="96">
        <v>7.9379410652219901E-2</v>
      </c>
      <c r="G140" s="96" t="s">
        <v>622</v>
      </c>
      <c r="H140" s="96" t="s">
        <v>622</v>
      </c>
      <c r="I140" s="97" t="s">
        <v>622</v>
      </c>
      <c r="M140" s="47" t="str">
        <f t="shared" si="4"/>
        <v>St. Vincent &amp; the Grenadines</v>
      </c>
      <c r="N140" s="45" t="e">
        <f>INDEX('ISO3-Names'!$A:$A, MATCH($M140, 'ISO3-Names'!$B:$B, 0))</f>
        <v>#N/A</v>
      </c>
      <c r="O140" s="48">
        <f t="shared" si="5"/>
        <v>7.9379410652219901E-2</v>
      </c>
    </row>
    <row r="141" spans="1:15" ht="15.5">
      <c r="A141" s="98" t="s">
        <v>428</v>
      </c>
      <c r="B141" s="99" t="s">
        <v>1602</v>
      </c>
      <c r="C141" s="100" t="s">
        <v>621</v>
      </c>
      <c r="D141" s="101">
        <v>9.410701452599389E-2</v>
      </c>
      <c r="E141" s="101">
        <v>0.16335529559681583</v>
      </c>
      <c r="F141" s="27">
        <v>0.12215529559681582</v>
      </c>
      <c r="G141" s="27" t="s">
        <v>622</v>
      </c>
      <c r="H141" s="27" t="s">
        <v>622</v>
      </c>
      <c r="I141" s="26" t="s">
        <v>622</v>
      </c>
      <c r="M141" s="47" t="str">
        <f t="shared" si="4"/>
        <v>Suriname</v>
      </c>
      <c r="N141" s="45" t="str">
        <f>INDEX('ISO3-Names'!$A:$A, MATCH($M141, 'ISO3-Names'!$B:$B, 0))</f>
        <v>SUR</v>
      </c>
      <c r="O141" s="48">
        <f t="shared" si="5"/>
        <v>0.12215529559681582</v>
      </c>
    </row>
    <row r="142" spans="1:15" ht="15.5">
      <c r="A142" s="92" t="s">
        <v>1619</v>
      </c>
      <c r="B142" s="93" t="s">
        <v>576</v>
      </c>
      <c r="C142" s="94" t="s">
        <v>604</v>
      </c>
      <c r="D142" s="95">
        <v>6.1152971836515406E-2</v>
      </c>
      <c r="E142" s="95">
        <v>0.1205794106522199</v>
      </c>
      <c r="F142" s="96">
        <v>7.9379410652219901E-2</v>
      </c>
      <c r="G142" s="96" t="s">
        <v>622</v>
      </c>
      <c r="H142" s="96" t="s">
        <v>622</v>
      </c>
      <c r="I142" s="97" t="s">
        <v>622</v>
      </c>
      <c r="M142" s="47" t="str">
        <f t="shared" si="4"/>
        <v>Swaziland</v>
      </c>
      <c r="N142" s="45" t="e">
        <f>INDEX('ISO3-Names'!$A:$A, MATCH($M142, 'ISO3-Names'!$B:$B, 0))</f>
        <v>#N/A</v>
      </c>
      <c r="O142" s="48">
        <f t="shared" si="5"/>
        <v>7.9379410652219901E-2</v>
      </c>
    </row>
    <row r="143" spans="1:15" ht="15.5">
      <c r="A143" s="98" t="s">
        <v>464</v>
      </c>
      <c r="B143" s="99" t="s">
        <v>1601</v>
      </c>
      <c r="C143" s="100" t="s">
        <v>601</v>
      </c>
      <c r="D143" s="101">
        <v>0</v>
      </c>
      <c r="E143" s="101">
        <v>4.1200000000000001E-2</v>
      </c>
      <c r="F143" s="27">
        <v>0</v>
      </c>
      <c r="G143" s="27">
        <v>0</v>
      </c>
      <c r="H143" s="27">
        <v>4.1200000000000001E-2</v>
      </c>
      <c r="I143" s="26">
        <v>0</v>
      </c>
      <c r="M143" s="47" t="str">
        <f t="shared" si="4"/>
        <v>Sweden</v>
      </c>
      <c r="N143" s="45" t="str">
        <f>INDEX('ISO3-Names'!$A:$A, MATCH($M143, 'ISO3-Names'!$B:$B, 0))</f>
        <v>SWE</v>
      </c>
      <c r="O143" s="48">
        <f t="shared" si="5"/>
        <v>0</v>
      </c>
    </row>
    <row r="144" spans="1:15" ht="15.5">
      <c r="A144" s="92" t="s">
        <v>69</v>
      </c>
      <c r="B144" s="93" t="s">
        <v>1601</v>
      </c>
      <c r="C144" s="94" t="s">
        <v>601</v>
      </c>
      <c r="D144" s="95">
        <v>0</v>
      </c>
      <c r="E144" s="95">
        <v>4.1200000000000001E-2</v>
      </c>
      <c r="F144" s="96">
        <v>0</v>
      </c>
      <c r="G144" s="96">
        <v>0</v>
      </c>
      <c r="H144" s="96">
        <v>4.1200000000000001E-2</v>
      </c>
      <c r="I144" s="97">
        <v>0</v>
      </c>
      <c r="M144" s="47" t="str">
        <f t="shared" si="4"/>
        <v>Switzerland</v>
      </c>
      <c r="N144" s="45" t="str">
        <f>INDEX('ISO3-Names'!$A:$A, MATCH($M144, 'ISO3-Names'!$B:$B, 0))</f>
        <v>CHE</v>
      </c>
      <c r="O144" s="48">
        <f t="shared" si="5"/>
        <v>0</v>
      </c>
    </row>
    <row r="145" spans="1:15" ht="15.5">
      <c r="A145" s="98" t="s">
        <v>1620</v>
      </c>
      <c r="B145" s="99" t="s">
        <v>1605</v>
      </c>
      <c r="C145" s="100" t="s">
        <v>600</v>
      </c>
      <c r="D145" s="101">
        <v>5.6397858294073887E-3</v>
      </c>
      <c r="E145" s="101">
        <v>4.8520705141524803E-2</v>
      </c>
      <c r="F145" s="27">
        <v>7.3207051415248017E-3</v>
      </c>
      <c r="G145" s="27" t="s">
        <v>622</v>
      </c>
      <c r="H145" s="27" t="s">
        <v>622</v>
      </c>
      <c r="I145" s="26" t="s">
        <v>622</v>
      </c>
      <c r="M145" s="204" t="s">
        <v>708</v>
      </c>
      <c r="N145" s="45" t="str">
        <f>INDEX('ISO3-Names'!$A:$A, MATCH($M145, 'ISO3-Names'!$B:$B, 0))</f>
        <v>TWN</v>
      </c>
      <c r="O145" s="48">
        <f t="shared" si="5"/>
        <v>7.3207051415248017E-3</v>
      </c>
    </row>
    <row r="146" spans="1:15" ht="15.5">
      <c r="A146" s="92" t="s">
        <v>161</v>
      </c>
      <c r="B146" s="93" t="s">
        <v>1599</v>
      </c>
      <c r="C146" s="94" t="s">
        <v>604</v>
      </c>
      <c r="D146" s="95">
        <v>6.1152971836515406E-2</v>
      </c>
      <c r="E146" s="95">
        <v>0.1205794106522199</v>
      </c>
      <c r="F146" s="96">
        <v>7.9379410652219901E-2</v>
      </c>
      <c r="G146" s="96" t="s">
        <v>622</v>
      </c>
      <c r="H146" s="96" t="s">
        <v>622</v>
      </c>
      <c r="I146" s="97" t="s">
        <v>622</v>
      </c>
      <c r="M146" s="47" t="str">
        <f t="shared" si="4"/>
        <v>Tajikistan</v>
      </c>
      <c r="N146" s="45" t="str">
        <f>INDEX('ISO3-Names'!$A:$A, MATCH($M146, 'ISO3-Names'!$B:$B, 0))</f>
        <v>TJK</v>
      </c>
      <c r="O146" s="48">
        <f t="shared" si="5"/>
        <v>7.9379410652219901E-2</v>
      </c>
    </row>
    <row r="147" spans="1:15" ht="15.5">
      <c r="A147" s="98" t="s">
        <v>188</v>
      </c>
      <c r="B147" s="99" t="s">
        <v>576</v>
      </c>
      <c r="C147" s="100" t="s">
        <v>602</v>
      </c>
      <c r="D147" s="101">
        <v>4.2353685738490778E-2</v>
      </c>
      <c r="E147" s="101">
        <v>9.6177060180470564E-2</v>
      </c>
      <c r="F147" s="27">
        <v>5.4977060180470563E-2</v>
      </c>
      <c r="G147" s="27" t="s">
        <v>622</v>
      </c>
      <c r="H147" s="27" t="s">
        <v>622</v>
      </c>
      <c r="I147" s="26" t="s">
        <v>622</v>
      </c>
      <c r="M147" s="204" t="s">
        <v>572</v>
      </c>
      <c r="N147" s="45" t="str">
        <f>INDEX('ISO3-Names'!$A:$A, MATCH($M147, 'ISO3-Names'!$B:$B, 0))</f>
        <v>TZA</v>
      </c>
      <c r="O147" s="48">
        <f t="shared" si="5"/>
        <v>5.4977060180470563E-2</v>
      </c>
    </row>
    <row r="148" spans="1:15" ht="15.5">
      <c r="A148" s="92" t="s">
        <v>555</v>
      </c>
      <c r="B148" s="93" t="s">
        <v>1605</v>
      </c>
      <c r="C148" s="94" t="s">
        <v>608</v>
      </c>
      <c r="D148" s="95">
        <v>1.5039428878419702E-2</v>
      </c>
      <c r="E148" s="95">
        <v>6.0721880377399465E-2</v>
      </c>
      <c r="F148" s="96">
        <v>1.9521880377399468E-2</v>
      </c>
      <c r="G148" s="96">
        <v>2.3E-3</v>
      </c>
      <c r="H148" s="96">
        <v>4.4185507310882458E-2</v>
      </c>
      <c r="I148" s="97">
        <v>2.9855073108824575E-3</v>
      </c>
      <c r="M148" s="47" t="str">
        <f t="shared" si="4"/>
        <v>Thailand</v>
      </c>
      <c r="N148" s="45" t="str">
        <f>INDEX('ISO3-Names'!$A:$A, MATCH($M148, 'ISO3-Names'!$B:$B, 0))</f>
        <v>THA</v>
      </c>
      <c r="O148" s="48">
        <f t="shared" si="5"/>
        <v>1.9521880377399468E-2</v>
      </c>
    </row>
    <row r="149" spans="1:15" ht="15.5">
      <c r="A149" s="98" t="s">
        <v>138</v>
      </c>
      <c r="B149" s="99" t="s">
        <v>576</v>
      </c>
      <c r="C149" s="100" t="s">
        <v>604</v>
      </c>
      <c r="D149" s="101">
        <v>6.1152971836515406E-2</v>
      </c>
      <c r="E149" s="101">
        <v>0.1205794106522199</v>
      </c>
      <c r="F149" s="27">
        <v>7.9379410652219901E-2</v>
      </c>
      <c r="G149" s="27" t="s">
        <v>622</v>
      </c>
      <c r="H149" s="27" t="s">
        <v>622</v>
      </c>
      <c r="I149" s="26" t="s">
        <v>622</v>
      </c>
      <c r="M149" s="47" t="str">
        <f t="shared" si="4"/>
        <v>Togo</v>
      </c>
      <c r="N149" s="45" t="str">
        <f>INDEX('ISO3-Names'!$A:$A, MATCH($M149, 'ISO3-Names'!$B:$B, 0))</f>
        <v>TGO</v>
      </c>
      <c r="O149" s="48">
        <f t="shared" si="5"/>
        <v>7.9379410652219901E-2</v>
      </c>
    </row>
    <row r="150" spans="1:15" ht="15.5">
      <c r="A150" s="92" t="s">
        <v>498</v>
      </c>
      <c r="B150" s="93" t="s">
        <v>1603</v>
      </c>
      <c r="C150" s="94" t="s">
        <v>606</v>
      </c>
      <c r="D150" s="95">
        <v>2.8309513182907677E-2</v>
      </c>
      <c r="E150" s="95">
        <v>7.7947068945693115E-2</v>
      </c>
      <c r="F150" s="96">
        <v>3.6747068945693122E-2</v>
      </c>
      <c r="G150" s="96" t="s">
        <v>622</v>
      </c>
      <c r="H150" s="96" t="s">
        <v>622</v>
      </c>
      <c r="I150" s="97" t="s">
        <v>622</v>
      </c>
      <c r="M150" s="47" t="str">
        <f t="shared" si="4"/>
        <v>Trinidad and Tobago</v>
      </c>
      <c r="N150" s="45" t="str">
        <f>INDEX('ISO3-Names'!$A:$A, MATCH($M150, 'ISO3-Names'!$B:$B, 0))</f>
        <v>TTO</v>
      </c>
      <c r="O150" s="48">
        <f t="shared" si="5"/>
        <v>3.6747068945693122E-2</v>
      </c>
    </row>
    <row r="151" spans="1:15" ht="15.5">
      <c r="A151" s="98" t="s">
        <v>561</v>
      </c>
      <c r="B151" s="99" t="s">
        <v>576</v>
      </c>
      <c r="C151" s="100" t="s">
        <v>620</v>
      </c>
      <c r="D151" s="101">
        <v>8.4707371476981555E-2</v>
      </c>
      <c r="E151" s="101">
        <v>0.15115412036094111</v>
      </c>
      <c r="F151" s="27">
        <v>0.10995412036094113</v>
      </c>
      <c r="G151" s="27">
        <v>7.4300000000000005E-2</v>
      </c>
      <c r="H151" s="27">
        <v>0.13764486660807246</v>
      </c>
      <c r="I151" s="26">
        <v>9.6444866608072444E-2</v>
      </c>
      <c r="M151" s="47" t="str">
        <f t="shared" si="4"/>
        <v>Tunisia</v>
      </c>
      <c r="N151" s="45" t="str">
        <f>INDEX('ISO3-Names'!$A:$A, MATCH($M151, 'ISO3-Names'!$B:$B, 0))</f>
        <v>TUN</v>
      </c>
      <c r="O151" s="48">
        <f t="shared" si="5"/>
        <v>0.10995412036094113</v>
      </c>
    </row>
    <row r="152" spans="1:15" ht="15.5">
      <c r="A152" s="92" t="s">
        <v>470</v>
      </c>
      <c r="B152" s="93" t="s">
        <v>1601</v>
      </c>
      <c r="C152" s="94" t="s">
        <v>604</v>
      </c>
      <c r="D152" s="95">
        <v>6.1152971836515406E-2</v>
      </c>
      <c r="E152" s="95">
        <v>0.1205794106522199</v>
      </c>
      <c r="F152" s="96">
        <v>7.9379410652219901E-2</v>
      </c>
      <c r="G152" s="96">
        <v>3.3099999999999997E-2</v>
      </c>
      <c r="H152" s="96">
        <v>8.4165344343569287E-2</v>
      </c>
      <c r="I152" s="97">
        <v>4.296534434356928E-2</v>
      </c>
      <c r="M152" s="204" t="s">
        <v>741</v>
      </c>
      <c r="N152" s="45" t="str">
        <f>INDEX('ISO3-Names'!$A:$A, MATCH($M152, 'ISO3-Names'!$B:$B, 0))</f>
        <v>TUR</v>
      </c>
      <c r="O152" s="48">
        <f t="shared" si="5"/>
        <v>7.9379410652219901E-2</v>
      </c>
    </row>
    <row r="153" spans="1:15" ht="15.5">
      <c r="A153" s="98" t="s">
        <v>540</v>
      </c>
      <c r="B153" s="99" t="s">
        <v>1603</v>
      </c>
      <c r="C153" s="100" t="s">
        <v>608</v>
      </c>
      <c r="D153" s="101">
        <v>1.5039428878419702E-2</v>
      </c>
      <c r="E153" s="101">
        <v>6.0721880377399465E-2</v>
      </c>
      <c r="F153" s="27">
        <v>1.9521880377399468E-2</v>
      </c>
      <c r="G153" s="27" t="s">
        <v>622</v>
      </c>
      <c r="H153" s="27" t="s">
        <v>622</v>
      </c>
      <c r="I153" s="26" t="s">
        <v>622</v>
      </c>
      <c r="M153" s="47" t="str">
        <f t="shared" si="4"/>
        <v>Turks and Caicos Islands</v>
      </c>
      <c r="N153" s="45" t="str">
        <f>INDEX('ISO3-Names'!$A:$A, MATCH($M153, 'ISO3-Names'!$B:$B, 0))</f>
        <v>TCA</v>
      </c>
      <c r="O153" s="48">
        <f t="shared" si="5"/>
        <v>1.9521880377399468E-2</v>
      </c>
    </row>
    <row r="154" spans="1:15" ht="15.5">
      <c r="A154" s="92" t="s">
        <v>256</v>
      </c>
      <c r="B154" s="93" t="s">
        <v>576</v>
      </c>
      <c r="C154" s="94" t="s">
        <v>604</v>
      </c>
      <c r="D154" s="95">
        <v>6.1152971836515406E-2</v>
      </c>
      <c r="E154" s="95">
        <v>0.1205794106522199</v>
      </c>
      <c r="F154" s="96">
        <v>7.9379410652219901E-2</v>
      </c>
      <c r="G154" s="96" t="s">
        <v>622</v>
      </c>
      <c r="H154" s="96" t="s">
        <v>622</v>
      </c>
      <c r="I154" s="97" t="s">
        <v>622</v>
      </c>
      <c r="M154" s="47" t="str">
        <f t="shared" si="4"/>
        <v>Uganda</v>
      </c>
      <c r="N154" s="45" t="str">
        <f>INDEX('ISO3-Names'!$A:$A, MATCH($M154, 'ISO3-Names'!$B:$B, 0))</f>
        <v>UGA</v>
      </c>
      <c r="O154" s="48">
        <f t="shared" si="5"/>
        <v>7.9379410652219901E-2</v>
      </c>
    </row>
    <row r="155" spans="1:15" ht="15.5">
      <c r="A155" s="98" t="s">
        <v>164</v>
      </c>
      <c r="B155" s="99" t="s">
        <v>1599</v>
      </c>
      <c r="C155" s="100" t="s">
        <v>612</v>
      </c>
      <c r="D155" s="101">
        <v>0.11290630062401852</v>
      </c>
      <c r="E155" s="101">
        <v>0.18775764606856515</v>
      </c>
      <c r="F155" s="27">
        <v>0.14655764606856517</v>
      </c>
      <c r="G155" s="27" t="s">
        <v>622</v>
      </c>
      <c r="H155" s="27" t="s">
        <v>622</v>
      </c>
      <c r="I155" s="26" t="s">
        <v>622</v>
      </c>
      <c r="M155" s="47" t="str">
        <f t="shared" si="4"/>
        <v>Ukraine</v>
      </c>
      <c r="N155" s="45" t="str">
        <f>INDEX('ISO3-Names'!$A:$A, MATCH($M155, 'ISO3-Names'!$B:$B, 0))</f>
        <v>UKR</v>
      </c>
      <c r="O155" s="48">
        <f t="shared" si="5"/>
        <v>0.14655764606856517</v>
      </c>
    </row>
    <row r="156" spans="1:15" ht="15.5">
      <c r="A156" s="92" t="s">
        <v>49</v>
      </c>
      <c r="B156" s="93" t="s">
        <v>1598</v>
      </c>
      <c r="C156" s="94" t="s">
        <v>599</v>
      </c>
      <c r="D156" s="95">
        <v>4.6445295065707902E-3</v>
      </c>
      <c r="E156" s="95">
        <v>4.722881599890278E-2</v>
      </c>
      <c r="F156" s="96">
        <v>6.0288159989027772E-3</v>
      </c>
      <c r="G156" s="96" t="s">
        <v>622</v>
      </c>
      <c r="H156" s="96" t="s">
        <v>622</v>
      </c>
      <c r="I156" s="97" t="s">
        <v>622</v>
      </c>
      <c r="M156" s="47" t="str">
        <f t="shared" si="4"/>
        <v>United Arab Emirates</v>
      </c>
      <c r="N156" s="45" t="str">
        <f>INDEX('ISO3-Names'!$A:$A, MATCH($M156, 'ISO3-Names'!$B:$B, 0))</f>
        <v>ARE</v>
      </c>
      <c r="O156" s="48">
        <f t="shared" si="5"/>
        <v>6.0288159989027772E-3</v>
      </c>
    </row>
    <row r="157" spans="1:15" ht="15.5">
      <c r="A157" s="98" t="s">
        <v>266</v>
      </c>
      <c r="B157" s="99" t="s">
        <v>1601</v>
      </c>
      <c r="C157" s="100" t="s">
        <v>600</v>
      </c>
      <c r="D157" s="101">
        <v>5.6397858294073887E-3</v>
      </c>
      <c r="E157" s="101">
        <v>4.8520705141524803E-2</v>
      </c>
      <c r="F157" s="27">
        <v>7.3207051415248017E-3</v>
      </c>
      <c r="G157" s="27">
        <v>0</v>
      </c>
      <c r="H157" s="27">
        <v>4.1200000000000001E-2</v>
      </c>
      <c r="I157" s="26">
        <v>0</v>
      </c>
      <c r="M157" s="47" t="str">
        <f t="shared" si="4"/>
        <v>United Kingdom</v>
      </c>
      <c r="N157" s="45" t="str">
        <f>INDEX('ISO3-Names'!$A:$A, MATCH($M157, 'ISO3-Names'!$B:$B, 0))</f>
        <v>GBR</v>
      </c>
      <c r="O157" s="48">
        <f t="shared" si="5"/>
        <v>7.3207051415248017E-3</v>
      </c>
    </row>
    <row r="158" spans="1:15" ht="15.5">
      <c r="A158" s="92" t="s">
        <v>273</v>
      </c>
      <c r="B158" s="93" t="s">
        <v>172</v>
      </c>
      <c r="C158" s="94" t="s">
        <v>601</v>
      </c>
      <c r="D158" s="95">
        <v>0</v>
      </c>
      <c r="E158" s="95">
        <v>4.1200000000000001E-2</v>
      </c>
      <c r="F158" s="96">
        <v>0</v>
      </c>
      <c r="G158" s="96">
        <v>0</v>
      </c>
      <c r="H158" s="96">
        <v>4.1200000000000001E-2</v>
      </c>
      <c r="I158" s="97">
        <v>0</v>
      </c>
      <c r="M158" s="204" t="s">
        <v>573</v>
      </c>
      <c r="N158" s="45" t="str">
        <f>INDEX('ISO3-Names'!$A:$A, MATCH($M158, 'ISO3-Names'!$B:$B, 0))</f>
        <v>USA</v>
      </c>
      <c r="O158" s="48">
        <f t="shared" si="5"/>
        <v>0</v>
      </c>
    </row>
    <row r="159" spans="1:15" ht="15.5">
      <c r="A159" s="194" t="s">
        <v>170</v>
      </c>
      <c r="B159" s="195" t="s">
        <v>1602</v>
      </c>
      <c r="C159" s="196" t="s">
        <v>608</v>
      </c>
      <c r="D159" s="197">
        <v>1.5039428878419702E-2</v>
      </c>
      <c r="E159" s="197">
        <v>6.0721880377399465E-2</v>
      </c>
      <c r="F159" s="187">
        <v>1.9521880377399468E-2</v>
      </c>
      <c r="G159" s="187">
        <v>6.2000000000000006E-3</v>
      </c>
      <c r="H159" s="187">
        <v>4.924788927281358E-2</v>
      </c>
      <c r="I159" s="186">
        <v>8.0478892728135815E-3</v>
      </c>
      <c r="M159" s="47" t="str">
        <f t="shared" si="4"/>
        <v>Uruguay</v>
      </c>
      <c r="N159" s="45" t="str">
        <f>INDEX('ISO3-Names'!$A:$A, MATCH($M159, 'ISO3-Names'!$B:$B, 0))</f>
        <v>URY</v>
      </c>
      <c r="O159" s="48">
        <f t="shared" si="5"/>
        <v>1.9521880377399468E-2</v>
      </c>
    </row>
    <row r="160" spans="1:15" ht="15.5">
      <c r="A160" s="188" t="s">
        <v>216</v>
      </c>
      <c r="B160" s="183" t="s">
        <v>1599</v>
      </c>
      <c r="C160" s="184" t="s">
        <v>607</v>
      </c>
      <c r="D160" s="185">
        <v>3.3838714976444327E-2</v>
      </c>
      <c r="E160" s="185">
        <v>8.5124230849148802E-2</v>
      </c>
      <c r="F160" s="186">
        <v>4.3924230849148801E-2</v>
      </c>
      <c r="G160" s="186" t="s">
        <v>622</v>
      </c>
      <c r="H160" s="186" t="s">
        <v>622</v>
      </c>
      <c r="I160" s="186" t="s">
        <v>622</v>
      </c>
      <c r="M160" s="47" t="str">
        <f t="shared" si="4"/>
        <v>Uzbekistan</v>
      </c>
      <c r="N160" s="45" t="str">
        <f>INDEX('ISO3-Names'!$A:$A, MATCH($M160, 'ISO3-Names'!$B:$B, 0))</f>
        <v>UZB</v>
      </c>
      <c r="O160" s="48">
        <f t="shared" si="5"/>
        <v>4.3924230849148801E-2</v>
      </c>
    </row>
    <row r="161" spans="1:51" s="28" customFormat="1" ht="15.5">
      <c r="A161" s="189" t="s">
        <v>1621</v>
      </c>
      <c r="B161" s="190" t="s">
        <v>1602</v>
      </c>
      <c r="C161" s="191" t="s">
        <v>611</v>
      </c>
      <c r="D161" s="192">
        <v>0.17499999999999999</v>
      </c>
      <c r="E161" s="192">
        <v>0.26835816495844783</v>
      </c>
      <c r="F161" s="193">
        <v>0.22715816495844784</v>
      </c>
      <c r="G161" s="193">
        <v>9.8299999999999998E-2</v>
      </c>
      <c r="H161" s="193">
        <v>0.16879798637380244</v>
      </c>
      <c r="I161" s="193">
        <v>0.12759798637380243</v>
      </c>
      <c r="J161" s="10"/>
      <c r="K161" s="10"/>
      <c r="L161" s="10"/>
      <c r="M161" s="204" t="s">
        <v>833</v>
      </c>
      <c r="N161" s="45" t="str">
        <f>INDEX('ISO3-Names'!$A:$A, MATCH($M161, 'ISO3-Names'!$B:$B, 0))</f>
        <v>VEN</v>
      </c>
      <c r="O161" s="48">
        <f t="shared" si="5"/>
        <v>0.22715816495844784</v>
      </c>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row>
    <row r="162" spans="1:51" ht="15.5">
      <c r="A162" s="188" t="s">
        <v>280</v>
      </c>
      <c r="B162" s="183" t="s">
        <v>1605</v>
      </c>
      <c r="C162" s="184" t="s">
        <v>606</v>
      </c>
      <c r="D162" s="185">
        <v>2.8309513182907677E-2</v>
      </c>
      <c r="E162" s="185">
        <v>7.7947068945693115E-2</v>
      </c>
      <c r="F162" s="186">
        <v>3.6747068945693122E-2</v>
      </c>
      <c r="G162" s="186">
        <v>1.3000000000000001E-2</v>
      </c>
      <c r="H162" s="186">
        <v>5.807460653977041E-2</v>
      </c>
      <c r="I162" s="186">
        <v>1.6874606539770413E-2</v>
      </c>
      <c r="M162" s="204" t="s">
        <v>574</v>
      </c>
      <c r="N162" s="45" t="str">
        <f>INDEX('ISO3-Names'!$A:$A, MATCH($M162, 'ISO3-Names'!$B:$B, 0))</f>
        <v>VNM</v>
      </c>
      <c r="O162" s="48">
        <f t="shared" si="5"/>
        <v>3.6747068945693122E-2</v>
      </c>
    </row>
    <row r="163" spans="1:51" ht="15.5">
      <c r="A163" s="189" t="s">
        <v>362</v>
      </c>
      <c r="B163" s="190" t="s">
        <v>576</v>
      </c>
      <c r="C163" s="191" t="s">
        <v>620</v>
      </c>
      <c r="D163" s="192">
        <v>8.4707371476981555E-2</v>
      </c>
      <c r="E163" s="192">
        <v>0.15115412036094111</v>
      </c>
      <c r="F163" s="193">
        <v>0.10995412036094113</v>
      </c>
      <c r="G163" s="193" t="s">
        <v>622</v>
      </c>
      <c r="H163" s="193" t="s">
        <v>622</v>
      </c>
      <c r="I163" s="193" t="s">
        <v>622</v>
      </c>
      <c r="M163" s="47" t="str">
        <f t="shared" si="4"/>
        <v>Zambia</v>
      </c>
      <c r="N163" s="45" t="str">
        <f>INDEX('ISO3-Names'!$A:$A, MATCH($M163, 'ISO3-Names'!$B:$B, 0))</f>
        <v>ZMB</v>
      </c>
      <c r="O163" s="48">
        <f t="shared" si="5"/>
        <v>0.10995412036094113</v>
      </c>
    </row>
    <row r="164" spans="1:51" ht="15.5">
      <c r="A164" s="240" t="s">
        <v>614</v>
      </c>
      <c r="B164" s="240"/>
      <c r="C164" s="240"/>
      <c r="D164" s="240"/>
      <c r="E164" s="240"/>
      <c r="F164" s="29"/>
      <c r="G164" s="29"/>
      <c r="H164" s="29"/>
      <c r="I164" s="29"/>
      <c r="N164" s="45"/>
    </row>
    <row r="165" spans="1:51" s="30" customFormat="1" ht="15.5">
      <c r="A165" s="102" t="s">
        <v>584</v>
      </c>
      <c r="B165" s="102" t="s">
        <v>615</v>
      </c>
      <c r="C165" s="103" t="s">
        <v>616</v>
      </c>
      <c r="D165" s="103" t="s">
        <v>617</v>
      </c>
      <c r="E165" s="103" t="s">
        <v>618</v>
      </c>
      <c r="F165" s="31"/>
      <c r="G165" s="31"/>
      <c r="H165" s="31"/>
      <c r="I165" s="31"/>
      <c r="J165" s="10"/>
      <c r="K165" s="10"/>
      <c r="N165" s="45"/>
    </row>
    <row r="166" spans="1:51" ht="15.5">
      <c r="A166" s="104" t="s">
        <v>173</v>
      </c>
      <c r="B166" s="105">
        <v>69.25</v>
      </c>
      <c r="C166" s="106">
        <v>7.7947068945693115E-2</v>
      </c>
      <c r="D166" s="107">
        <v>3.6747068945693115E-2</v>
      </c>
      <c r="E166" s="108">
        <v>2.8309513182907673E-2</v>
      </c>
      <c r="F166" s="29"/>
      <c r="G166" s="29"/>
      <c r="H166" s="29"/>
      <c r="J166" s="30"/>
      <c r="K166" s="30"/>
      <c r="M166" s="10" t="str">
        <f>'Damodaran CRPs'!$A166</f>
        <v>Algeria</v>
      </c>
      <c r="N166" s="45" t="str">
        <f>INDEX('ISO3-Names'!$A:$A, MATCH($M166, 'ISO3-Names'!$B:$B, 0))</f>
        <v>DZA</v>
      </c>
      <c r="O166" s="198">
        <f>'Damodaran CRPs'!$D166</f>
        <v>3.6747068945693115E-2</v>
      </c>
    </row>
    <row r="167" spans="1:51" ht="15.5">
      <c r="A167" s="109" t="s">
        <v>1592</v>
      </c>
      <c r="B167" s="110">
        <v>81.75</v>
      </c>
      <c r="C167" s="111">
        <v>4.8520705141524803E-2</v>
      </c>
      <c r="D167" s="112">
        <v>7.3207051415248026E-3</v>
      </c>
      <c r="E167" s="113">
        <v>5.6397858294073896E-3</v>
      </c>
      <c r="F167" s="29"/>
      <c r="G167" s="29"/>
      <c r="H167" s="29"/>
      <c r="M167" s="10" t="str">
        <f>'Damodaran CRPs'!$A167</f>
        <v>Brunei</v>
      </c>
      <c r="N167" s="45" t="e">
        <f>INDEX('ISO3-Names'!$A:$A, MATCH($M167, 'ISO3-Names'!$B:$B, 0))</f>
        <v>#N/A</v>
      </c>
      <c r="O167" s="198">
        <f>'Damodaran CRPs'!$D167</f>
        <v>7.3207051415248026E-3</v>
      </c>
    </row>
    <row r="168" spans="1:51" ht="15.5">
      <c r="A168" s="104" t="s">
        <v>730</v>
      </c>
      <c r="B168" s="105">
        <v>66.75</v>
      </c>
      <c r="C168" s="106">
        <v>9.6177060180470564E-2</v>
      </c>
      <c r="D168" s="107">
        <v>5.4977060180470563E-2</v>
      </c>
      <c r="E168" s="108">
        <v>4.2353685738490778E-2</v>
      </c>
      <c r="F168" s="29"/>
      <c r="G168" s="29"/>
      <c r="H168" s="29"/>
      <c r="M168" s="10" t="str">
        <f>'Damodaran CRPs'!$A168</f>
        <v>Gambia</v>
      </c>
      <c r="N168" s="45" t="str">
        <f>INDEX('ISO3-Names'!$A:$A, MATCH($M168, 'ISO3-Names'!$B:$B, 0))</f>
        <v>GMB</v>
      </c>
      <c r="O168" s="198">
        <f>'Damodaran CRPs'!$D168</f>
        <v>5.4977060180470563E-2</v>
      </c>
    </row>
    <row r="169" spans="1:51" ht="15.5">
      <c r="A169" s="109" t="s">
        <v>269</v>
      </c>
      <c r="B169" s="110">
        <v>59</v>
      </c>
      <c r="C169" s="111">
        <v>0.15115412036094111</v>
      </c>
      <c r="D169" s="112">
        <v>0.10995412036094111</v>
      </c>
      <c r="E169" s="113">
        <v>8.4707371476981541E-2</v>
      </c>
      <c r="F169" s="29"/>
      <c r="G169" s="29"/>
      <c r="H169" s="29"/>
      <c r="M169" s="10" t="str">
        <f>'Damodaran CRPs'!$A169</f>
        <v>Guinea</v>
      </c>
      <c r="N169" s="45" t="str">
        <f>INDEX('ISO3-Names'!$A:$A, MATCH($M169, 'ISO3-Names'!$B:$B, 0))</f>
        <v>GIN</v>
      </c>
      <c r="O169" s="198">
        <f>'Damodaran CRPs'!$D169</f>
        <v>0.10995412036094111</v>
      </c>
    </row>
    <row r="170" spans="1:51" ht="15.5">
      <c r="A170" s="104" t="s">
        <v>100</v>
      </c>
      <c r="B170" s="105">
        <v>63</v>
      </c>
      <c r="C170" s="106">
        <v>0.1205794106522199</v>
      </c>
      <c r="D170" s="107">
        <v>7.9379410652219901E-2</v>
      </c>
      <c r="E170" s="108">
        <v>6.1152971836515406E-2</v>
      </c>
      <c r="F170" s="29"/>
      <c r="G170" s="29"/>
      <c r="H170" s="29"/>
      <c r="M170" s="10" t="str">
        <f>'Damodaran CRPs'!$A170</f>
        <v>Guinea-Bissau</v>
      </c>
      <c r="N170" s="45" t="str">
        <f>INDEX('ISO3-Names'!$A:$A, MATCH($M170, 'ISO3-Names'!$B:$B, 0))</f>
        <v>GNB</v>
      </c>
      <c r="O170" s="198">
        <f>'Damodaran CRPs'!$D170</f>
        <v>7.9379410652219901E-2</v>
      </c>
    </row>
    <row r="171" spans="1:51" ht="15.5">
      <c r="A171" s="109" t="s">
        <v>169</v>
      </c>
      <c r="B171" s="110">
        <v>74.5</v>
      </c>
      <c r="C171" s="111">
        <v>6.0721880377399465E-2</v>
      </c>
      <c r="D171" s="112">
        <v>1.9521880377399464E-2</v>
      </c>
      <c r="E171" s="113">
        <v>1.5039428878419699E-2</v>
      </c>
      <c r="F171" s="29"/>
      <c r="G171" s="29"/>
      <c r="H171" s="29"/>
      <c r="M171" s="10" t="str">
        <f>'Damodaran CRPs'!$A171</f>
        <v>Guyana</v>
      </c>
      <c r="N171" s="45" t="str">
        <f>INDEX('ISO3-Names'!$A:$A, MATCH($M171, 'ISO3-Names'!$B:$B, 0))</f>
        <v>GUY</v>
      </c>
      <c r="O171" s="198">
        <f>'Damodaran CRPs'!$D171</f>
        <v>1.9521880377399464E-2</v>
      </c>
    </row>
    <row r="172" spans="1:51" ht="15.5">
      <c r="A172" s="104" t="s">
        <v>246</v>
      </c>
      <c r="B172" s="105">
        <v>55</v>
      </c>
      <c r="C172" s="106">
        <v>0.18775764606856515</v>
      </c>
      <c r="D172" s="107">
        <v>0.14655764606856514</v>
      </c>
      <c r="E172" s="108">
        <v>0.1129063006240185</v>
      </c>
      <c r="F172" s="29"/>
      <c r="G172" s="29"/>
      <c r="H172" s="29"/>
      <c r="M172" s="10" t="str">
        <f>'Damodaran CRPs'!$A172</f>
        <v>Haiti</v>
      </c>
      <c r="N172" s="45" t="str">
        <f>INDEX('ISO3-Names'!$A:$A, MATCH($M172, 'ISO3-Names'!$B:$B, 0))</f>
        <v>HTI</v>
      </c>
      <c r="O172" s="198">
        <f>'Damodaran CRPs'!$D172</f>
        <v>0.14655764606856514</v>
      </c>
    </row>
    <row r="173" spans="1:51" ht="15.5">
      <c r="A173" s="109" t="s">
        <v>1593</v>
      </c>
      <c r="B173" s="110">
        <v>63.25</v>
      </c>
      <c r="C173" s="111">
        <v>0.1205794106522199</v>
      </c>
      <c r="D173" s="112">
        <v>7.9379410652219901E-2</v>
      </c>
      <c r="E173" s="113">
        <v>6.1152971836515406E-2</v>
      </c>
      <c r="F173" s="29"/>
      <c r="G173" s="29"/>
      <c r="H173" s="29"/>
      <c r="M173" s="10" t="str">
        <f>'Damodaran CRPs'!$A173</f>
        <v>Iran</v>
      </c>
      <c r="N173" s="45" t="e">
        <f>INDEX('ISO3-Names'!$A:$A, MATCH($M173, 'ISO3-Names'!$B:$B, 0))</f>
        <v>#N/A</v>
      </c>
      <c r="O173" s="198">
        <f>'Damodaran CRPs'!$D173</f>
        <v>7.9379410652219901E-2</v>
      </c>
    </row>
    <row r="174" spans="1:51" ht="15.5">
      <c r="A174" s="104" t="s">
        <v>1594</v>
      </c>
      <c r="B174" s="105">
        <v>49.25</v>
      </c>
      <c r="C174" s="106">
        <v>0.26835816495844783</v>
      </c>
      <c r="D174" s="107">
        <v>0.22715816495844782</v>
      </c>
      <c r="E174" s="108">
        <v>0.17499999999999996</v>
      </c>
      <c r="F174" s="29"/>
      <c r="G174" s="29"/>
      <c r="H174" s="29"/>
      <c r="M174" s="10" t="str">
        <f>'Damodaran CRPs'!$A174</f>
        <v>Korea, D.P.R.</v>
      </c>
      <c r="N174" s="45" t="e">
        <f>INDEX('ISO3-Names'!$A:$A, MATCH($M174, 'ISO3-Names'!$B:$B, 0))</f>
        <v>#N/A</v>
      </c>
      <c r="O174" s="198">
        <f>'Damodaran CRPs'!$D174</f>
        <v>0.22715816495844782</v>
      </c>
    </row>
    <row r="175" spans="1:51" ht="15.5">
      <c r="A175" s="109" t="s">
        <v>271</v>
      </c>
      <c r="B175" s="110">
        <v>61.5</v>
      </c>
      <c r="C175" s="111">
        <v>0.13278058588809455</v>
      </c>
      <c r="D175" s="112">
        <v>9.1580585888094548E-2</v>
      </c>
      <c r="E175" s="113">
        <v>7.0552614885527706E-2</v>
      </c>
      <c r="F175" s="29"/>
      <c r="G175" s="29"/>
      <c r="H175" s="29"/>
      <c r="M175" s="10" t="str">
        <f>'Damodaran CRPs'!$A175</f>
        <v>Liberia</v>
      </c>
      <c r="N175" s="45" t="str">
        <f>INDEX('ISO3-Names'!$A:$A, MATCH($M175, 'ISO3-Names'!$B:$B, 0))</f>
        <v>LBR</v>
      </c>
      <c r="O175" s="198">
        <f>'Damodaran CRPs'!$D175</f>
        <v>9.1580585888094548E-2</v>
      </c>
    </row>
    <row r="176" spans="1:51" ht="15.5">
      <c r="A176" s="104" t="s">
        <v>475</v>
      </c>
      <c r="B176" s="105">
        <v>74.75</v>
      </c>
      <c r="C176" s="106">
        <v>6.0721880377399465E-2</v>
      </c>
      <c r="D176" s="107">
        <v>1.9521880377399464E-2</v>
      </c>
      <c r="E176" s="108">
        <v>1.5039428878419699E-2</v>
      </c>
      <c r="F176" s="29"/>
      <c r="G176" s="29"/>
      <c r="H176" s="29"/>
      <c r="M176" s="10" t="str">
        <f>'Damodaran CRPs'!$A176</f>
        <v>Libya</v>
      </c>
      <c r="N176" s="45" t="str">
        <f>INDEX('ISO3-Names'!$A:$A, MATCH($M176, 'ISO3-Names'!$B:$B, 0))</f>
        <v>LBY</v>
      </c>
      <c r="O176" s="198">
        <f>'Damodaran CRPs'!$D176</f>
        <v>1.9521880377399464E-2</v>
      </c>
    </row>
    <row r="177" spans="1:15" ht="15.5">
      <c r="A177" s="109" t="s">
        <v>530</v>
      </c>
      <c r="B177" s="110">
        <v>63.25</v>
      </c>
      <c r="C177" s="111">
        <v>0.1205794106522199</v>
      </c>
      <c r="D177" s="112">
        <v>7.9379410652219901E-2</v>
      </c>
      <c r="E177" s="113">
        <v>6.1152971836515406E-2</v>
      </c>
      <c r="F177" s="29"/>
      <c r="G177" s="29"/>
      <c r="H177" s="29"/>
      <c r="M177" s="10" t="str">
        <f>'Damodaran CRPs'!$A177</f>
        <v>Madagascar</v>
      </c>
      <c r="N177" s="45" t="str">
        <f>INDEX('ISO3-Names'!$A:$A, MATCH($M177, 'ISO3-Names'!$B:$B, 0))</f>
        <v>MDG</v>
      </c>
      <c r="O177" s="198">
        <f>'Damodaran CRPs'!$D177</f>
        <v>7.9379410652219901E-2</v>
      </c>
    </row>
    <row r="178" spans="1:15" ht="15.5">
      <c r="A178" s="104" t="s">
        <v>484</v>
      </c>
      <c r="B178" s="105">
        <v>52.25</v>
      </c>
      <c r="C178" s="106">
        <v>0.18775764606856515</v>
      </c>
      <c r="D178" s="107">
        <v>0.14655764606856514</v>
      </c>
      <c r="E178" s="108">
        <v>0.1129063006240185</v>
      </c>
      <c r="F178" s="29"/>
      <c r="G178" s="29"/>
      <c r="H178" s="29"/>
      <c r="M178" s="10" t="str">
        <f>'Damodaran CRPs'!$A178</f>
        <v>Malawi</v>
      </c>
      <c r="N178" s="45" t="str">
        <f>INDEX('ISO3-Names'!$A:$A, MATCH($M178, 'ISO3-Names'!$B:$B, 0))</f>
        <v>MWI</v>
      </c>
      <c r="O178" s="198">
        <f>'Damodaran CRPs'!$D178</f>
        <v>0.14655764606856514</v>
      </c>
    </row>
    <row r="179" spans="1:15" ht="15.5">
      <c r="A179" s="109" t="s">
        <v>82</v>
      </c>
      <c r="B179" s="110">
        <v>58</v>
      </c>
      <c r="C179" s="111">
        <v>0.15115412036094111</v>
      </c>
      <c r="D179" s="112">
        <v>0.10995412036094111</v>
      </c>
      <c r="E179" s="113">
        <v>8.4707371476981541E-2</v>
      </c>
      <c r="F179" s="29"/>
      <c r="G179" s="29"/>
      <c r="H179" s="29"/>
      <c r="M179" s="10" t="str">
        <f>'Damodaran CRPs'!$A179</f>
        <v>Myanmar</v>
      </c>
      <c r="N179" s="45" t="str">
        <f>INDEX('ISO3-Names'!$A:$A, MATCH($M179, 'ISO3-Names'!$B:$B, 0))</f>
        <v>MMR</v>
      </c>
      <c r="O179" s="198">
        <f>'Damodaran CRPs'!$D179</f>
        <v>0.10995412036094111</v>
      </c>
    </row>
    <row r="180" spans="1:15" ht="15.5">
      <c r="A180" s="104" t="s">
        <v>1615</v>
      </c>
      <c r="B180" s="105">
        <v>71.25</v>
      </c>
      <c r="C180" s="106">
        <v>7.7947068945693115E-2</v>
      </c>
      <c r="D180" s="107">
        <v>3.6747068945693115E-2</v>
      </c>
      <c r="E180" s="108">
        <v>2.8309513182907673E-2</v>
      </c>
      <c r="F180" s="29"/>
      <c r="G180" s="29"/>
      <c r="H180" s="29"/>
      <c r="M180" s="10" t="str">
        <f>'Damodaran CRPs'!$A180</f>
        <v>Russia</v>
      </c>
      <c r="N180" s="45" t="e">
        <f>INDEX('ISO3-Names'!$A:$A, MATCH($M180, 'ISO3-Names'!$B:$B, 0))</f>
        <v>#N/A</v>
      </c>
      <c r="O180" s="198">
        <f>'Damodaran CRPs'!$D180</f>
        <v>3.6747068945693115E-2</v>
      </c>
    </row>
    <row r="181" spans="1:15" ht="15.5">
      <c r="A181" s="109" t="s">
        <v>160</v>
      </c>
      <c r="B181" s="110">
        <v>58</v>
      </c>
      <c r="C181" s="111">
        <v>0.15115412036094111</v>
      </c>
      <c r="D181" s="112">
        <v>0.10995412036094111</v>
      </c>
      <c r="E181" s="113">
        <v>8.4707371476981541E-2</v>
      </c>
      <c r="F181" s="29"/>
      <c r="G181" s="29"/>
      <c r="H181" s="29"/>
      <c r="M181" s="10" t="str">
        <f>'Damodaran CRPs'!$A181</f>
        <v>Sierra Leone</v>
      </c>
      <c r="N181" s="45" t="str">
        <f>INDEX('ISO3-Names'!$A:$A, MATCH($M181, 'ISO3-Names'!$B:$B, 0))</f>
        <v>SLE</v>
      </c>
      <c r="O181" s="198">
        <f>'Damodaran CRPs'!$D181</f>
        <v>0.10995412036094111</v>
      </c>
    </row>
    <row r="182" spans="1:15" ht="15.5">
      <c r="A182" s="104" t="s">
        <v>114</v>
      </c>
      <c r="B182" s="105">
        <v>54.25</v>
      </c>
      <c r="C182" s="106">
        <v>0.18775764606856515</v>
      </c>
      <c r="D182" s="107">
        <v>0.14655764606856514</v>
      </c>
      <c r="E182" s="108">
        <v>0.1129063006240185</v>
      </c>
      <c r="F182" s="29"/>
      <c r="G182" s="29"/>
      <c r="H182" s="29"/>
      <c r="M182" s="10" t="str">
        <f>'Damodaran CRPs'!$A182</f>
        <v>Somalia</v>
      </c>
      <c r="N182" s="45" t="str">
        <f>INDEX('ISO3-Names'!$A:$A, MATCH($M182, 'ISO3-Names'!$B:$B, 0))</f>
        <v>SOM</v>
      </c>
      <c r="O182" s="198">
        <f>'Damodaran CRPs'!$D182</f>
        <v>0.14655764606856514</v>
      </c>
    </row>
    <row r="183" spans="1:15" ht="15.5">
      <c r="A183" s="109" t="s">
        <v>105</v>
      </c>
      <c r="B183" s="110">
        <v>43.5</v>
      </c>
      <c r="C183" s="111">
        <v>0.26835816495844783</v>
      </c>
      <c r="D183" s="112">
        <v>0.22715816495844782</v>
      </c>
      <c r="E183" s="113">
        <v>0.17499999999999996</v>
      </c>
      <c r="F183" s="29"/>
      <c r="G183" s="29"/>
      <c r="H183" s="29"/>
      <c r="M183" s="10" t="str">
        <f>'Damodaran CRPs'!$A183</f>
        <v>Sudan</v>
      </c>
      <c r="N183" s="45" t="str">
        <f>INDEX('ISO3-Names'!$A:$A, MATCH($M183, 'ISO3-Names'!$B:$B, 0))</f>
        <v>SDN</v>
      </c>
      <c r="O183" s="198">
        <f>'Damodaran CRPs'!$D183</f>
        <v>0.22715816495844782</v>
      </c>
    </row>
    <row r="184" spans="1:15" ht="15.5">
      <c r="A184" s="104" t="s">
        <v>1595</v>
      </c>
      <c r="B184" s="105">
        <v>44.25</v>
      </c>
      <c r="C184" s="106">
        <v>0.26835816495844783</v>
      </c>
      <c r="D184" s="107">
        <v>0.22715816495844782</v>
      </c>
      <c r="E184" s="108">
        <v>0.17499999999999996</v>
      </c>
      <c r="F184" s="29"/>
      <c r="G184" s="29"/>
      <c r="H184" s="29"/>
      <c r="M184" s="10" t="str">
        <f>'Damodaran CRPs'!$A184</f>
        <v>Syria</v>
      </c>
      <c r="N184" s="45" t="e">
        <f>INDEX('ISO3-Names'!$A:$A, MATCH($M184, 'ISO3-Names'!$B:$B, 0))</f>
        <v>#N/A</v>
      </c>
      <c r="O184" s="198">
        <f>'Damodaran CRPs'!$D184</f>
        <v>0.22715816495844782</v>
      </c>
    </row>
    <row r="185" spans="1:15" ht="15.5">
      <c r="A185" s="109" t="s">
        <v>1596</v>
      </c>
      <c r="B185" s="110">
        <v>51.5</v>
      </c>
      <c r="C185" s="111">
        <v>0.18775764606856515</v>
      </c>
      <c r="D185" s="112">
        <v>0.14655764606856514</v>
      </c>
      <c r="E185" s="113">
        <v>0.1129063006240185</v>
      </c>
      <c r="F185" s="29"/>
      <c r="G185" s="29"/>
      <c r="H185" s="29"/>
      <c r="M185" s="10" t="str">
        <f>'Damodaran CRPs'!$A185</f>
        <v>Yemen, Republic</v>
      </c>
      <c r="N185" s="45" t="e">
        <f>INDEX('ISO3-Names'!$A:$A, MATCH($M185, 'ISO3-Names'!$B:$B, 0))</f>
        <v>#N/A</v>
      </c>
      <c r="O185" s="198">
        <f>'Damodaran CRPs'!$D185</f>
        <v>0.14655764606856514</v>
      </c>
    </row>
    <row r="186" spans="1:15" ht="15.5">
      <c r="A186" s="199" t="s">
        <v>43</v>
      </c>
      <c r="B186" s="200">
        <v>58</v>
      </c>
      <c r="C186" s="201">
        <v>0.15115412036094111</v>
      </c>
      <c r="D186" s="202">
        <v>0.10995412036094111</v>
      </c>
      <c r="E186" s="203">
        <v>8.4707371476981541E-2</v>
      </c>
      <c r="F186" s="29"/>
      <c r="G186" s="29"/>
      <c r="H186" s="29"/>
      <c r="M186" s="10" t="str">
        <f>'Damodaran CRPs'!$A186</f>
        <v>Zimbabwe</v>
      </c>
      <c r="N186" s="45" t="str">
        <f>INDEX('ISO3-Names'!$A:$A, MATCH($M186, 'ISO3-Names'!$B:$B, 0))</f>
        <v>ZWE</v>
      </c>
      <c r="O186" s="198">
        <f>'Damodaran CRPs'!$D186</f>
        <v>0.10995412036094111</v>
      </c>
    </row>
    <row r="187" spans="1:15" ht="15.5">
      <c r="A187" s="32"/>
      <c r="B187" s="33"/>
      <c r="C187" s="34"/>
      <c r="D187" s="35"/>
      <c r="E187" s="29"/>
    </row>
    <row r="188" spans="1:15" ht="12">
      <c r="B188" s="22" t="s">
        <v>593</v>
      </c>
      <c r="C188" s="22" t="s">
        <v>594</v>
      </c>
    </row>
    <row r="189" spans="1:15">
      <c r="B189" s="23" t="s">
        <v>595</v>
      </c>
      <c r="C189" s="36">
        <v>66.350421522439873</v>
      </c>
    </row>
    <row r="190" spans="1:15">
      <c r="B190" s="23" t="s">
        <v>596</v>
      </c>
      <c r="C190" s="36">
        <v>79.62050582692784</v>
      </c>
    </row>
    <row r="191" spans="1:15">
      <c r="B191" s="23" t="s">
        <v>597</v>
      </c>
      <c r="C191" s="36">
        <v>112.79571658814777</v>
      </c>
    </row>
    <row r="192" spans="1:15">
      <c r="B192" s="23" t="s">
        <v>598</v>
      </c>
      <c r="C192" s="36">
        <v>37.598572196049254</v>
      </c>
    </row>
    <row r="193" spans="2:3">
      <c r="B193" s="23" t="s">
        <v>599</v>
      </c>
      <c r="C193" s="36">
        <v>46.445295065707903</v>
      </c>
    </row>
    <row r="194" spans="2:3">
      <c r="B194" s="23" t="s">
        <v>600</v>
      </c>
      <c r="C194" s="36">
        <v>56.397858294073885</v>
      </c>
    </row>
    <row r="195" spans="2:3">
      <c r="B195" s="23" t="s">
        <v>601</v>
      </c>
      <c r="C195" s="36">
        <v>0</v>
      </c>
    </row>
    <row r="196" spans="2:3">
      <c r="B196" s="23" t="s">
        <v>602</v>
      </c>
      <c r="C196" s="36">
        <v>423.53685738490776</v>
      </c>
    </row>
    <row r="197" spans="2:3">
      <c r="B197" s="23" t="s">
        <v>603</v>
      </c>
      <c r="C197" s="36">
        <v>517.53328787503096</v>
      </c>
    </row>
    <row r="198" spans="2:3">
      <c r="B198" s="23" t="s">
        <v>604</v>
      </c>
      <c r="C198" s="36">
        <v>611.52971836515405</v>
      </c>
    </row>
    <row r="199" spans="2:3">
      <c r="B199" s="23" t="s">
        <v>605</v>
      </c>
      <c r="C199" s="36">
        <v>235.54399640466156</v>
      </c>
    </row>
    <row r="200" spans="2:3">
      <c r="B200" s="23" t="s">
        <v>606</v>
      </c>
      <c r="C200" s="36">
        <v>283.09513182907676</v>
      </c>
    </row>
    <row r="201" spans="2:3">
      <c r="B201" s="23" t="s">
        <v>607</v>
      </c>
      <c r="C201" s="36">
        <v>338.38714976444328</v>
      </c>
    </row>
    <row r="202" spans="2:3">
      <c r="B202" s="23" t="s">
        <v>608</v>
      </c>
      <c r="C202" s="36">
        <v>150.39428878419702</v>
      </c>
    </row>
    <row r="203" spans="2:3">
      <c r="B203" s="23" t="s">
        <v>609</v>
      </c>
      <c r="C203" s="36">
        <v>179.14613811058766</v>
      </c>
    </row>
    <row r="204" spans="2:3">
      <c r="B204" s="23" t="s">
        <v>610</v>
      </c>
      <c r="C204" s="36">
        <v>206.79214707827094</v>
      </c>
    </row>
    <row r="205" spans="2:3">
      <c r="B205" s="23" t="s">
        <v>611</v>
      </c>
      <c r="C205" s="36">
        <v>1750</v>
      </c>
    </row>
    <row r="206" spans="2:3">
      <c r="B206" s="23" t="s">
        <v>612</v>
      </c>
      <c r="C206" s="36">
        <v>1129.0630062401851</v>
      </c>
    </row>
    <row r="207" spans="2:3">
      <c r="B207" s="23" t="s">
        <v>619</v>
      </c>
      <c r="C207" s="36">
        <v>705.52614885527714</v>
      </c>
    </row>
    <row r="208" spans="2:3">
      <c r="B208" s="23" t="s">
        <v>620</v>
      </c>
      <c r="C208" s="36">
        <v>847.07371476981552</v>
      </c>
    </row>
    <row r="209" spans="2:3">
      <c r="B209" s="23" t="s">
        <v>621</v>
      </c>
      <c r="C209" s="36">
        <v>941.07014525993884</v>
      </c>
    </row>
    <row r="210" spans="2:3">
      <c r="B210" s="23" t="s">
        <v>613</v>
      </c>
      <c r="C210" s="23" t="s">
        <v>622</v>
      </c>
    </row>
  </sheetData>
  <mergeCells count="1">
    <mergeCell ref="A164:E164"/>
  </mergeCells>
  <pageMargins left="0.75" right="0.75" top="1" bottom="1" header="0.5" footer="0.5"/>
  <pageSetup orientation="landscape" horizontalDpi="4294967292" verticalDpi="429496729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9B22-0B8A-4C89-BC93-A9F5FDFBE908}">
  <sheetPr>
    <tabColor theme="9" tint="0.79998168889431442"/>
  </sheetPr>
  <dimension ref="A1:BT15"/>
  <sheetViews>
    <sheetView workbookViewId="0"/>
  </sheetViews>
  <sheetFormatPr defaultRowHeight="14.5"/>
  <cols>
    <col min="1" max="1" width="33.36328125" customWidth="1"/>
    <col min="2" max="2" width="17.7265625" bestFit="1" customWidth="1"/>
    <col min="3" max="3" width="13.7265625" customWidth="1"/>
    <col min="4" max="4" width="13.81640625" customWidth="1"/>
    <col min="67" max="67" width="12.6328125" bestFit="1" customWidth="1"/>
    <col min="70" max="70" width="14.54296875" customWidth="1"/>
    <col min="71" max="72" width="14.7265625" bestFit="1" customWidth="1"/>
  </cols>
  <sheetData>
    <row r="1" spans="1:72">
      <c r="BR1" s="72" t="s">
        <v>1584</v>
      </c>
      <c r="BS1" s="73"/>
    </row>
    <row r="2" spans="1:72" s="3" customFormat="1">
      <c r="A2" s="3" t="s">
        <v>632</v>
      </c>
      <c r="B2" s="3" t="s">
        <v>534</v>
      </c>
      <c r="C2" s="3" t="s">
        <v>263</v>
      </c>
      <c r="D2" s="3" t="s">
        <v>443</v>
      </c>
      <c r="E2" s="3" t="s">
        <v>633</v>
      </c>
      <c r="F2" s="3" t="s">
        <v>634</v>
      </c>
      <c r="G2" s="3" t="s">
        <v>635</v>
      </c>
      <c r="H2" s="3" t="s">
        <v>636</v>
      </c>
      <c r="I2" s="3" t="s">
        <v>637</v>
      </c>
      <c r="J2" s="3" t="s">
        <v>638</v>
      </c>
      <c r="K2" s="3" t="s">
        <v>639</v>
      </c>
      <c r="L2" s="3" t="s">
        <v>640</v>
      </c>
      <c r="M2" s="3" t="s">
        <v>641</v>
      </c>
      <c r="N2" s="3" t="s">
        <v>642</v>
      </c>
      <c r="O2" s="3" t="s">
        <v>643</v>
      </c>
      <c r="P2" s="3" t="s">
        <v>644</v>
      </c>
      <c r="Q2" s="3" t="s">
        <v>645</v>
      </c>
      <c r="R2" s="3" t="s">
        <v>646</v>
      </c>
      <c r="S2" s="3" t="s">
        <v>647</v>
      </c>
      <c r="T2" s="3" t="s">
        <v>648</v>
      </c>
      <c r="U2" s="3" t="s">
        <v>649</v>
      </c>
      <c r="V2" s="3" t="s">
        <v>650</v>
      </c>
      <c r="W2" s="3" t="s">
        <v>651</v>
      </c>
      <c r="X2" s="3" t="s">
        <v>652</v>
      </c>
      <c r="Y2" s="3" t="s">
        <v>653</v>
      </c>
      <c r="Z2" s="3" t="s">
        <v>654</v>
      </c>
      <c r="AA2" s="3" t="s">
        <v>655</v>
      </c>
      <c r="AB2" s="3" t="s">
        <v>656</v>
      </c>
      <c r="AC2" s="3" t="s">
        <v>657</v>
      </c>
      <c r="AD2" s="3" t="s">
        <v>658</v>
      </c>
      <c r="AE2" s="3" t="s">
        <v>659</v>
      </c>
      <c r="AF2" s="3" t="s">
        <v>660</v>
      </c>
      <c r="AG2" s="3" t="s">
        <v>661</v>
      </c>
      <c r="AH2" s="3" t="s">
        <v>662</v>
      </c>
      <c r="AI2" s="3" t="s">
        <v>663</v>
      </c>
      <c r="AJ2" s="3" t="s">
        <v>664</v>
      </c>
      <c r="AK2" s="3" t="s">
        <v>665</v>
      </c>
      <c r="AL2" s="3" t="s">
        <v>666</v>
      </c>
      <c r="AM2" s="3" t="s">
        <v>667</v>
      </c>
      <c r="AN2" s="3" t="s">
        <v>668</v>
      </c>
      <c r="AO2" s="3" t="s">
        <v>669</v>
      </c>
      <c r="AP2" s="3" t="s">
        <v>670</v>
      </c>
      <c r="AQ2" s="3" t="s">
        <v>671</v>
      </c>
      <c r="AR2" s="3" t="s">
        <v>672</v>
      </c>
      <c r="AS2" s="3" t="s">
        <v>673</v>
      </c>
      <c r="AT2" s="3" t="s">
        <v>674</v>
      </c>
      <c r="AU2" s="3" t="s">
        <v>675</v>
      </c>
      <c r="AV2" s="3" t="s">
        <v>676</v>
      </c>
      <c r="AW2" s="3" t="s">
        <v>677</v>
      </c>
      <c r="AX2" s="3" t="s">
        <v>678</v>
      </c>
      <c r="AY2" s="3" t="s">
        <v>679</v>
      </c>
      <c r="AZ2" s="3" t="s">
        <v>680</v>
      </c>
      <c r="BA2" s="3" t="s">
        <v>681</v>
      </c>
      <c r="BB2" s="3" t="s">
        <v>682</v>
      </c>
      <c r="BC2" s="3" t="s">
        <v>683</v>
      </c>
      <c r="BD2" s="3" t="s">
        <v>684</v>
      </c>
      <c r="BE2" s="3" t="s">
        <v>19</v>
      </c>
      <c r="BF2" s="3" t="s">
        <v>489</v>
      </c>
      <c r="BG2" s="3" t="s">
        <v>387</v>
      </c>
      <c r="BH2" s="3" t="s">
        <v>260</v>
      </c>
      <c r="BI2" s="3" t="s">
        <v>508</v>
      </c>
      <c r="BJ2" s="3" t="s">
        <v>404</v>
      </c>
      <c r="BK2" s="3" t="s">
        <v>277</v>
      </c>
      <c r="BL2" s="3" t="s">
        <v>522</v>
      </c>
      <c r="BM2" s="3" t="s">
        <v>123</v>
      </c>
      <c r="BN2" s="3" t="s">
        <v>10</v>
      </c>
      <c r="BO2" s="3" t="s">
        <v>685</v>
      </c>
      <c r="BP2" s="3" t="s">
        <v>1683</v>
      </c>
      <c r="BR2" s="74" t="s">
        <v>1585</v>
      </c>
      <c r="BS2" s="74" t="s">
        <v>1535</v>
      </c>
      <c r="BT2" s="74" t="s">
        <v>1685</v>
      </c>
    </row>
    <row r="3" spans="1:72">
      <c r="A3" t="s">
        <v>273</v>
      </c>
      <c r="B3" t="s">
        <v>54</v>
      </c>
      <c r="C3" t="s">
        <v>686</v>
      </c>
      <c r="D3" t="s">
        <v>687</v>
      </c>
      <c r="E3">
        <v>1.4579759862778301</v>
      </c>
      <c r="F3">
        <v>1.07072414764754</v>
      </c>
      <c r="G3">
        <v>1.19877334820149</v>
      </c>
      <c r="H3">
        <v>1.2396694214876101</v>
      </c>
      <c r="I3">
        <v>1.2789115646259099</v>
      </c>
      <c r="J3">
        <v>1.5851692638366199</v>
      </c>
      <c r="K3">
        <v>3.0150753768843299</v>
      </c>
      <c r="L3">
        <v>2.7727856225930898</v>
      </c>
      <c r="M3">
        <v>4.2717961528854396</v>
      </c>
      <c r="N3">
        <v>5.4623862002874501</v>
      </c>
      <c r="O3">
        <v>5.8382553384824503</v>
      </c>
      <c r="P3">
        <v>4.2927666881306799</v>
      </c>
      <c r="Q3">
        <v>3.27227824655272</v>
      </c>
      <c r="R3">
        <v>6.1777600637704397</v>
      </c>
      <c r="S3">
        <v>11.0548048048047</v>
      </c>
      <c r="T3">
        <v>9.1431468649653898</v>
      </c>
      <c r="U3">
        <v>5.7448126354908098</v>
      </c>
      <c r="V3">
        <v>6.5016839947284</v>
      </c>
      <c r="W3">
        <v>7.6309638388560597</v>
      </c>
      <c r="X3">
        <v>11.2544711292794</v>
      </c>
      <c r="Y3">
        <v>13.549201974968501</v>
      </c>
      <c r="Z3">
        <v>10.3347153402771</v>
      </c>
      <c r="AA3">
        <v>6.1314270002749298</v>
      </c>
      <c r="AB3">
        <v>3.21243523316069</v>
      </c>
      <c r="AC3">
        <v>4.3005354752342404</v>
      </c>
      <c r="AD3">
        <v>3.5456441520936499</v>
      </c>
      <c r="AE3">
        <v>1.8980477223427601</v>
      </c>
      <c r="AF3">
        <v>3.6645632175168998</v>
      </c>
      <c r="AG3">
        <v>4.0777411074440302</v>
      </c>
      <c r="AH3">
        <v>4.8270030300895401</v>
      </c>
      <c r="AI3">
        <v>5.3979564399032496</v>
      </c>
      <c r="AJ3">
        <v>4.2349639645384904</v>
      </c>
      <c r="AK3">
        <v>3.0288196781496901</v>
      </c>
      <c r="AL3">
        <v>2.9516569663855901</v>
      </c>
      <c r="AM3">
        <v>2.6074415921545699</v>
      </c>
      <c r="AN3">
        <v>2.8054196885365399</v>
      </c>
      <c r="AO3">
        <v>2.93120419993445</v>
      </c>
      <c r="AP3">
        <v>2.3376899373073798</v>
      </c>
      <c r="AQ3">
        <v>1.5522790987436099</v>
      </c>
      <c r="AR3">
        <v>2.1880271969735801</v>
      </c>
      <c r="AS3">
        <v>3.3768572714992899</v>
      </c>
      <c r="AT3">
        <v>2.8261711188540701</v>
      </c>
      <c r="AU3">
        <v>1.5860316265060099</v>
      </c>
      <c r="AV3">
        <v>2.2700949733611502</v>
      </c>
      <c r="AW3">
        <v>2.6772366930917202</v>
      </c>
      <c r="AX3">
        <v>3.3927468454955001</v>
      </c>
      <c r="AY3">
        <v>3.2259441007040599</v>
      </c>
      <c r="AZ3">
        <v>2.8526724815013602</v>
      </c>
      <c r="BA3">
        <v>3.83910029665096</v>
      </c>
      <c r="BB3">
        <v>-0.35554626629971697</v>
      </c>
      <c r="BC3">
        <v>1.64004344238988</v>
      </c>
      <c r="BD3">
        <v>3.1568415686220201</v>
      </c>
      <c r="BE3">
        <v>2.0693372652605699</v>
      </c>
      <c r="BF3">
        <v>1.46483265562717</v>
      </c>
      <c r="BG3">
        <v>1.6222229774082699</v>
      </c>
      <c r="BH3">
        <v>0.118627135552451</v>
      </c>
      <c r="BI3">
        <v>1.26158320570527</v>
      </c>
      <c r="BJ3">
        <v>2.1301100036598002</v>
      </c>
      <c r="BK3">
        <v>2.4425832969280701</v>
      </c>
      <c r="BL3">
        <v>1.81221007526012</v>
      </c>
      <c r="BM3">
        <v>1.2335843963063799</v>
      </c>
      <c r="BN3">
        <v>4.6978588636374203</v>
      </c>
      <c r="BO3">
        <v>8.0027998205212096</v>
      </c>
      <c r="BP3">
        <v>4.1163383837448801</v>
      </c>
      <c r="BR3" s="50">
        <f t="shared" ref="BR3:BT4" si="0">AVERAGE(BE3:BN3)/100</f>
        <v>1.8852949875345523E-2</v>
      </c>
      <c r="BS3" s="50">
        <f t="shared" si="0"/>
        <v>2.4786412430606163E-2</v>
      </c>
      <c r="BT3" s="50">
        <f t="shared" si="0"/>
        <v>2.7437918158723873E-2</v>
      </c>
    </row>
    <row r="4" spans="1:72">
      <c r="A4" t="s">
        <v>273</v>
      </c>
      <c r="B4" t="s">
        <v>54</v>
      </c>
      <c r="C4" t="s">
        <v>688</v>
      </c>
      <c r="D4" t="s">
        <v>689</v>
      </c>
      <c r="E4" t="s">
        <v>347</v>
      </c>
      <c r="F4">
        <v>1.35015389642182</v>
      </c>
      <c r="G4">
        <v>1.2446347120012899</v>
      </c>
      <c r="H4">
        <v>1.0883860113684301</v>
      </c>
      <c r="I4">
        <v>1.50393967901161</v>
      </c>
      <c r="J4">
        <v>1.9198258112473501</v>
      </c>
      <c r="K4">
        <v>2.8987785346833701</v>
      </c>
      <c r="L4">
        <v>3.1512793655544198</v>
      </c>
      <c r="M4">
        <v>4.3671882405368203</v>
      </c>
      <c r="N4">
        <v>4.9584884495747898</v>
      </c>
      <c r="O4">
        <v>5.26272847566874</v>
      </c>
      <c r="P4">
        <v>5.0698075072642297</v>
      </c>
      <c r="Q4">
        <v>4.3261266602403499</v>
      </c>
      <c r="R4">
        <v>5.4799234412211</v>
      </c>
      <c r="S4">
        <v>8.9986930090182398</v>
      </c>
      <c r="T4">
        <v>9.2627906631527104</v>
      </c>
      <c r="U4">
        <v>5.5034919127959396</v>
      </c>
      <c r="V4">
        <v>6.2133327164257697</v>
      </c>
      <c r="W4">
        <v>7.0339306556200096</v>
      </c>
      <c r="X4">
        <v>8.2967219817240192</v>
      </c>
      <c r="Y4">
        <v>9.0331053879224807</v>
      </c>
      <c r="Z4">
        <v>9.4621640874920097</v>
      </c>
      <c r="AA4">
        <v>6.1784041495417199</v>
      </c>
      <c r="AB4">
        <v>3.9169087850435602</v>
      </c>
      <c r="AC4">
        <v>3.6078793128998301</v>
      </c>
      <c r="AD4">
        <v>3.1625252558363899</v>
      </c>
      <c r="AE4">
        <v>2.0138925356339601</v>
      </c>
      <c r="AF4">
        <v>2.4773884667957402</v>
      </c>
      <c r="AG4">
        <v>3.5274998593788802</v>
      </c>
      <c r="AH4">
        <v>3.9207594808952302</v>
      </c>
      <c r="AI4">
        <v>3.7433290993795798</v>
      </c>
      <c r="AJ4">
        <v>3.3818113361102999</v>
      </c>
      <c r="AK4">
        <v>2.2788543459214701</v>
      </c>
      <c r="AL4">
        <v>2.37032483639894</v>
      </c>
      <c r="AM4">
        <v>2.13519841812374</v>
      </c>
      <c r="AN4">
        <v>2.0966884865761402</v>
      </c>
      <c r="AO4">
        <v>1.8307645593345501</v>
      </c>
      <c r="AP4">
        <v>1.7244479535614801</v>
      </c>
      <c r="AQ4">
        <v>1.12386562495534</v>
      </c>
      <c r="AR4">
        <v>1.41509811709537</v>
      </c>
      <c r="AS4">
        <v>2.2651951766986098</v>
      </c>
      <c r="AT4">
        <v>2.2516899159740298</v>
      </c>
      <c r="AU4">
        <v>1.55399465961345</v>
      </c>
      <c r="AV4">
        <v>1.9743147047601</v>
      </c>
      <c r="AW4">
        <v>2.6890876032200501</v>
      </c>
      <c r="AX4">
        <v>3.1354545567465499</v>
      </c>
      <c r="AY4">
        <v>3.0838367335286598</v>
      </c>
      <c r="AZ4">
        <v>2.70925848658695</v>
      </c>
      <c r="BA4">
        <v>1.92670969899538</v>
      </c>
      <c r="BB4">
        <v>0.61678071512577004</v>
      </c>
      <c r="BC4">
        <v>1.2152866818694601</v>
      </c>
      <c r="BD4">
        <v>2.06310947543149</v>
      </c>
      <c r="BE4">
        <v>1.8621649281277</v>
      </c>
      <c r="BF4">
        <v>1.7018803606723301</v>
      </c>
      <c r="BG4">
        <v>1.7416180525884499</v>
      </c>
      <c r="BH4">
        <v>0.92804279475772899</v>
      </c>
      <c r="BI4">
        <v>0.95032247921247404</v>
      </c>
      <c r="BJ4">
        <v>1.7908032845466799</v>
      </c>
      <c r="BK4">
        <v>2.29089027511688</v>
      </c>
      <c r="BL4">
        <v>1.67850787434747</v>
      </c>
      <c r="BM4">
        <v>1.3206183953191</v>
      </c>
      <c r="BN4">
        <v>4.584745358897</v>
      </c>
      <c r="BO4">
        <v>7.0410259433023601</v>
      </c>
      <c r="BP4">
        <v>3.6449952497184199</v>
      </c>
      <c r="BR4" s="50">
        <f t="shared" si="0"/>
        <v>1.884959380358581E-2</v>
      </c>
      <c r="BS4" s="50">
        <f t="shared" si="0"/>
        <v>2.402845481876047E-2</v>
      </c>
      <c r="BT4" s="50">
        <f t="shared" si="0"/>
        <v>2.5971569707806567E-2</v>
      </c>
    </row>
    <row r="5" spans="1:72">
      <c r="BR5" s="74" t="s">
        <v>1686</v>
      </c>
      <c r="BS5" s="73"/>
      <c r="BT5" s="73"/>
    </row>
    <row r="6" spans="1:72">
      <c r="BR6" s="50">
        <f>GEOMEAN(BE3:BN3)/100</f>
        <v>1.4468911395605419E-2</v>
      </c>
      <c r="BS6" s="50">
        <f t="shared" ref="BS6:BT6" si="1">GEOMEAN(BF3:BO3)/100</f>
        <v>1.6564446350888901E-2</v>
      </c>
      <c r="BT6" s="50">
        <f t="shared" si="1"/>
        <v>1.8367465390582496E-2</v>
      </c>
    </row>
    <row r="7" spans="1:72">
      <c r="BR7" s="50">
        <f>GEOMEAN(BE4:BN4)/100</f>
        <v>1.7011426021794271E-2</v>
      </c>
      <c r="BS7" s="50">
        <f t="shared" ref="BS7" si="2">GEOMEAN(BF4:BO4)/100</f>
        <v>1.9431328819732009E-2</v>
      </c>
      <c r="BT7" s="50">
        <f t="shared" ref="BT7" si="3">GEOMEAN(BG4:BP4)/100</f>
        <v>2.0969076061898108E-2</v>
      </c>
    </row>
    <row r="8" spans="1:72">
      <c r="A8" t="s">
        <v>46</v>
      </c>
    </row>
    <row r="9" spans="1:72">
      <c r="A9" t="s">
        <v>1684</v>
      </c>
    </row>
    <row r="10" spans="1:72">
      <c r="A10" t="s">
        <v>144</v>
      </c>
      <c r="B10" t="s">
        <v>431</v>
      </c>
      <c r="C10" t="s">
        <v>241</v>
      </c>
      <c r="D10" t="s">
        <v>371</v>
      </c>
      <c r="E10" t="s">
        <v>270</v>
      </c>
      <c r="F10" t="s">
        <v>28</v>
      </c>
      <c r="G10" t="s">
        <v>148</v>
      </c>
      <c r="H10" t="s">
        <v>538</v>
      </c>
      <c r="I10" t="s">
        <v>153</v>
      </c>
    </row>
    <row r="11" spans="1:72">
      <c r="A11" t="s">
        <v>687</v>
      </c>
      <c r="B11" t="s">
        <v>523</v>
      </c>
      <c r="C11" t="s">
        <v>686</v>
      </c>
      <c r="D11" t="s">
        <v>690</v>
      </c>
      <c r="E11" t="s">
        <v>691</v>
      </c>
      <c r="F11" t="s">
        <v>692</v>
      </c>
      <c r="G11" t="s">
        <v>181</v>
      </c>
      <c r="H11" t="s">
        <v>693</v>
      </c>
      <c r="I11" t="s">
        <v>407</v>
      </c>
    </row>
    <row r="12" spans="1:72">
      <c r="A12" t="s">
        <v>689</v>
      </c>
      <c r="B12" t="s">
        <v>523</v>
      </c>
      <c r="C12" t="s">
        <v>688</v>
      </c>
      <c r="D12" t="s">
        <v>694</v>
      </c>
      <c r="E12" t="s">
        <v>695</v>
      </c>
      <c r="F12" t="s">
        <v>692</v>
      </c>
      <c r="G12" t="s">
        <v>181</v>
      </c>
      <c r="H12" t="s">
        <v>693</v>
      </c>
      <c r="I12" t="s">
        <v>407</v>
      </c>
    </row>
    <row r="14" spans="1:72">
      <c r="A14" s="41" t="s">
        <v>838</v>
      </c>
    </row>
    <row r="15" spans="1:72">
      <c r="A15" s="41" t="s">
        <v>1690</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W280"/>
  <sheetViews>
    <sheetView zoomScale="80" zoomScaleNormal="80" workbookViewId="0">
      <pane xSplit="3" ySplit="1" topLeftCell="H2" activePane="bottomRight" state="frozen"/>
      <selection pane="topRight" activeCell="D1" sqref="D1"/>
      <selection pane="bottomLeft" activeCell="A2" sqref="A2"/>
      <selection pane="bottomRight"/>
    </sheetView>
  </sheetViews>
  <sheetFormatPr defaultRowHeight="14.5"/>
  <cols>
    <col min="1" max="1" width="21" customWidth="1"/>
    <col min="2" max="2" width="24" customWidth="1"/>
    <col min="3" max="3" width="12.26953125" bestFit="1" customWidth="1"/>
    <col min="4" max="4" width="13.6328125" customWidth="1"/>
    <col min="5" max="5" width="15.81640625" bestFit="1" customWidth="1"/>
    <col min="6" max="15" width="13.6328125" bestFit="1" customWidth="1"/>
    <col min="17" max="17" width="14.26953125" style="73" bestFit="1" customWidth="1"/>
    <col min="18" max="18" width="17.1796875" style="73" bestFit="1" customWidth="1"/>
    <col min="19" max="19" width="13.7265625" style="73" bestFit="1" customWidth="1"/>
    <col min="20" max="20" width="20" style="73" bestFit="1" customWidth="1"/>
  </cols>
  <sheetData>
    <row r="1" spans="1:23" s="3" customFormat="1">
      <c r="A1" s="3" t="s">
        <v>565</v>
      </c>
      <c r="B1" s="3" t="s">
        <v>566</v>
      </c>
      <c r="C1" s="4" t="s">
        <v>534</v>
      </c>
      <c r="D1" s="3" t="s">
        <v>263</v>
      </c>
      <c r="E1" s="4" t="s">
        <v>443</v>
      </c>
      <c r="F1" s="3" t="s">
        <v>19</v>
      </c>
      <c r="G1" s="3" t="s">
        <v>489</v>
      </c>
      <c r="H1" s="3" t="s">
        <v>387</v>
      </c>
      <c r="I1" s="3" t="s">
        <v>260</v>
      </c>
      <c r="J1" s="3" t="s">
        <v>508</v>
      </c>
      <c r="K1" s="3" t="s">
        <v>404</v>
      </c>
      <c r="L1" s="3" t="s">
        <v>277</v>
      </c>
      <c r="M1" s="3" t="s">
        <v>522</v>
      </c>
      <c r="N1" s="3" t="s">
        <v>123</v>
      </c>
      <c r="O1" s="3" t="s">
        <v>10</v>
      </c>
      <c r="Q1" s="74" t="s">
        <v>562</v>
      </c>
      <c r="R1" s="74" t="s">
        <v>563</v>
      </c>
      <c r="S1" s="74" t="s">
        <v>564</v>
      </c>
      <c r="T1" s="74" t="s">
        <v>577</v>
      </c>
      <c r="V1" s="74"/>
      <c r="W1" s="71" t="s">
        <v>1590</v>
      </c>
    </row>
    <row r="2" spans="1:23">
      <c r="A2" t="s">
        <v>427</v>
      </c>
      <c r="B2" t="s">
        <v>427</v>
      </c>
      <c r="C2" s="1" t="s">
        <v>322</v>
      </c>
      <c r="D2" t="s">
        <v>460</v>
      </c>
      <c r="E2" s="1" t="s">
        <v>474</v>
      </c>
      <c r="F2" t="s">
        <v>347</v>
      </c>
      <c r="G2" t="s">
        <v>347</v>
      </c>
      <c r="H2" t="s">
        <v>347</v>
      </c>
      <c r="I2" t="s">
        <v>347</v>
      </c>
      <c r="J2" t="s">
        <v>347</v>
      </c>
      <c r="K2" t="s">
        <v>347</v>
      </c>
      <c r="L2" t="s">
        <v>347</v>
      </c>
      <c r="M2" t="s">
        <v>347</v>
      </c>
      <c r="N2" t="s">
        <v>347</v>
      </c>
      <c r="O2" t="s">
        <v>347</v>
      </c>
      <c r="Q2" s="73" t="str">
        <f>INDEX($F2:$O2, 1, MATCH($R2, $F$1:$O$1, 0))</f>
        <v>..</v>
      </c>
      <c r="R2" s="73" t="s">
        <v>123</v>
      </c>
      <c r="S2" s="73">
        <f>IF(Q2="..", 0, Q2)</f>
        <v>0</v>
      </c>
      <c r="T2" s="50">
        <f t="shared" ref="T2:T65" si="0">S2/SUM($S$2:$S$218)</f>
        <v>0</v>
      </c>
      <c r="V2" s="41" t="s">
        <v>1583</v>
      </c>
    </row>
    <row r="3" spans="1:23">
      <c r="A3" t="s">
        <v>377</v>
      </c>
      <c r="B3" t="s">
        <v>377</v>
      </c>
      <c r="C3" s="1" t="s">
        <v>146</v>
      </c>
      <c r="D3" t="s">
        <v>460</v>
      </c>
      <c r="E3" s="1" t="s">
        <v>474</v>
      </c>
      <c r="F3" t="s">
        <v>347</v>
      </c>
      <c r="G3" t="s">
        <v>347</v>
      </c>
      <c r="H3" t="s">
        <v>347</v>
      </c>
      <c r="I3" t="s">
        <v>347</v>
      </c>
      <c r="J3" t="s">
        <v>347</v>
      </c>
      <c r="K3" t="s">
        <v>347</v>
      </c>
      <c r="L3" t="s">
        <v>347</v>
      </c>
      <c r="M3" t="s">
        <v>347</v>
      </c>
      <c r="N3" t="s">
        <v>347</v>
      </c>
      <c r="O3" t="s">
        <v>347</v>
      </c>
      <c r="Q3" s="73" t="str">
        <f t="shared" ref="Q3:Q66" si="1">INDEX($F3:$O3, 1, MATCH($R3, $F$1:$O$1, 0))</f>
        <v>..</v>
      </c>
      <c r="R3" s="73" t="s">
        <v>123</v>
      </c>
      <c r="S3" s="73">
        <f t="shared" ref="S3:S66" si="2">IF(Q3="..", 0, Q3)</f>
        <v>0</v>
      </c>
      <c r="T3" s="50">
        <f t="shared" si="0"/>
        <v>0</v>
      </c>
      <c r="V3" s="41" t="s">
        <v>1582</v>
      </c>
    </row>
    <row r="4" spans="1:23">
      <c r="A4" t="s">
        <v>173</v>
      </c>
      <c r="B4" t="s">
        <v>173</v>
      </c>
      <c r="C4" s="1" t="s">
        <v>314</v>
      </c>
      <c r="D4" t="s">
        <v>460</v>
      </c>
      <c r="E4" s="1" t="s">
        <v>474</v>
      </c>
      <c r="F4">
        <v>166815679.07557401</v>
      </c>
      <c r="G4">
        <v>176833871.51258299</v>
      </c>
      <c r="H4">
        <v>168288844.92041901</v>
      </c>
      <c r="I4">
        <v>144019727.02757499</v>
      </c>
      <c r="J4">
        <v>414179630.93314397</v>
      </c>
      <c r="K4">
        <v>353143988.78648096</v>
      </c>
      <c r="L4">
        <v>371418617.76844501</v>
      </c>
      <c r="M4" t="s">
        <v>347</v>
      </c>
      <c r="N4" t="s">
        <v>347</v>
      </c>
      <c r="O4" t="s">
        <v>347</v>
      </c>
      <c r="Q4" s="73">
        <f>INDEX($F4:$O4, 1, MATCH($R4, $F$1:$O$1, 0))</f>
        <v>371418617.76844501</v>
      </c>
      <c r="R4" s="73" t="s">
        <v>277</v>
      </c>
      <c r="S4" s="73">
        <f t="shared" si="2"/>
        <v>371418617.76844501</v>
      </c>
      <c r="T4" s="50">
        <f t="shared" si="0"/>
        <v>3.6991553096385651E-6</v>
      </c>
    </row>
    <row r="5" spans="1:23">
      <c r="A5" t="s">
        <v>99</v>
      </c>
      <c r="B5" t="s">
        <v>99</v>
      </c>
      <c r="C5" s="1" t="s">
        <v>253</v>
      </c>
      <c r="D5" t="s">
        <v>460</v>
      </c>
      <c r="E5" s="1" t="s">
        <v>474</v>
      </c>
      <c r="F5" t="s">
        <v>347</v>
      </c>
      <c r="G5" t="s">
        <v>347</v>
      </c>
      <c r="H5" t="s">
        <v>347</v>
      </c>
      <c r="I5" t="s">
        <v>347</v>
      </c>
      <c r="J5" t="s">
        <v>347</v>
      </c>
      <c r="K5" t="s">
        <v>347</v>
      </c>
      <c r="L5" t="s">
        <v>347</v>
      </c>
      <c r="M5" t="s">
        <v>347</v>
      </c>
      <c r="N5" t="s">
        <v>347</v>
      </c>
      <c r="O5" t="s">
        <v>347</v>
      </c>
      <c r="Q5" s="73" t="str">
        <f t="shared" si="1"/>
        <v>..</v>
      </c>
      <c r="R5" s="73" t="s">
        <v>123</v>
      </c>
      <c r="S5" s="73">
        <f t="shared" si="2"/>
        <v>0</v>
      </c>
      <c r="T5" s="50">
        <f t="shared" si="0"/>
        <v>0</v>
      </c>
    </row>
    <row r="6" spans="1:23">
      <c r="A6" t="s">
        <v>381</v>
      </c>
      <c r="B6" t="s">
        <v>381</v>
      </c>
      <c r="C6" s="1" t="s">
        <v>108</v>
      </c>
      <c r="D6" t="s">
        <v>460</v>
      </c>
      <c r="E6" s="1" t="s">
        <v>474</v>
      </c>
      <c r="F6" t="s">
        <v>347</v>
      </c>
      <c r="G6" t="s">
        <v>347</v>
      </c>
      <c r="H6" t="s">
        <v>347</v>
      </c>
      <c r="I6" t="s">
        <v>347</v>
      </c>
      <c r="J6" t="s">
        <v>347</v>
      </c>
      <c r="K6" t="s">
        <v>347</v>
      </c>
      <c r="L6" t="s">
        <v>347</v>
      </c>
      <c r="M6" t="s">
        <v>347</v>
      </c>
      <c r="N6" t="s">
        <v>347</v>
      </c>
      <c r="O6" t="s">
        <v>347</v>
      </c>
      <c r="Q6" s="73" t="str">
        <f t="shared" si="1"/>
        <v>..</v>
      </c>
      <c r="R6" s="73" t="s">
        <v>123</v>
      </c>
      <c r="S6" s="73">
        <f t="shared" si="2"/>
        <v>0</v>
      </c>
      <c r="T6" s="50">
        <f t="shared" si="0"/>
        <v>0</v>
      </c>
    </row>
    <row r="7" spans="1:23">
      <c r="A7" t="s">
        <v>47</v>
      </c>
      <c r="B7" t="s">
        <v>47</v>
      </c>
      <c r="C7" s="1" t="s">
        <v>349</v>
      </c>
      <c r="D7" t="s">
        <v>460</v>
      </c>
      <c r="E7" s="1" t="s">
        <v>474</v>
      </c>
      <c r="F7" t="s">
        <v>347</v>
      </c>
      <c r="G7" t="s">
        <v>347</v>
      </c>
      <c r="H7" t="s">
        <v>347</v>
      </c>
      <c r="I7" t="s">
        <v>347</v>
      </c>
      <c r="J7" t="s">
        <v>347</v>
      </c>
      <c r="K7" t="s">
        <v>347</v>
      </c>
      <c r="L7" t="s">
        <v>347</v>
      </c>
      <c r="M7" t="s">
        <v>347</v>
      </c>
      <c r="N7" t="s">
        <v>347</v>
      </c>
      <c r="O7" t="s">
        <v>347</v>
      </c>
      <c r="Q7" s="73" t="str">
        <f t="shared" si="1"/>
        <v>..</v>
      </c>
      <c r="R7" s="73" t="s">
        <v>123</v>
      </c>
      <c r="S7" s="73">
        <f t="shared" si="2"/>
        <v>0</v>
      </c>
      <c r="T7" s="50">
        <f t="shared" si="0"/>
        <v>0</v>
      </c>
    </row>
    <row r="8" spans="1:23">
      <c r="A8" t="s">
        <v>197</v>
      </c>
      <c r="B8" t="s">
        <v>197</v>
      </c>
      <c r="C8" s="1" t="s">
        <v>191</v>
      </c>
      <c r="D8" t="s">
        <v>460</v>
      </c>
      <c r="E8" s="1" t="s">
        <v>474</v>
      </c>
      <c r="F8" t="s">
        <v>347</v>
      </c>
      <c r="G8" t="s">
        <v>347</v>
      </c>
      <c r="H8" t="s">
        <v>347</v>
      </c>
      <c r="I8" t="s">
        <v>347</v>
      </c>
      <c r="J8" t="s">
        <v>347</v>
      </c>
      <c r="K8" t="s">
        <v>347</v>
      </c>
      <c r="L8" t="s">
        <v>347</v>
      </c>
      <c r="M8" t="s">
        <v>347</v>
      </c>
      <c r="N8" t="s">
        <v>347</v>
      </c>
      <c r="O8" t="s">
        <v>347</v>
      </c>
      <c r="Q8" s="73" t="str">
        <f t="shared" si="1"/>
        <v>..</v>
      </c>
      <c r="R8" s="73" t="s">
        <v>123</v>
      </c>
      <c r="S8" s="73">
        <f t="shared" si="2"/>
        <v>0</v>
      </c>
      <c r="T8" s="50">
        <f t="shared" si="0"/>
        <v>0</v>
      </c>
    </row>
    <row r="9" spans="1:23">
      <c r="A9" t="s">
        <v>201</v>
      </c>
      <c r="B9" t="s">
        <v>201</v>
      </c>
      <c r="C9" s="1" t="s">
        <v>174</v>
      </c>
      <c r="D9" t="s">
        <v>460</v>
      </c>
      <c r="E9" s="1" t="s">
        <v>474</v>
      </c>
      <c r="F9">
        <v>34254750000</v>
      </c>
      <c r="G9">
        <v>53104790000</v>
      </c>
      <c r="H9">
        <v>60142040000</v>
      </c>
      <c r="I9">
        <v>56134630000</v>
      </c>
      <c r="J9">
        <v>63601116144.457001</v>
      </c>
      <c r="K9">
        <v>108740050000</v>
      </c>
      <c r="L9">
        <v>45986050000</v>
      </c>
      <c r="M9">
        <v>39393540000</v>
      </c>
      <c r="N9" t="s">
        <v>347</v>
      </c>
      <c r="O9" t="s">
        <v>347</v>
      </c>
      <c r="Q9" s="73">
        <f t="shared" si="1"/>
        <v>39393540000</v>
      </c>
      <c r="R9" s="73" t="s">
        <v>522</v>
      </c>
      <c r="S9" s="73">
        <f t="shared" si="2"/>
        <v>39393540000</v>
      </c>
      <c r="T9" s="50">
        <f t="shared" si="0"/>
        <v>3.9234119046586882E-4</v>
      </c>
    </row>
    <row r="10" spans="1:23">
      <c r="A10" t="s">
        <v>215</v>
      </c>
      <c r="B10" t="s">
        <v>215</v>
      </c>
      <c r="C10" s="1" t="s">
        <v>131</v>
      </c>
      <c r="D10" t="s">
        <v>460</v>
      </c>
      <c r="E10" s="1" t="s">
        <v>474</v>
      </c>
      <c r="F10" t="s">
        <v>347</v>
      </c>
      <c r="G10" t="s">
        <v>347</v>
      </c>
      <c r="H10" t="s">
        <v>347</v>
      </c>
      <c r="I10" t="s">
        <v>347</v>
      </c>
      <c r="J10" t="s">
        <v>347</v>
      </c>
      <c r="K10" t="s">
        <v>347</v>
      </c>
      <c r="L10" t="s">
        <v>347</v>
      </c>
      <c r="M10" t="s">
        <v>347</v>
      </c>
      <c r="N10" t="s">
        <v>347</v>
      </c>
      <c r="O10" t="s">
        <v>347</v>
      </c>
      <c r="Q10" s="73" t="str">
        <f t="shared" si="1"/>
        <v>..</v>
      </c>
      <c r="R10" s="73" t="s">
        <v>123</v>
      </c>
      <c r="S10" s="73">
        <f t="shared" si="2"/>
        <v>0</v>
      </c>
      <c r="T10" s="50">
        <f t="shared" si="0"/>
        <v>0</v>
      </c>
    </row>
    <row r="11" spans="1:23">
      <c r="A11" t="s">
        <v>521</v>
      </c>
      <c r="B11" t="s">
        <v>521</v>
      </c>
      <c r="C11" s="1" t="s">
        <v>74</v>
      </c>
      <c r="D11" t="s">
        <v>460</v>
      </c>
      <c r="E11" s="1" t="s">
        <v>474</v>
      </c>
      <c r="F11" t="s">
        <v>347</v>
      </c>
      <c r="G11" t="s">
        <v>347</v>
      </c>
      <c r="H11" t="s">
        <v>347</v>
      </c>
      <c r="I11" t="s">
        <v>347</v>
      </c>
      <c r="J11" t="s">
        <v>347</v>
      </c>
      <c r="K11" t="s">
        <v>347</v>
      </c>
      <c r="L11" t="s">
        <v>347</v>
      </c>
      <c r="M11" t="s">
        <v>347</v>
      </c>
      <c r="N11" t="s">
        <v>347</v>
      </c>
      <c r="O11" t="s">
        <v>347</v>
      </c>
      <c r="Q11" s="73" t="str">
        <f t="shared" si="1"/>
        <v>..</v>
      </c>
      <c r="R11" s="73" t="s">
        <v>123</v>
      </c>
      <c r="S11" s="73">
        <f t="shared" si="2"/>
        <v>0</v>
      </c>
      <c r="T11" s="50">
        <f t="shared" si="0"/>
        <v>0</v>
      </c>
    </row>
    <row r="12" spans="1:23">
      <c r="A12" t="s">
        <v>450</v>
      </c>
      <c r="B12" t="s">
        <v>450</v>
      </c>
      <c r="C12" s="1" t="s">
        <v>463</v>
      </c>
      <c r="D12" t="s">
        <v>460</v>
      </c>
      <c r="E12" s="1" t="s">
        <v>474</v>
      </c>
      <c r="F12">
        <v>1386873960000</v>
      </c>
      <c r="G12">
        <v>1365958130000</v>
      </c>
      <c r="H12">
        <v>1288708340000</v>
      </c>
      <c r="I12">
        <v>1187083450000</v>
      </c>
      <c r="J12">
        <v>1268493506774.29</v>
      </c>
      <c r="K12">
        <v>1508462800000</v>
      </c>
      <c r="L12">
        <v>1262800270000</v>
      </c>
      <c r="M12">
        <v>1487598500000</v>
      </c>
      <c r="N12">
        <v>1720556180000</v>
      </c>
      <c r="O12" t="s">
        <v>347</v>
      </c>
      <c r="Q12" s="73">
        <f t="shared" si="1"/>
        <v>1720556180000</v>
      </c>
      <c r="R12" s="73" t="s">
        <v>123</v>
      </c>
      <c r="S12" s="73">
        <f t="shared" si="2"/>
        <v>1720556180000</v>
      </c>
      <c r="T12" s="50">
        <f t="shared" si="0"/>
        <v>1.7135932945467901E-2</v>
      </c>
    </row>
    <row r="13" spans="1:23">
      <c r="A13" t="s">
        <v>257</v>
      </c>
      <c r="B13" t="s">
        <v>257</v>
      </c>
      <c r="C13" s="1" t="s">
        <v>320</v>
      </c>
      <c r="D13" t="s">
        <v>460</v>
      </c>
      <c r="E13" s="1" t="s">
        <v>474</v>
      </c>
      <c r="F13">
        <v>106036780000</v>
      </c>
      <c r="G13">
        <v>117671410000</v>
      </c>
      <c r="H13">
        <v>96790330000</v>
      </c>
      <c r="I13">
        <v>96079380000</v>
      </c>
      <c r="J13">
        <v>120976729936.549</v>
      </c>
      <c r="K13">
        <v>150645990000</v>
      </c>
      <c r="L13">
        <v>116802000000</v>
      </c>
      <c r="M13">
        <v>133098220000</v>
      </c>
      <c r="N13">
        <v>132083250000</v>
      </c>
      <c r="O13" t="s">
        <v>347</v>
      </c>
      <c r="Q13" s="73">
        <f t="shared" si="1"/>
        <v>132083250000</v>
      </c>
      <c r="R13" s="73" t="s">
        <v>123</v>
      </c>
      <c r="S13" s="73">
        <f t="shared" si="2"/>
        <v>132083250000</v>
      </c>
      <c r="T13" s="50">
        <f t="shared" si="0"/>
        <v>1.3154872485590522E-3</v>
      </c>
    </row>
    <row r="14" spans="1:23">
      <c r="A14" t="s">
        <v>476</v>
      </c>
      <c r="B14" t="s">
        <v>476</v>
      </c>
      <c r="C14" s="1" t="s">
        <v>185</v>
      </c>
      <c r="D14" t="s">
        <v>460</v>
      </c>
      <c r="E14" s="1" t="s">
        <v>474</v>
      </c>
      <c r="F14" t="s">
        <v>347</v>
      </c>
      <c r="G14" t="s">
        <v>347</v>
      </c>
      <c r="H14" t="s">
        <v>347</v>
      </c>
      <c r="I14" t="s">
        <v>347</v>
      </c>
      <c r="J14" t="s">
        <v>347</v>
      </c>
      <c r="K14" t="s">
        <v>347</v>
      </c>
      <c r="L14" t="s">
        <v>347</v>
      </c>
      <c r="M14" t="s">
        <v>347</v>
      </c>
      <c r="N14" t="s">
        <v>347</v>
      </c>
      <c r="O14" t="s">
        <v>347</v>
      </c>
      <c r="Q14" s="73" t="str">
        <f t="shared" si="1"/>
        <v>..</v>
      </c>
      <c r="R14" s="73" t="s">
        <v>123</v>
      </c>
      <c r="S14" s="73">
        <f t="shared" si="2"/>
        <v>0</v>
      </c>
      <c r="T14" s="50">
        <f t="shared" si="0"/>
        <v>0</v>
      </c>
    </row>
    <row r="15" spans="1:23">
      <c r="A15" t="s">
        <v>321</v>
      </c>
      <c r="B15" t="s">
        <v>321</v>
      </c>
      <c r="C15" s="1" t="s">
        <v>317</v>
      </c>
      <c r="D15" t="s">
        <v>460</v>
      </c>
      <c r="E15" s="1" t="s">
        <v>474</v>
      </c>
      <c r="F15" t="s">
        <v>347</v>
      </c>
      <c r="G15" t="s">
        <v>347</v>
      </c>
      <c r="H15" t="s">
        <v>347</v>
      </c>
      <c r="I15" t="s">
        <v>347</v>
      </c>
      <c r="J15" t="s">
        <v>347</v>
      </c>
      <c r="K15" t="s">
        <v>347</v>
      </c>
      <c r="L15" t="s">
        <v>347</v>
      </c>
      <c r="M15" t="s">
        <v>347</v>
      </c>
      <c r="N15" t="s">
        <v>347</v>
      </c>
      <c r="O15" t="s">
        <v>347</v>
      </c>
      <c r="Q15" s="73" t="str">
        <f t="shared" si="1"/>
        <v>..</v>
      </c>
      <c r="R15" s="73" t="s">
        <v>123</v>
      </c>
      <c r="S15" s="73">
        <f t="shared" si="2"/>
        <v>0</v>
      </c>
      <c r="T15" s="50">
        <f t="shared" si="0"/>
        <v>0</v>
      </c>
    </row>
    <row r="16" spans="1:23">
      <c r="A16" t="s">
        <v>479</v>
      </c>
      <c r="B16" t="s">
        <v>479</v>
      </c>
      <c r="C16" s="1" t="s">
        <v>228</v>
      </c>
      <c r="D16" t="s">
        <v>460</v>
      </c>
      <c r="E16" s="1" t="s">
        <v>474</v>
      </c>
      <c r="F16" t="s">
        <v>347</v>
      </c>
      <c r="G16" t="s">
        <v>347</v>
      </c>
      <c r="H16">
        <v>22067530000</v>
      </c>
      <c r="I16">
        <v>19251070000</v>
      </c>
      <c r="J16">
        <v>19394198865.4608</v>
      </c>
      <c r="K16">
        <v>21706180000</v>
      </c>
      <c r="L16">
        <v>21862700000</v>
      </c>
      <c r="M16">
        <v>26882280000</v>
      </c>
      <c r="N16">
        <v>24608090000</v>
      </c>
      <c r="O16" t="s">
        <v>347</v>
      </c>
      <c r="Q16" s="73">
        <f t="shared" si="1"/>
        <v>24608090000</v>
      </c>
      <c r="R16" s="73" t="s">
        <v>123</v>
      </c>
      <c r="S16" s="73">
        <f t="shared" si="2"/>
        <v>24608090000</v>
      </c>
      <c r="T16" s="50">
        <f t="shared" si="0"/>
        <v>2.4508503997587529E-4</v>
      </c>
    </row>
    <row r="17" spans="1:20">
      <c r="A17" t="s">
        <v>415</v>
      </c>
      <c r="B17" t="s">
        <v>415</v>
      </c>
      <c r="C17" s="1" t="s">
        <v>252</v>
      </c>
      <c r="D17" t="s">
        <v>460</v>
      </c>
      <c r="E17" s="1" t="s">
        <v>474</v>
      </c>
      <c r="F17" t="s">
        <v>347</v>
      </c>
      <c r="G17">
        <v>51158550000</v>
      </c>
      <c r="H17">
        <v>68457910000</v>
      </c>
      <c r="I17">
        <v>65484860000</v>
      </c>
      <c r="J17">
        <v>70419424536.446503</v>
      </c>
      <c r="K17">
        <v>86178750000</v>
      </c>
      <c r="L17">
        <v>77390500000</v>
      </c>
      <c r="M17">
        <v>64416510000</v>
      </c>
      <c r="N17">
        <v>89773660000</v>
      </c>
      <c r="O17" t="s">
        <v>347</v>
      </c>
      <c r="Q17" s="73">
        <f t="shared" si="1"/>
        <v>89773660000</v>
      </c>
      <c r="R17" s="73" t="s">
        <v>123</v>
      </c>
      <c r="S17" s="73">
        <f t="shared" si="2"/>
        <v>89773660000</v>
      </c>
      <c r="T17" s="50">
        <f t="shared" si="0"/>
        <v>8.9410356715537999E-4</v>
      </c>
    </row>
    <row r="18" spans="1:20">
      <c r="A18" t="s">
        <v>214</v>
      </c>
      <c r="B18" t="s">
        <v>214</v>
      </c>
      <c r="C18" s="1" t="s">
        <v>52</v>
      </c>
      <c r="D18" t="s">
        <v>460</v>
      </c>
      <c r="E18" s="1" t="s">
        <v>474</v>
      </c>
      <c r="F18" t="s">
        <v>347</v>
      </c>
      <c r="G18">
        <v>3985460000</v>
      </c>
      <c r="H18">
        <v>2683590000</v>
      </c>
      <c r="I18">
        <v>2949090000</v>
      </c>
      <c r="J18">
        <v>3096520000</v>
      </c>
      <c r="K18">
        <v>3350920000</v>
      </c>
      <c r="L18">
        <v>3541580000</v>
      </c>
      <c r="M18">
        <v>3398000000</v>
      </c>
      <c r="N18">
        <v>2780430000</v>
      </c>
      <c r="O18" t="s">
        <v>347</v>
      </c>
      <c r="Q18" s="73">
        <f t="shared" si="1"/>
        <v>2780430000</v>
      </c>
      <c r="R18" s="73" t="s">
        <v>123</v>
      </c>
      <c r="S18" s="73">
        <f t="shared" si="2"/>
        <v>2780430000</v>
      </c>
      <c r="T18" s="50">
        <f t="shared" si="0"/>
        <v>2.7691779317294551E-5</v>
      </c>
    </row>
    <row r="19" spans="1:20">
      <c r="A19" t="s">
        <v>481</v>
      </c>
      <c r="B19" t="s">
        <v>481</v>
      </c>
      <c r="C19" s="1" t="s">
        <v>499</v>
      </c>
      <c r="D19" t="s">
        <v>460</v>
      </c>
      <c r="E19" s="1" t="s">
        <v>474</v>
      </c>
      <c r="F19" t="s">
        <v>347</v>
      </c>
      <c r="G19" t="s">
        <v>347</v>
      </c>
      <c r="H19">
        <v>574810000</v>
      </c>
      <c r="I19">
        <v>534010000</v>
      </c>
      <c r="J19">
        <v>1238750000</v>
      </c>
      <c r="K19" t="s">
        <v>347</v>
      </c>
      <c r="L19" t="s">
        <v>347</v>
      </c>
      <c r="M19" t="s">
        <v>347</v>
      </c>
      <c r="N19" t="s">
        <v>347</v>
      </c>
      <c r="O19" t="s">
        <v>347</v>
      </c>
      <c r="Q19" s="73">
        <f t="shared" si="1"/>
        <v>1238750000</v>
      </c>
      <c r="R19" s="73" t="s">
        <v>508</v>
      </c>
      <c r="S19" s="73">
        <f t="shared" si="2"/>
        <v>1238750000</v>
      </c>
      <c r="T19" s="50">
        <f t="shared" si="0"/>
        <v>1.2337369266371974E-5</v>
      </c>
    </row>
    <row r="20" spans="1:20">
      <c r="A20" t="s">
        <v>490</v>
      </c>
      <c r="B20" t="s">
        <v>490</v>
      </c>
      <c r="C20" s="1" t="s">
        <v>487</v>
      </c>
      <c r="D20" t="s">
        <v>460</v>
      </c>
      <c r="E20" s="1" t="s">
        <v>474</v>
      </c>
      <c r="F20">
        <v>299517140000</v>
      </c>
      <c r="G20">
        <v>374325590000</v>
      </c>
      <c r="H20">
        <v>378525790000</v>
      </c>
      <c r="I20">
        <v>414556380000</v>
      </c>
      <c r="J20">
        <v>378144283250.56</v>
      </c>
      <c r="K20">
        <v>437793522325.45703</v>
      </c>
      <c r="L20">
        <v>321093542983.70197</v>
      </c>
      <c r="M20" t="s">
        <v>347</v>
      </c>
      <c r="N20" t="s">
        <v>347</v>
      </c>
      <c r="O20" t="s">
        <v>347</v>
      </c>
      <c r="Q20" s="73">
        <f t="shared" si="1"/>
        <v>321093542983.70197</v>
      </c>
      <c r="R20" s="73" t="s">
        <v>277</v>
      </c>
      <c r="S20" s="73">
        <f t="shared" si="2"/>
        <v>321093542983.70197</v>
      </c>
      <c r="T20" s="50">
        <f t="shared" si="0"/>
        <v>3.1979411574874772E-3</v>
      </c>
    </row>
    <row r="21" spans="1:20">
      <c r="A21" t="s">
        <v>504</v>
      </c>
      <c r="B21" t="s">
        <v>504</v>
      </c>
      <c r="C21" s="1" t="s">
        <v>403</v>
      </c>
      <c r="D21" t="s">
        <v>460</v>
      </c>
      <c r="E21" s="1" t="s">
        <v>474</v>
      </c>
      <c r="F21" t="s">
        <v>347</v>
      </c>
      <c r="G21" t="s">
        <v>347</v>
      </c>
      <c r="H21" t="s">
        <v>347</v>
      </c>
      <c r="I21" t="s">
        <v>347</v>
      </c>
      <c r="J21" t="s">
        <v>347</v>
      </c>
      <c r="K21" t="s">
        <v>347</v>
      </c>
      <c r="L21" t="s">
        <v>347</v>
      </c>
      <c r="M21" t="s">
        <v>347</v>
      </c>
      <c r="N21" t="s">
        <v>347</v>
      </c>
      <c r="O21" t="s">
        <v>347</v>
      </c>
      <c r="Q21" s="73" t="str">
        <f t="shared" si="1"/>
        <v>..</v>
      </c>
      <c r="R21" s="73" t="s">
        <v>123</v>
      </c>
      <c r="S21" s="73">
        <f t="shared" si="2"/>
        <v>0</v>
      </c>
      <c r="T21" s="50">
        <f t="shared" si="0"/>
        <v>0</v>
      </c>
    </row>
    <row r="22" spans="1:20">
      <c r="A22" t="s">
        <v>245</v>
      </c>
      <c r="B22" t="s">
        <v>245</v>
      </c>
      <c r="C22" s="1" t="s">
        <v>436</v>
      </c>
      <c r="D22" t="s">
        <v>460</v>
      </c>
      <c r="E22" s="1" t="s">
        <v>474</v>
      </c>
      <c r="F22" t="s">
        <v>347</v>
      </c>
      <c r="G22" t="s">
        <v>347</v>
      </c>
      <c r="H22" t="s">
        <v>347</v>
      </c>
      <c r="I22" t="s">
        <v>347</v>
      </c>
      <c r="J22" t="s">
        <v>347</v>
      </c>
      <c r="K22" t="s">
        <v>347</v>
      </c>
      <c r="L22" t="s">
        <v>347</v>
      </c>
      <c r="M22" t="s">
        <v>347</v>
      </c>
      <c r="N22" t="s">
        <v>347</v>
      </c>
      <c r="O22" t="s">
        <v>347</v>
      </c>
      <c r="Q22" s="73" t="str">
        <f t="shared" si="1"/>
        <v>..</v>
      </c>
      <c r="R22" s="73" t="s">
        <v>123</v>
      </c>
      <c r="S22" s="73">
        <f t="shared" si="2"/>
        <v>0</v>
      </c>
      <c r="T22" s="50">
        <f t="shared" si="0"/>
        <v>0</v>
      </c>
    </row>
    <row r="23" spans="1:20">
      <c r="A23" t="s">
        <v>106</v>
      </c>
      <c r="B23" t="s">
        <v>106</v>
      </c>
      <c r="C23" s="1" t="s">
        <v>425</v>
      </c>
      <c r="D23" t="s">
        <v>460</v>
      </c>
      <c r="E23" s="1" t="s">
        <v>474</v>
      </c>
      <c r="F23">
        <v>1486900000</v>
      </c>
      <c r="G23">
        <v>1467000000</v>
      </c>
      <c r="H23">
        <v>1601480000</v>
      </c>
      <c r="I23">
        <v>1850000000</v>
      </c>
      <c r="J23">
        <v>2521628651.4605799</v>
      </c>
      <c r="K23">
        <v>2718790000</v>
      </c>
      <c r="L23">
        <v>2393200000</v>
      </c>
      <c r="M23">
        <v>2965300000</v>
      </c>
      <c r="N23">
        <v>220400000</v>
      </c>
      <c r="O23" t="s">
        <v>347</v>
      </c>
      <c r="Q23" s="73">
        <f t="shared" si="1"/>
        <v>220400000</v>
      </c>
      <c r="R23" s="73" t="s">
        <v>123</v>
      </c>
      <c r="S23" s="73">
        <f t="shared" si="2"/>
        <v>220400000</v>
      </c>
      <c r="T23" s="50">
        <f t="shared" si="0"/>
        <v>2.1950806751228116E-6</v>
      </c>
    </row>
    <row r="24" spans="1:20">
      <c r="A24" t="s">
        <v>80</v>
      </c>
      <c r="B24" t="s">
        <v>80</v>
      </c>
      <c r="C24" s="1" t="s">
        <v>209</v>
      </c>
      <c r="D24" t="s">
        <v>460</v>
      </c>
      <c r="E24" s="1" t="s">
        <v>474</v>
      </c>
      <c r="F24" t="s">
        <v>347</v>
      </c>
      <c r="G24" t="s">
        <v>347</v>
      </c>
      <c r="H24" t="s">
        <v>347</v>
      </c>
      <c r="I24" t="s">
        <v>347</v>
      </c>
      <c r="J24" t="s">
        <v>347</v>
      </c>
      <c r="K24" t="s">
        <v>347</v>
      </c>
      <c r="L24" t="s">
        <v>347</v>
      </c>
      <c r="M24" t="s">
        <v>347</v>
      </c>
      <c r="N24" t="s">
        <v>347</v>
      </c>
      <c r="O24" t="s">
        <v>347</v>
      </c>
      <c r="Q24" s="73" t="str">
        <f t="shared" si="1"/>
        <v>..</v>
      </c>
      <c r="R24" s="73" t="s">
        <v>123</v>
      </c>
      <c r="S24" s="73">
        <f t="shared" si="2"/>
        <v>0</v>
      </c>
      <c r="T24" s="50">
        <f t="shared" si="0"/>
        <v>0</v>
      </c>
    </row>
    <row r="25" spans="1:20">
      <c r="A25" t="s">
        <v>412</v>
      </c>
      <c r="B25" t="s">
        <v>412</v>
      </c>
      <c r="C25" s="1" t="s">
        <v>104</v>
      </c>
      <c r="D25" t="s">
        <v>460</v>
      </c>
      <c r="E25" s="1" t="s">
        <v>474</v>
      </c>
      <c r="F25" t="s">
        <v>347</v>
      </c>
      <c r="G25" t="s">
        <v>347</v>
      </c>
      <c r="H25" t="s">
        <v>347</v>
      </c>
      <c r="I25" t="s">
        <v>347</v>
      </c>
      <c r="J25" t="s">
        <v>347</v>
      </c>
      <c r="K25" t="s">
        <v>347</v>
      </c>
      <c r="L25" t="s">
        <v>347</v>
      </c>
      <c r="M25" t="s">
        <v>347</v>
      </c>
      <c r="N25" t="s">
        <v>347</v>
      </c>
      <c r="O25" t="s">
        <v>347</v>
      </c>
      <c r="Q25" s="73" t="str">
        <f t="shared" si="1"/>
        <v>..</v>
      </c>
      <c r="R25" s="73" t="s">
        <v>123</v>
      </c>
      <c r="S25" s="73">
        <f t="shared" si="2"/>
        <v>0</v>
      </c>
      <c r="T25" s="50">
        <f t="shared" si="0"/>
        <v>0</v>
      </c>
    </row>
    <row r="26" spans="1:20">
      <c r="A26" t="s">
        <v>382</v>
      </c>
      <c r="B26" t="s">
        <v>382</v>
      </c>
      <c r="C26" s="1" t="s">
        <v>516</v>
      </c>
      <c r="D26" t="s">
        <v>460</v>
      </c>
      <c r="E26" s="1" t="s">
        <v>474</v>
      </c>
      <c r="F26" t="s">
        <v>347</v>
      </c>
      <c r="G26" t="s">
        <v>347</v>
      </c>
      <c r="H26" t="s">
        <v>347</v>
      </c>
      <c r="I26" t="s">
        <v>347</v>
      </c>
      <c r="J26" t="s">
        <v>347</v>
      </c>
      <c r="K26" t="s">
        <v>347</v>
      </c>
      <c r="L26" t="s">
        <v>347</v>
      </c>
      <c r="M26" t="s">
        <v>347</v>
      </c>
      <c r="N26" t="s">
        <v>347</v>
      </c>
      <c r="O26" t="s">
        <v>347</v>
      </c>
      <c r="Q26" s="73" t="str">
        <f t="shared" si="1"/>
        <v>..</v>
      </c>
      <c r="R26" s="73" t="s">
        <v>123</v>
      </c>
      <c r="S26" s="73">
        <f t="shared" si="2"/>
        <v>0</v>
      </c>
      <c r="T26" s="50">
        <f t="shared" si="0"/>
        <v>0</v>
      </c>
    </row>
    <row r="27" spans="1:20">
      <c r="A27" t="s">
        <v>86</v>
      </c>
      <c r="B27" t="s">
        <v>86</v>
      </c>
      <c r="C27" s="1" t="s">
        <v>368</v>
      </c>
      <c r="D27" t="s">
        <v>460</v>
      </c>
      <c r="E27" s="1" t="s">
        <v>474</v>
      </c>
      <c r="F27" t="s">
        <v>347</v>
      </c>
      <c r="G27" t="s">
        <v>347</v>
      </c>
      <c r="H27" t="s">
        <v>347</v>
      </c>
      <c r="I27" t="s">
        <v>347</v>
      </c>
      <c r="J27" t="s">
        <v>347</v>
      </c>
      <c r="K27" t="s">
        <v>347</v>
      </c>
      <c r="L27" t="s">
        <v>347</v>
      </c>
      <c r="M27" t="s">
        <v>347</v>
      </c>
      <c r="N27" t="s">
        <v>347</v>
      </c>
      <c r="O27" t="s">
        <v>347</v>
      </c>
      <c r="Q27" s="73" t="str">
        <f t="shared" si="1"/>
        <v>..</v>
      </c>
      <c r="R27" s="73" t="s">
        <v>123</v>
      </c>
      <c r="S27" s="73">
        <f t="shared" si="2"/>
        <v>0</v>
      </c>
      <c r="T27" s="50">
        <f t="shared" si="0"/>
        <v>0</v>
      </c>
    </row>
    <row r="28" spans="1:20">
      <c r="A28" t="s">
        <v>480</v>
      </c>
      <c r="B28" t="s">
        <v>480</v>
      </c>
      <c r="C28" s="1" t="s">
        <v>187</v>
      </c>
      <c r="D28" t="s">
        <v>460</v>
      </c>
      <c r="E28" s="1" t="s">
        <v>474</v>
      </c>
      <c r="F28">
        <v>1227447020000</v>
      </c>
      <c r="G28">
        <v>1020455330000</v>
      </c>
      <c r="H28">
        <v>843894200000</v>
      </c>
      <c r="I28">
        <v>490534110000</v>
      </c>
      <c r="J28">
        <v>758558918034.7019</v>
      </c>
      <c r="K28">
        <v>954715100000</v>
      </c>
      <c r="L28">
        <v>916824390000</v>
      </c>
      <c r="M28">
        <v>1187361690000</v>
      </c>
      <c r="N28">
        <v>988374320000</v>
      </c>
      <c r="O28" t="s">
        <v>347</v>
      </c>
      <c r="Q28" s="73">
        <f t="shared" si="1"/>
        <v>988374320000</v>
      </c>
      <c r="R28" s="73" t="s">
        <v>123</v>
      </c>
      <c r="S28" s="73">
        <f t="shared" si="2"/>
        <v>988374320000</v>
      </c>
      <c r="T28" s="50">
        <f t="shared" si="0"/>
        <v>9.8437448712325303E-3</v>
      </c>
    </row>
    <row r="29" spans="1:20">
      <c r="A29" t="s">
        <v>2</v>
      </c>
      <c r="B29" t="s">
        <v>2</v>
      </c>
      <c r="C29" s="1" t="s">
        <v>244</v>
      </c>
      <c r="D29" t="s">
        <v>460</v>
      </c>
      <c r="E29" s="1" t="s">
        <v>474</v>
      </c>
      <c r="F29" t="s">
        <v>347</v>
      </c>
      <c r="G29" t="s">
        <v>347</v>
      </c>
      <c r="H29" t="s">
        <v>347</v>
      </c>
      <c r="I29" t="s">
        <v>347</v>
      </c>
      <c r="J29" t="s">
        <v>347</v>
      </c>
      <c r="K29" t="s">
        <v>347</v>
      </c>
      <c r="L29" t="s">
        <v>347</v>
      </c>
      <c r="M29" t="s">
        <v>347</v>
      </c>
      <c r="N29" t="s">
        <v>347</v>
      </c>
      <c r="O29" t="s">
        <v>347</v>
      </c>
      <c r="Q29" s="73" t="str">
        <f t="shared" si="1"/>
        <v>..</v>
      </c>
      <c r="R29" s="73" t="s">
        <v>123</v>
      </c>
      <c r="S29" s="73">
        <f t="shared" si="2"/>
        <v>0</v>
      </c>
      <c r="T29" s="50">
        <f t="shared" si="0"/>
        <v>0</v>
      </c>
    </row>
    <row r="30" spans="1:20">
      <c r="A30" t="s">
        <v>221</v>
      </c>
      <c r="B30" t="s">
        <v>221</v>
      </c>
      <c r="C30" s="1" t="s">
        <v>184</v>
      </c>
      <c r="D30" t="s">
        <v>460</v>
      </c>
      <c r="E30" s="1" t="s">
        <v>474</v>
      </c>
      <c r="F30" t="s">
        <v>347</v>
      </c>
      <c r="G30" t="s">
        <v>347</v>
      </c>
      <c r="H30" t="s">
        <v>347</v>
      </c>
      <c r="I30" t="s">
        <v>347</v>
      </c>
      <c r="J30" t="s">
        <v>347</v>
      </c>
      <c r="K30" t="s">
        <v>347</v>
      </c>
      <c r="L30" t="s">
        <v>347</v>
      </c>
      <c r="M30" t="s">
        <v>347</v>
      </c>
      <c r="N30" t="s">
        <v>347</v>
      </c>
      <c r="O30" t="s">
        <v>347</v>
      </c>
      <c r="Q30" s="73" t="str">
        <f t="shared" si="1"/>
        <v>..</v>
      </c>
      <c r="R30" s="73" t="s">
        <v>123</v>
      </c>
      <c r="S30" s="73">
        <f t="shared" si="2"/>
        <v>0</v>
      </c>
      <c r="T30" s="50">
        <f t="shared" si="0"/>
        <v>0</v>
      </c>
    </row>
    <row r="31" spans="1:20">
      <c r="A31" t="s">
        <v>89</v>
      </c>
      <c r="B31" t="s">
        <v>89</v>
      </c>
      <c r="C31" s="1" t="s">
        <v>334</v>
      </c>
      <c r="D31" t="s">
        <v>460</v>
      </c>
      <c r="E31" s="1" t="s">
        <v>474</v>
      </c>
      <c r="F31" t="s">
        <v>347</v>
      </c>
      <c r="G31" t="s">
        <v>347</v>
      </c>
      <c r="H31" t="s">
        <v>347</v>
      </c>
      <c r="I31" t="s">
        <v>347</v>
      </c>
      <c r="J31" t="s">
        <v>347</v>
      </c>
      <c r="K31" t="s">
        <v>347</v>
      </c>
      <c r="L31" t="s">
        <v>347</v>
      </c>
      <c r="M31">
        <v>16000060000</v>
      </c>
      <c r="N31">
        <v>17710500000</v>
      </c>
      <c r="O31" t="s">
        <v>347</v>
      </c>
      <c r="Q31" s="73">
        <f t="shared" si="1"/>
        <v>17710500000</v>
      </c>
      <c r="R31" s="73" t="s">
        <v>123</v>
      </c>
      <c r="S31" s="73">
        <f t="shared" si="2"/>
        <v>17710500000</v>
      </c>
      <c r="T31" s="50">
        <f t="shared" si="0"/>
        <v>1.7638827720854153E-4</v>
      </c>
    </row>
    <row r="32" spans="1:20">
      <c r="A32" t="s">
        <v>285</v>
      </c>
      <c r="B32" t="s">
        <v>285</v>
      </c>
      <c r="C32" s="1" t="s">
        <v>339</v>
      </c>
      <c r="D32" t="s">
        <v>460</v>
      </c>
      <c r="E32" s="1" t="s">
        <v>474</v>
      </c>
      <c r="F32" t="s">
        <v>347</v>
      </c>
      <c r="G32" t="s">
        <v>347</v>
      </c>
      <c r="H32" t="s">
        <v>347</v>
      </c>
      <c r="I32" t="s">
        <v>347</v>
      </c>
      <c r="J32" t="s">
        <v>347</v>
      </c>
      <c r="K32" t="s">
        <v>347</v>
      </c>
      <c r="L32" t="s">
        <v>347</v>
      </c>
      <c r="M32" t="s">
        <v>347</v>
      </c>
      <c r="N32" t="s">
        <v>347</v>
      </c>
      <c r="O32" t="s">
        <v>347</v>
      </c>
      <c r="Q32" s="73" t="str">
        <f t="shared" si="1"/>
        <v>..</v>
      </c>
      <c r="R32" s="73" t="s">
        <v>123</v>
      </c>
      <c r="S32" s="73">
        <f t="shared" si="2"/>
        <v>0</v>
      </c>
      <c r="T32" s="50">
        <f t="shared" si="0"/>
        <v>0</v>
      </c>
    </row>
    <row r="33" spans="1:20">
      <c r="A33" t="s">
        <v>545</v>
      </c>
      <c r="B33" t="s">
        <v>545</v>
      </c>
      <c r="C33" s="1" t="s">
        <v>208</v>
      </c>
      <c r="D33" t="s">
        <v>460</v>
      </c>
      <c r="E33" s="1" t="s">
        <v>474</v>
      </c>
      <c r="F33" t="s">
        <v>347</v>
      </c>
      <c r="G33" t="s">
        <v>347</v>
      </c>
      <c r="H33" t="s">
        <v>347</v>
      </c>
      <c r="I33" t="s">
        <v>347</v>
      </c>
      <c r="J33" t="s">
        <v>347</v>
      </c>
      <c r="K33" t="s">
        <v>347</v>
      </c>
      <c r="L33" t="s">
        <v>347</v>
      </c>
      <c r="M33" t="s">
        <v>347</v>
      </c>
      <c r="N33" t="s">
        <v>347</v>
      </c>
      <c r="O33" t="s">
        <v>347</v>
      </c>
      <c r="Q33" s="73" t="str">
        <f t="shared" si="1"/>
        <v>..</v>
      </c>
      <c r="R33" s="73" t="s">
        <v>123</v>
      </c>
      <c r="S33" s="73">
        <f t="shared" si="2"/>
        <v>0</v>
      </c>
      <c r="T33" s="50">
        <f t="shared" si="0"/>
        <v>0</v>
      </c>
    </row>
    <row r="34" spans="1:20">
      <c r="A34" t="s">
        <v>223</v>
      </c>
      <c r="B34" t="s">
        <v>223</v>
      </c>
      <c r="C34" s="1" t="s">
        <v>37</v>
      </c>
      <c r="D34" t="s">
        <v>460</v>
      </c>
      <c r="E34" s="1" t="s">
        <v>474</v>
      </c>
      <c r="F34" t="s">
        <v>347</v>
      </c>
      <c r="G34" t="s">
        <v>347</v>
      </c>
      <c r="H34" t="s">
        <v>347</v>
      </c>
      <c r="I34" t="s">
        <v>347</v>
      </c>
      <c r="J34" t="s">
        <v>347</v>
      </c>
      <c r="K34" t="s">
        <v>347</v>
      </c>
      <c r="L34" t="s">
        <v>347</v>
      </c>
      <c r="M34" t="s">
        <v>347</v>
      </c>
      <c r="N34" t="s">
        <v>347</v>
      </c>
      <c r="O34" t="s">
        <v>347</v>
      </c>
      <c r="Q34" s="73" t="str">
        <f t="shared" si="1"/>
        <v>..</v>
      </c>
      <c r="R34" s="73" t="s">
        <v>123</v>
      </c>
      <c r="S34" s="73">
        <f t="shared" si="2"/>
        <v>0</v>
      </c>
      <c r="T34" s="50">
        <f t="shared" si="0"/>
        <v>0</v>
      </c>
    </row>
    <row r="35" spans="1:20">
      <c r="A35" t="s">
        <v>264</v>
      </c>
      <c r="B35" t="s">
        <v>264</v>
      </c>
      <c r="C35" s="1" t="s">
        <v>421</v>
      </c>
      <c r="D35" t="s">
        <v>460</v>
      </c>
      <c r="E35" s="1" t="s">
        <v>474</v>
      </c>
      <c r="F35" t="s">
        <v>347</v>
      </c>
      <c r="G35" t="s">
        <v>347</v>
      </c>
      <c r="H35" t="s">
        <v>347</v>
      </c>
      <c r="I35" t="s">
        <v>347</v>
      </c>
      <c r="J35" t="s">
        <v>347</v>
      </c>
      <c r="K35" t="s">
        <v>347</v>
      </c>
      <c r="L35" t="s">
        <v>347</v>
      </c>
      <c r="M35" t="s">
        <v>347</v>
      </c>
      <c r="N35" t="s">
        <v>347</v>
      </c>
      <c r="O35" t="s">
        <v>347</v>
      </c>
      <c r="Q35" s="73" t="str">
        <f t="shared" si="1"/>
        <v>..</v>
      </c>
      <c r="R35" s="73" t="s">
        <v>123</v>
      </c>
      <c r="S35" s="73">
        <f t="shared" si="2"/>
        <v>0</v>
      </c>
      <c r="T35" s="50">
        <f t="shared" si="0"/>
        <v>0</v>
      </c>
    </row>
    <row r="36" spans="1:20">
      <c r="A36" t="s">
        <v>97</v>
      </c>
      <c r="B36" t="s">
        <v>97</v>
      </c>
      <c r="C36" s="1" t="s">
        <v>230</v>
      </c>
      <c r="D36" t="s">
        <v>460</v>
      </c>
      <c r="E36" s="1" t="s">
        <v>474</v>
      </c>
      <c r="F36" t="s">
        <v>347</v>
      </c>
      <c r="G36" t="s">
        <v>347</v>
      </c>
      <c r="H36" t="s">
        <v>347</v>
      </c>
      <c r="I36" t="s">
        <v>347</v>
      </c>
      <c r="J36" t="s">
        <v>347</v>
      </c>
      <c r="K36" t="s">
        <v>347</v>
      </c>
      <c r="L36" t="s">
        <v>347</v>
      </c>
      <c r="M36" t="s">
        <v>347</v>
      </c>
      <c r="N36" t="s">
        <v>347</v>
      </c>
      <c r="O36" t="s">
        <v>347</v>
      </c>
      <c r="Q36" s="73" t="str">
        <f t="shared" si="1"/>
        <v>..</v>
      </c>
      <c r="R36" s="73" t="s">
        <v>123</v>
      </c>
      <c r="S36" s="73">
        <f t="shared" si="2"/>
        <v>0</v>
      </c>
      <c r="T36" s="50">
        <f t="shared" si="0"/>
        <v>0</v>
      </c>
    </row>
    <row r="37" spans="1:20">
      <c r="A37" t="s">
        <v>413</v>
      </c>
      <c r="B37" t="s">
        <v>413</v>
      </c>
      <c r="C37" s="1" t="s">
        <v>135</v>
      </c>
      <c r="D37" t="s">
        <v>460</v>
      </c>
      <c r="E37" s="1" t="s">
        <v>474</v>
      </c>
      <c r="F37">
        <v>2059973580000</v>
      </c>
      <c r="G37">
        <v>2113821770000</v>
      </c>
      <c r="H37">
        <v>2095420680000</v>
      </c>
      <c r="I37">
        <v>1593399300000</v>
      </c>
      <c r="J37">
        <v>1993522735729.7</v>
      </c>
      <c r="K37">
        <v>2367059920000</v>
      </c>
      <c r="L37">
        <v>1937902710000</v>
      </c>
      <c r="M37">
        <v>2409098540000</v>
      </c>
      <c r="N37">
        <v>2641454670000</v>
      </c>
      <c r="O37" t="s">
        <v>347</v>
      </c>
      <c r="Q37" s="73">
        <f t="shared" si="1"/>
        <v>2641454670000</v>
      </c>
      <c r="R37" s="73" t="s">
        <v>123</v>
      </c>
      <c r="S37" s="73">
        <f t="shared" si="2"/>
        <v>2641454670000</v>
      </c>
      <c r="T37" s="50">
        <f t="shared" si="0"/>
        <v>2.6307650182985042E-2</v>
      </c>
    </row>
    <row r="38" spans="1:20">
      <c r="A38" t="s">
        <v>519</v>
      </c>
      <c r="B38" t="s">
        <v>519</v>
      </c>
      <c r="C38" s="1" t="s">
        <v>125</v>
      </c>
      <c r="D38" t="s">
        <v>460</v>
      </c>
      <c r="E38" s="1" t="s">
        <v>474</v>
      </c>
      <c r="F38">
        <v>2006310000</v>
      </c>
      <c r="G38" t="s">
        <v>347</v>
      </c>
      <c r="H38" t="s">
        <v>347</v>
      </c>
      <c r="I38">
        <v>315630000</v>
      </c>
      <c r="J38" t="s">
        <v>347</v>
      </c>
      <c r="K38" t="s">
        <v>347</v>
      </c>
      <c r="L38">
        <v>437850000</v>
      </c>
      <c r="M38">
        <v>379050000</v>
      </c>
      <c r="N38">
        <v>644320000</v>
      </c>
      <c r="O38" t="s">
        <v>347</v>
      </c>
      <c r="Q38" s="73">
        <f t="shared" si="1"/>
        <v>644320000</v>
      </c>
      <c r="R38" s="73" t="s">
        <v>123</v>
      </c>
      <c r="S38" s="73">
        <f t="shared" si="2"/>
        <v>644320000</v>
      </c>
      <c r="T38" s="50">
        <f t="shared" si="0"/>
        <v>6.4171251388163791E-6</v>
      </c>
    </row>
    <row r="39" spans="1:20">
      <c r="A39" t="s">
        <v>91</v>
      </c>
      <c r="B39" t="s">
        <v>91</v>
      </c>
      <c r="C39" s="1" t="s">
        <v>237</v>
      </c>
      <c r="D39" t="s">
        <v>460</v>
      </c>
      <c r="E39" s="1" t="s">
        <v>474</v>
      </c>
      <c r="F39" t="s">
        <v>347</v>
      </c>
      <c r="G39" t="s">
        <v>347</v>
      </c>
      <c r="H39" t="s">
        <v>347</v>
      </c>
      <c r="I39" t="s">
        <v>347</v>
      </c>
      <c r="J39" t="s">
        <v>347</v>
      </c>
      <c r="K39" t="s">
        <v>347</v>
      </c>
      <c r="L39" t="s">
        <v>347</v>
      </c>
      <c r="M39" t="s">
        <v>347</v>
      </c>
      <c r="N39" t="s">
        <v>347</v>
      </c>
      <c r="O39" t="s">
        <v>347</v>
      </c>
      <c r="Q39" s="73" t="str">
        <f t="shared" si="1"/>
        <v>..</v>
      </c>
      <c r="R39" s="73" t="s">
        <v>123</v>
      </c>
      <c r="S39" s="73">
        <f t="shared" si="2"/>
        <v>0</v>
      </c>
      <c r="T39" s="50">
        <f t="shared" si="0"/>
        <v>0</v>
      </c>
    </row>
    <row r="40" spans="1:20">
      <c r="A40" t="s">
        <v>20</v>
      </c>
      <c r="B40" t="s">
        <v>20</v>
      </c>
      <c r="C40" s="1" t="s">
        <v>340</v>
      </c>
      <c r="D40" t="s">
        <v>460</v>
      </c>
      <c r="E40" s="1" t="s">
        <v>474</v>
      </c>
      <c r="F40" t="s">
        <v>347</v>
      </c>
      <c r="G40" t="s">
        <v>347</v>
      </c>
      <c r="H40" t="s">
        <v>347</v>
      </c>
      <c r="I40" t="s">
        <v>347</v>
      </c>
      <c r="J40" t="s">
        <v>347</v>
      </c>
      <c r="K40" t="s">
        <v>347</v>
      </c>
      <c r="L40" t="s">
        <v>347</v>
      </c>
      <c r="M40" t="s">
        <v>347</v>
      </c>
      <c r="N40" t="s">
        <v>347</v>
      </c>
      <c r="O40" t="s">
        <v>347</v>
      </c>
      <c r="Q40" s="73" t="str">
        <f t="shared" si="1"/>
        <v>..</v>
      </c>
      <c r="R40" s="73" t="s">
        <v>123</v>
      </c>
      <c r="S40" s="73">
        <f t="shared" si="2"/>
        <v>0</v>
      </c>
      <c r="T40" s="50">
        <f t="shared" si="0"/>
        <v>0</v>
      </c>
    </row>
    <row r="41" spans="1:20">
      <c r="A41" t="s">
        <v>175</v>
      </c>
      <c r="B41" t="s">
        <v>175</v>
      </c>
      <c r="C41" s="1" t="s">
        <v>458</v>
      </c>
      <c r="D41" t="s">
        <v>460</v>
      </c>
      <c r="E41" s="1" t="s">
        <v>474</v>
      </c>
      <c r="F41" t="s">
        <v>347</v>
      </c>
      <c r="G41" t="s">
        <v>347</v>
      </c>
      <c r="H41" t="s">
        <v>347</v>
      </c>
      <c r="I41" t="s">
        <v>347</v>
      </c>
      <c r="J41" t="s">
        <v>347</v>
      </c>
      <c r="K41" t="s">
        <v>347</v>
      </c>
      <c r="L41" t="s">
        <v>347</v>
      </c>
      <c r="M41" t="s">
        <v>347</v>
      </c>
      <c r="N41" t="s">
        <v>347</v>
      </c>
      <c r="O41" t="s">
        <v>347</v>
      </c>
      <c r="Q41" s="73" t="str">
        <f t="shared" si="1"/>
        <v>..</v>
      </c>
      <c r="R41" s="73" t="s">
        <v>123</v>
      </c>
      <c r="S41" s="73">
        <f t="shared" si="2"/>
        <v>0</v>
      </c>
      <c r="T41" s="50">
        <f t="shared" si="0"/>
        <v>0</v>
      </c>
    </row>
    <row r="42" spans="1:20">
      <c r="A42" t="s">
        <v>556</v>
      </c>
      <c r="B42" t="s">
        <v>556</v>
      </c>
      <c r="C42" s="1" t="s">
        <v>243</v>
      </c>
      <c r="D42" t="s">
        <v>460</v>
      </c>
      <c r="E42" s="1" t="s">
        <v>474</v>
      </c>
      <c r="F42">
        <v>313325270000</v>
      </c>
      <c r="G42">
        <v>265150080000.00003</v>
      </c>
      <c r="H42">
        <v>233245470000</v>
      </c>
      <c r="I42">
        <v>190352000000</v>
      </c>
      <c r="J42">
        <v>212479793765.00302</v>
      </c>
      <c r="K42">
        <v>294675740000</v>
      </c>
      <c r="L42">
        <v>250739560000</v>
      </c>
      <c r="M42">
        <v>203791650000</v>
      </c>
      <c r="N42">
        <v>184549420000</v>
      </c>
      <c r="O42" t="s">
        <v>347</v>
      </c>
      <c r="Q42" s="73">
        <f t="shared" si="1"/>
        <v>184549420000</v>
      </c>
      <c r="R42" s="73" t="s">
        <v>123</v>
      </c>
      <c r="S42" s="73">
        <f t="shared" si="2"/>
        <v>184549420000</v>
      </c>
      <c r="T42" s="50">
        <f t="shared" si="0"/>
        <v>1.8380257052954777E-3</v>
      </c>
    </row>
    <row r="43" spans="1:20">
      <c r="A43" t="s">
        <v>366</v>
      </c>
      <c r="B43" t="s">
        <v>366</v>
      </c>
      <c r="C43" s="1" t="s">
        <v>183</v>
      </c>
      <c r="D43" t="s">
        <v>460</v>
      </c>
      <c r="E43" s="1" t="s">
        <v>474</v>
      </c>
      <c r="F43">
        <v>3697376040000</v>
      </c>
      <c r="G43">
        <v>3949143490000</v>
      </c>
      <c r="H43">
        <v>6004947670000</v>
      </c>
      <c r="I43">
        <v>8188019320000</v>
      </c>
      <c r="J43">
        <v>7320738379789.1797</v>
      </c>
      <c r="K43">
        <v>8711267220000.001</v>
      </c>
      <c r="L43">
        <v>6324879760000</v>
      </c>
      <c r="M43">
        <v>8515504380000.001</v>
      </c>
      <c r="N43">
        <v>12214465600000</v>
      </c>
      <c r="O43" t="s">
        <v>347</v>
      </c>
      <c r="Q43" s="73">
        <f t="shared" si="1"/>
        <v>12214465600000</v>
      </c>
      <c r="R43" s="73" t="s">
        <v>123</v>
      </c>
      <c r="S43" s="73">
        <f t="shared" si="2"/>
        <v>12214465600000</v>
      </c>
      <c r="T43" s="50">
        <f t="shared" si="0"/>
        <v>0.12165035115931197</v>
      </c>
    </row>
    <row r="44" spans="1:20">
      <c r="A44" t="s">
        <v>445</v>
      </c>
      <c r="B44" t="s">
        <v>445</v>
      </c>
      <c r="C44" s="1" t="s">
        <v>304</v>
      </c>
      <c r="D44" t="s">
        <v>460</v>
      </c>
      <c r="E44" s="1" t="s">
        <v>474</v>
      </c>
      <c r="F44">
        <v>262101260000</v>
      </c>
      <c r="G44">
        <v>202693250000</v>
      </c>
      <c r="H44">
        <v>146745680000</v>
      </c>
      <c r="I44">
        <v>85955450000</v>
      </c>
      <c r="J44">
        <v>103818618591.608</v>
      </c>
      <c r="K44">
        <v>121477230000</v>
      </c>
      <c r="L44">
        <v>103848380000</v>
      </c>
      <c r="M44">
        <v>132040280000</v>
      </c>
      <c r="N44">
        <v>106315200000</v>
      </c>
      <c r="O44" t="s">
        <v>347</v>
      </c>
      <c r="Q44" s="73">
        <f t="shared" si="1"/>
        <v>106315200000</v>
      </c>
      <c r="R44" s="73" t="s">
        <v>123</v>
      </c>
      <c r="S44" s="73">
        <f t="shared" si="2"/>
        <v>106315200000</v>
      </c>
      <c r="T44" s="50">
        <f t="shared" si="0"/>
        <v>1.0588495507795677E-3</v>
      </c>
    </row>
    <row r="45" spans="1:20">
      <c r="A45" t="s">
        <v>524</v>
      </c>
      <c r="B45" t="s">
        <v>524</v>
      </c>
      <c r="C45" s="1" t="s">
        <v>154</v>
      </c>
      <c r="D45" t="s">
        <v>460</v>
      </c>
      <c r="E45" s="1" t="s">
        <v>474</v>
      </c>
      <c r="F45" t="s">
        <v>347</v>
      </c>
      <c r="G45" t="s">
        <v>347</v>
      </c>
      <c r="H45" t="s">
        <v>347</v>
      </c>
      <c r="I45" t="s">
        <v>347</v>
      </c>
      <c r="J45" t="s">
        <v>347</v>
      </c>
      <c r="K45" t="s">
        <v>347</v>
      </c>
      <c r="L45" t="s">
        <v>347</v>
      </c>
      <c r="M45" t="s">
        <v>347</v>
      </c>
      <c r="N45" t="s">
        <v>347</v>
      </c>
      <c r="O45" t="s">
        <v>347</v>
      </c>
      <c r="Q45" s="73" t="str">
        <f t="shared" si="1"/>
        <v>..</v>
      </c>
      <c r="R45" s="73" t="s">
        <v>123</v>
      </c>
      <c r="S45" s="73">
        <f t="shared" si="2"/>
        <v>0</v>
      </c>
      <c r="T45" s="50">
        <f t="shared" si="0"/>
        <v>0</v>
      </c>
    </row>
    <row r="46" spans="1:20">
      <c r="A46" t="s">
        <v>219</v>
      </c>
      <c r="B46" t="s">
        <v>219</v>
      </c>
      <c r="C46" s="1" t="s">
        <v>411</v>
      </c>
      <c r="D46" t="s">
        <v>460</v>
      </c>
      <c r="E46" s="1" t="s">
        <v>474</v>
      </c>
      <c r="F46" t="s">
        <v>347</v>
      </c>
      <c r="G46" t="s">
        <v>347</v>
      </c>
      <c r="H46" t="s">
        <v>347</v>
      </c>
      <c r="I46" t="s">
        <v>347</v>
      </c>
      <c r="J46" t="s">
        <v>347</v>
      </c>
      <c r="K46" t="s">
        <v>347</v>
      </c>
      <c r="L46" t="s">
        <v>347</v>
      </c>
      <c r="M46" t="s">
        <v>347</v>
      </c>
      <c r="N46" t="s">
        <v>347</v>
      </c>
      <c r="O46" t="s">
        <v>347</v>
      </c>
      <c r="Q46" s="73" t="str">
        <f t="shared" si="1"/>
        <v>..</v>
      </c>
      <c r="R46" s="73" t="s">
        <v>123</v>
      </c>
      <c r="S46" s="73">
        <f t="shared" si="2"/>
        <v>0</v>
      </c>
      <c r="T46" s="50">
        <f t="shared" si="0"/>
        <v>0</v>
      </c>
    </row>
    <row r="47" spans="1:20">
      <c r="A47" t="s">
        <v>157</v>
      </c>
      <c r="B47" t="s">
        <v>157</v>
      </c>
      <c r="C47" s="1" t="s">
        <v>546</v>
      </c>
      <c r="D47" t="s">
        <v>460</v>
      </c>
      <c r="E47" s="1" t="s">
        <v>474</v>
      </c>
      <c r="F47" t="s">
        <v>347</v>
      </c>
      <c r="G47" t="s">
        <v>347</v>
      </c>
      <c r="H47" t="s">
        <v>347</v>
      </c>
      <c r="I47" t="s">
        <v>347</v>
      </c>
      <c r="J47" t="s">
        <v>347</v>
      </c>
      <c r="K47" t="s">
        <v>347</v>
      </c>
      <c r="L47" t="s">
        <v>347</v>
      </c>
      <c r="M47" t="s">
        <v>347</v>
      </c>
      <c r="N47" t="s">
        <v>347</v>
      </c>
      <c r="O47" t="s">
        <v>347</v>
      </c>
      <c r="Q47" s="73" t="str">
        <f t="shared" si="1"/>
        <v>..</v>
      </c>
      <c r="R47" s="73" t="s">
        <v>123</v>
      </c>
      <c r="S47" s="73">
        <f t="shared" si="2"/>
        <v>0</v>
      </c>
      <c r="T47" s="50">
        <f t="shared" si="0"/>
        <v>0</v>
      </c>
    </row>
    <row r="48" spans="1:20">
      <c r="A48" t="s">
        <v>332</v>
      </c>
      <c r="B48" t="s">
        <v>332</v>
      </c>
      <c r="C48" s="1" t="s">
        <v>64</v>
      </c>
      <c r="D48" t="s">
        <v>460</v>
      </c>
      <c r="E48" s="1" t="s">
        <v>474</v>
      </c>
      <c r="F48" t="s">
        <v>347</v>
      </c>
      <c r="G48">
        <v>1949970000</v>
      </c>
      <c r="H48">
        <v>2551360000</v>
      </c>
      <c r="I48">
        <v>2353520000</v>
      </c>
      <c r="J48">
        <v>2917800000</v>
      </c>
      <c r="K48">
        <v>3010760000</v>
      </c>
      <c r="L48">
        <v>2401120000</v>
      </c>
      <c r="M48">
        <v>2217350000</v>
      </c>
      <c r="N48">
        <v>1901280000</v>
      </c>
      <c r="O48" t="s">
        <v>347</v>
      </c>
      <c r="Q48" s="73">
        <f t="shared" si="1"/>
        <v>1901280000</v>
      </c>
      <c r="R48" s="73" t="s">
        <v>123</v>
      </c>
      <c r="S48" s="73">
        <f t="shared" si="2"/>
        <v>1901280000</v>
      </c>
      <c r="T48" s="50">
        <f t="shared" si="0"/>
        <v>1.8935857468228217E-5</v>
      </c>
    </row>
    <row r="49" spans="1:20">
      <c r="A49" t="s">
        <v>202</v>
      </c>
      <c r="B49" t="s">
        <v>575</v>
      </c>
      <c r="C49" s="1" t="s">
        <v>204</v>
      </c>
      <c r="D49" t="s">
        <v>460</v>
      </c>
      <c r="E49" s="1" t="s">
        <v>474</v>
      </c>
      <c r="F49" t="s">
        <v>347</v>
      </c>
      <c r="G49">
        <v>11818850000</v>
      </c>
      <c r="H49">
        <v>11710400000</v>
      </c>
      <c r="I49">
        <v>12493030000</v>
      </c>
      <c r="J49">
        <v>12363659088.7213</v>
      </c>
      <c r="K49">
        <v>12485700000</v>
      </c>
      <c r="L49">
        <v>8453312865.3440104</v>
      </c>
      <c r="M49">
        <v>8100130000</v>
      </c>
      <c r="N49">
        <v>7331390000</v>
      </c>
      <c r="O49" t="s">
        <v>347</v>
      </c>
      <c r="Q49" s="73">
        <f t="shared" si="1"/>
        <v>7331390000</v>
      </c>
      <c r="R49" s="73" t="s">
        <v>123</v>
      </c>
      <c r="S49" s="73">
        <f t="shared" si="2"/>
        <v>7331390000</v>
      </c>
      <c r="T49" s="50">
        <f t="shared" si="0"/>
        <v>7.3017207399222453E-5</v>
      </c>
    </row>
    <row r="50" spans="1:20">
      <c r="A50" t="s">
        <v>549</v>
      </c>
      <c r="B50" t="s">
        <v>549</v>
      </c>
      <c r="C50" s="1" t="s">
        <v>5</v>
      </c>
      <c r="D50" t="s">
        <v>460</v>
      </c>
      <c r="E50" s="1" t="s">
        <v>474</v>
      </c>
      <c r="F50" t="s">
        <v>347</v>
      </c>
      <c r="G50">
        <v>21484740000</v>
      </c>
      <c r="H50">
        <v>20036880000</v>
      </c>
      <c r="I50">
        <v>18414470000</v>
      </c>
      <c r="J50">
        <v>20180810000</v>
      </c>
      <c r="K50">
        <v>22764800000</v>
      </c>
      <c r="L50">
        <v>20508990000</v>
      </c>
      <c r="M50">
        <v>22458260000</v>
      </c>
      <c r="N50">
        <v>22229990000</v>
      </c>
      <c r="O50" t="s">
        <v>347</v>
      </c>
      <c r="Q50" s="73">
        <f t="shared" si="1"/>
        <v>22229990000</v>
      </c>
      <c r="R50" s="73" t="s">
        <v>123</v>
      </c>
      <c r="S50" s="73">
        <f t="shared" si="2"/>
        <v>22229990000</v>
      </c>
      <c r="T50" s="50">
        <f t="shared" si="0"/>
        <v>2.2140027884379922E-4</v>
      </c>
    </row>
    <row r="51" spans="1:20">
      <c r="A51" t="s">
        <v>162</v>
      </c>
      <c r="B51" t="s">
        <v>162</v>
      </c>
      <c r="C51" s="1" t="s">
        <v>395</v>
      </c>
      <c r="D51" t="s">
        <v>460</v>
      </c>
      <c r="E51" s="1" t="s">
        <v>474</v>
      </c>
      <c r="F51" t="s">
        <v>347</v>
      </c>
      <c r="G51" t="s">
        <v>347</v>
      </c>
      <c r="H51" t="s">
        <v>347</v>
      </c>
      <c r="I51" t="s">
        <v>347</v>
      </c>
      <c r="J51" t="s">
        <v>347</v>
      </c>
      <c r="K51" t="s">
        <v>347</v>
      </c>
      <c r="L51" t="s">
        <v>347</v>
      </c>
      <c r="M51" t="s">
        <v>347</v>
      </c>
      <c r="N51" t="s">
        <v>347</v>
      </c>
      <c r="O51" t="s">
        <v>347</v>
      </c>
      <c r="Q51" s="73" t="str">
        <f t="shared" si="1"/>
        <v>..</v>
      </c>
      <c r="R51" s="73" t="s">
        <v>123</v>
      </c>
      <c r="S51" s="73">
        <f t="shared" si="2"/>
        <v>0</v>
      </c>
      <c r="T51" s="50">
        <f t="shared" si="0"/>
        <v>0</v>
      </c>
    </row>
    <row r="52" spans="1:20">
      <c r="A52" t="s">
        <v>439</v>
      </c>
      <c r="B52" t="s">
        <v>439</v>
      </c>
      <c r="C52" s="1" t="s">
        <v>279</v>
      </c>
      <c r="D52" t="s">
        <v>460</v>
      </c>
      <c r="E52" s="1" t="s">
        <v>474</v>
      </c>
      <c r="F52" t="s">
        <v>347</v>
      </c>
      <c r="G52" t="s">
        <v>347</v>
      </c>
      <c r="H52" t="s">
        <v>347</v>
      </c>
      <c r="I52" t="s">
        <v>347</v>
      </c>
      <c r="J52" t="s">
        <v>347</v>
      </c>
      <c r="K52" t="s">
        <v>347</v>
      </c>
      <c r="L52" t="s">
        <v>347</v>
      </c>
      <c r="M52" t="s">
        <v>347</v>
      </c>
      <c r="N52" t="s">
        <v>347</v>
      </c>
      <c r="O52" t="s">
        <v>347</v>
      </c>
      <c r="Q52" s="73" t="str">
        <f t="shared" si="1"/>
        <v>..</v>
      </c>
      <c r="R52" s="73" t="s">
        <v>123</v>
      </c>
      <c r="S52" s="73">
        <f t="shared" si="2"/>
        <v>0</v>
      </c>
      <c r="T52" s="50">
        <f t="shared" si="0"/>
        <v>0</v>
      </c>
    </row>
    <row r="53" spans="1:20">
      <c r="A53" t="s">
        <v>203</v>
      </c>
      <c r="B53" t="s">
        <v>203</v>
      </c>
      <c r="C53" s="1" t="s">
        <v>510</v>
      </c>
      <c r="D53" t="s">
        <v>460</v>
      </c>
      <c r="E53" s="1" t="s">
        <v>474</v>
      </c>
      <c r="F53">
        <v>1995750000</v>
      </c>
      <c r="G53">
        <v>2104730000</v>
      </c>
      <c r="H53">
        <v>4031000000</v>
      </c>
      <c r="I53">
        <v>2692400000</v>
      </c>
      <c r="J53">
        <v>2511333005.64887</v>
      </c>
      <c r="K53">
        <v>2822392823.2554097</v>
      </c>
      <c r="L53">
        <v>3313490000</v>
      </c>
      <c r="M53">
        <v>4284870000</v>
      </c>
      <c r="N53">
        <v>4693160000</v>
      </c>
      <c r="O53" t="s">
        <v>347</v>
      </c>
      <c r="Q53" s="73">
        <f t="shared" si="1"/>
        <v>4693160000</v>
      </c>
      <c r="R53" s="73" t="s">
        <v>123</v>
      </c>
      <c r="S53" s="73">
        <f t="shared" si="2"/>
        <v>4693160000</v>
      </c>
      <c r="T53" s="50">
        <f t="shared" si="0"/>
        <v>4.6741673417692261E-5</v>
      </c>
    </row>
    <row r="54" spans="1:20">
      <c r="A54" t="s">
        <v>186</v>
      </c>
      <c r="B54" t="s">
        <v>186</v>
      </c>
      <c r="C54" s="1" t="s">
        <v>365</v>
      </c>
      <c r="D54" t="s">
        <v>460</v>
      </c>
      <c r="E54" s="1" t="s">
        <v>474</v>
      </c>
      <c r="F54" t="s">
        <v>347</v>
      </c>
      <c r="G54" t="s">
        <v>347</v>
      </c>
      <c r="H54" t="s">
        <v>347</v>
      </c>
      <c r="I54" t="s">
        <v>347</v>
      </c>
      <c r="J54" t="s">
        <v>347</v>
      </c>
      <c r="K54" t="s">
        <v>347</v>
      </c>
      <c r="L54" t="s">
        <v>347</v>
      </c>
      <c r="M54">
        <v>26313100000</v>
      </c>
      <c r="N54">
        <v>26613600000</v>
      </c>
      <c r="O54" t="s">
        <v>347</v>
      </c>
      <c r="Q54" s="73">
        <f t="shared" si="1"/>
        <v>26613600000</v>
      </c>
      <c r="R54" s="73" t="s">
        <v>123</v>
      </c>
      <c r="S54" s="73">
        <f t="shared" si="2"/>
        <v>26613600000</v>
      </c>
      <c r="T54" s="50">
        <f t="shared" si="0"/>
        <v>2.6505897938043763E-4</v>
      </c>
    </row>
    <row r="55" spans="1:20">
      <c r="A55" t="s">
        <v>374</v>
      </c>
      <c r="B55" t="s">
        <v>374</v>
      </c>
      <c r="C55" s="1" t="s">
        <v>289</v>
      </c>
      <c r="D55" t="s">
        <v>460</v>
      </c>
      <c r="E55" s="1" t="s">
        <v>474</v>
      </c>
      <c r="F55" t="s">
        <v>347</v>
      </c>
      <c r="G55" t="s">
        <v>347</v>
      </c>
      <c r="H55" t="s">
        <v>347</v>
      </c>
      <c r="I55" t="s">
        <v>347</v>
      </c>
      <c r="J55" t="s">
        <v>347</v>
      </c>
      <c r="K55" t="s">
        <v>347</v>
      </c>
      <c r="L55" t="s">
        <v>347</v>
      </c>
      <c r="M55" t="s">
        <v>347</v>
      </c>
      <c r="N55" t="s">
        <v>347</v>
      </c>
      <c r="O55" t="s">
        <v>347</v>
      </c>
      <c r="Q55" s="73" t="str">
        <f t="shared" si="1"/>
        <v>..</v>
      </c>
      <c r="R55" s="73" t="s">
        <v>123</v>
      </c>
      <c r="S55" s="73">
        <f t="shared" si="2"/>
        <v>0</v>
      </c>
      <c r="T55" s="50">
        <f t="shared" si="0"/>
        <v>0</v>
      </c>
    </row>
    <row r="56" spans="1:20">
      <c r="A56" t="s">
        <v>217</v>
      </c>
      <c r="B56" t="s">
        <v>217</v>
      </c>
      <c r="C56" s="1" t="s">
        <v>312</v>
      </c>
      <c r="D56" t="s">
        <v>460</v>
      </c>
      <c r="E56" s="1" t="s">
        <v>474</v>
      </c>
      <c r="F56" t="s">
        <v>347</v>
      </c>
      <c r="G56" t="s">
        <v>347</v>
      </c>
      <c r="H56" t="s">
        <v>347</v>
      </c>
      <c r="I56" t="s">
        <v>347</v>
      </c>
      <c r="J56" t="s">
        <v>347</v>
      </c>
      <c r="K56" t="s">
        <v>347</v>
      </c>
      <c r="L56" t="s">
        <v>347</v>
      </c>
      <c r="M56" t="s">
        <v>347</v>
      </c>
      <c r="N56" t="s">
        <v>347</v>
      </c>
      <c r="O56" t="s">
        <v>347</v>
      </c>
      <c r="Q56" s="73" t="str">
        <f t="shared" si="1"/>
        <v>..</v>
      </c>
      <c r="R56" s="73" t="s">
        <v>123</v>
      </c>
      <c r="S56" s="73">
        <f t="shared" si="2"/>
        <v>0</v>
      </c>
      <c r="T56" s="50">
        <f t="shared" si="0"/>
        <v>0</v>
      </c>
    </row>
    <row r="57" spans="1:20">
      <c r="A57" t="s">
        <v>117</v>
      </c>
      <c r="B57" t="s">
        <v>117</v>
      </c>
      <c r="C57" s="1" t="s">
        <v>541</v>
      </c>
      <c r="D57" t="s">
        <v>460</v>
      </c>
      <c r="E57" s="1" t="s">
        <v>474</v>
      </c>
      <c r="F57" t="s">
        <v>347</v>
      </c>
      <c r="G57" t="s">
        <v>347</v>
      </c>
      <c r="H57" t="s">
        <v>347</v>
      </c>
      <c r="I57" t="s">
        <v>347</v>
      </c>
      <c r="J57" t="s">
        <v>347</v>
      </c>
      <c r="K57" t="s">
        <v>347</v>
      </c>
      <c r="L57" t="s">
        <v>347</v>
      </c>
      <c r="M57" t="s">
        <v>347</v>
      </c>
      <c r="N57" t="s">
        <v>347</v>
      </c>
      <c r="O57" t="s">
        <v>347</v>
      </c>
      <c r="Q57" s="73" t="str">
        <f t="shared" si="1"/>
        <v>..</v>
      </c>
      <c r="R57" s="73" t="s">
        <v>123</v>
      </c>
      <c r="S57" s="73">
        <f t="shared" si="2"/>
        <v>0</v>
      </c>
      <c r="T57" s="50">
        <f t="shared" si="0"/>
        <v>0</v>
      </c>
    </row>
    <row r="58" spans="1:20">
      <c r="A58" t="s">
        <v>225</v>
      </c>
      <c r="B58" t="s">
        <v>225</v>
      </c>
      <c r="C58" s="1" t="s">
        <v>126</v>
      </c>
      <c r="D58" t="s">
        <v>460</v>
      </c>
      <c r="E58" s="1" t="s">
        <v>474</v>
      </c>
      <c r="F58" t="s">
        <v>347</v>
      </c>
      <c r="G58" t="s">
        <v>347</v>
      </c>
      <c r="H58" t="s">
        <v>347</v>
      </c>
      <c r="I58" t="s">
        <v>347</v>
      </c>
      <c r="J58" t="s">
        <v>347</v>
      </c>
      <c r="K58" t="s">
        <v>347</v>
      </c>
      <c r="L58" t="s">
        <v>347</v>
      </c>
      <c r="M58" t="s">
        <v>347</v>
      </c>
      <c r="N58" t="s">
        <v>347</v>
      </c>
      <c r="O58" t="s">
        <v>347</v>
      </c>
      <c r="Q58" s="73" t="str">
        <f t="shared" si="1"/>
        <v>..</v>
      </c>
      <c r="R58" s="73" t="s">
        <v>123</v>
      </c>
      <c r="S58" s="73">
        <f t="shared" si="2"/>
        <v>0</v>
      </c>
      <c r="T58" s="50">
        <f t="shared" si="0"/>
        <v>0</v>
      </c>
    </row>
    <row r="59" spans="1:20">
      <c r="A59" t="s">
        <v>41</v>
      </c>
      <c r="B59" t="s">
        <v>41</v>
      </c>
      <c r="C59" s="1" t="s">
        <v>3</v>
      </c>
      <c r="D59" t="s">
        <v>460</v>
      </c>
      <c r="E59" s="1" t="s">
        <v>474</v>
      </c>
      <c r="F59" t="s">
        <v>347</v>
      </c>
      <c r="G59" t="s">
        <v>347</v>
      </c>
      <c r="H59" t="s">
        <v>347</v>
      </c>
      <c r="I59" t="s">
        <v>347</v>
      </c>
      <c r="J59" t="s">
        <v>347</v>
      </c>
      <c r="K59" t="s">
        <v>347</v>
      </c>
      <c r="L59" t="s">
        <v>347</v>
      </c>
      <c r="M59" t="s">
        <v>347</v>
      </c>
      <c r="N59" t="s">
        <v>347</v>
      </c>
      <c r="O59" t="s">
        <v>347</v>
      </c>
      <c r="Q59" s="73" t="str">
        <f t="shared" si="1"/>
        <v>..</v>
      </c>
      <c r="R59" s="73" t="s">
        <v>123</v>
      </c>
      <c r="S59" s="73">
        <f t="shared" si="2"/>
        <v>0</v>
      </c>
      <c r="T59" s="50">
        <f t="shared" si="0"/>
        <v>0</v>
      </c>
    </row>
    <row r="60" spans="1:20">
      <c r="A60" t="s">
        <v>298</v>
      </c>
      <c r="B60" t="s">
        <v>567</v>
      </c>
      <c r="C60" s="1" t="s">
        <v>509</v>
      </c>
      <c r="D60" t="s">
        <v>460</v>
      </c>
      <c r="E60" s="1" t="s">
        <v>474</v>
      </c>
      <c r="F60">
        <v>59181970000</v>
      </c>
      <c r="G60">
        <v>61629650000</v>
      </c>
      <c r="H60">
        <v>70083650000</v>
      </c>
      <c r="I60">
        <v>55191870000</v>
      </c>
      <c r="J60">
        <v>33323010781.2094</v>
      </c>
      <c r="K60">
        <v>46546100000</v>
      </c>
      <c r="L60">
        <v>42005550000</v>
      </c>
      <c r="M60">
        <v>44199850000</v>
      </c>
      <c r="N60">
        <v>41351180000</v>
      </c>
      <c r="O60" t="s">
        <v>347</v>
      </c>
      <c r="Q60" s="73">
        <f t="shared" si="1"/>
        <v>41351180000</v>
      </c>
      <c r="R60" s="73" t="s">
        <v>123</v>
      </c>
      <c r="S60" s="73">
        <f t="shared" si="2"/>
        <v>41351180000</v>
      </c>
      <c r="T60" s="50">
        <f t="shared" si="0"/>
        <v>4.1183836711218195E-4</v>
      </c>
    </row>
    <row r="61" spans="1:20">
      <c r="A61" t="s">
        <v>329</v>
      </c>
      <c r="B61" t="s">
        <v>329</v>
      </c>
      <c r="C61" s="1" t="s">
        <v>525</v>
      </c>
      <c r="D61" t="s">
        <v>460</v>
      </c>
      <c r="E61" s="1" t="s">
        <v>474</v>
      </c>
      <c r="F61" t="s">
        <v>347</v>
      </c>
      <c r="G61" t="s">
        <v>347</v>
      </c>
      <c r="H61" t="s">
        <v>347</v>
      </c>
      <c r="I61" t="s">
        <v>347</v>
      </c>
      <c r="J61" t="s">
        <v>347</v>
      </c>
      <c r="K61" t="s">
        <v>347</v>
      </c>
      <c r="L61" t="s">
        <v>347</v>
      </c>
      <c r="M61" t="s">
        <v>347</v>
      </c>
      <c r="N61" t="s">
        <v>347</v>
      </c>
      <c r="O61" t="s">
        <v>347</v>
      </c>
      <c r="Q61" s="73" t="str">
        <f t="shared" si="1"/>
        <v>..</v>
      </c>
      <c r="R61" s="73" t="s">
        <v>123</v>
      </c>
      <c r="S61" s="73">
        <f t="shared" si="2"/>
        <v>0</v>
      </c>
      <c r="T61" s="50">
        <f t="shared" si="0"/>
        <v>0</v>
      </c>
    </row>
    <row r="62" spans="1:20">
      <c r="A62" t="s">
        <v>75</v>
      </c>
      <c r="B62" t="s">
        <v>75</v>
      </c>
      <c r="C62" s="1" t="s">
        <v>24</v>
      </c>
      <c r="D62" t="s">
        <v>460</v>
      </c>
      <c r="E62" s="1" t="s">
        <v>474</v>
      </c>
      <c r="F62" t="s">
        <v>347</v>
      </c>
      <c r="G62" t="s">
        <v>347</v>
      </c>
      <c r="H62" t="s">
        <v>347</v>
      </c>
      <c r="I62" t="s">
        <v>347</v>
      </c>
      <c r="J62" t="s">
        <v>347</v>
      </c>
      <c r="K62" t="s">
        <v>347</v>
      </c>
      <c r="L62" t="s">
        <v>347</v>
      </c>
      <c r="M62" t="s">
        <v>347</v>
      </c>
      <c r="N62" t="s">
        <v>347</v>
      </c>
      <c r="O62" t="s">
        <v>347</v>
      </c>
      <c r="Q62" s="73" t="str">
        <f t="shared" si="1"/>
        <v>..</v>
      </c>
      <c r="R62" s="73" t="s">
        <v>123</v>
      </c>
      <c r="S62" s="73">
        <f t="shared" si="2"/>
        <v>0</v>
      </c>
      <c r="T62" s="50">
        <f t="shared" si="0"/>
        <v>0</v>
      </c>
    </row>
    <row r="63" spans="1:20">
      <c r="A63" t="s">
        <v>255</v>
      </c>
      <c r="B63" t="s">
        <v>255</v>
      </c>
      <c r="C63" s="1" t="s">
        <v>226</v>
      </c>
      <c r="D63" t="s">
        <v>460</v>
      </c>
      <c r="E63" s="1" t="s">
        <v>474</v>
      </c>
      <c r="F63" t="s">
        <v>347</v>
      </c>
      <c r="G63" t="s">
        <v>347</v>
      </c>
      <c r="H63" t="s">
        <v>347</v>
      </c>
      <c r="I63" t="s">
        <v>347</v>
      </c>
      <c r="J63" t="s">
        <v>347</v>
      </c>
      <c r="K63" t="s">
        <v>347</v>
      </c>
      <c r="L63" t="s">
        <v>347</v>
      </c>
      <c r="M63" t="s">
        <v>347</v>
      </c>
      <c r="N63" t="s">
        <v>347</v>
      </c>
      <c r="O63" t="s">
        <v>347</v>
      </c>
      <c r="Q63" s="73" t="str">
        <f t="shared" si="1"/>
        <v>..</v>
      </c>
      <c r="R63" s="73" t="s">
        <v>123</v>
      </c>
      <c r="S63" s="73">
        <f t="shared" si="2"/>
        <v>0</v>
      </c>
      <c r="T63" s="50">
        <f t="shared" si="0"/>
        <v>0</v>
      </c>
    </row>
    <row r="64" spans="1:20">
      <c r="A64" t="s">
        <v>168</v>
      </c>
      <c r="B64" t="s">
        <v>168</v>
      </c>
      <c r="C64" s="1" t="s">
        <v>50</v>
      </c>
      <c r="D64" t="s">
        <v>460</v>
      </c>
      <c r="E64" s="1" t="s">
        <v>474</v>
      </c>
      <c r="F64" t="s">
        <v>347</v>
      </c>
      <c r="G64" t="s">
        <v>347</v>
      </c>
      <c r="H64" t="s">
        <v>347</v>
      </c>
      <c r="I64" t="s">
        <v>347</v>
      </c>
      <c r="J64" t="s">
        <v>347</v>
      </c>
      <c r="K64" t="s">
        <v>347</v>
      </c>
      <c r="L64" t="s">
        <v>347</v>
      </c>
      <c r="M64" t="s">
        <v>347</v>
      </c>
      <c r="N64" t="s">
        <v>347</v>
      </c>
      <c r="O64" t="s">
        <v>347</v>
      </c>
      <c r="Q64" s="73" t="str">
        <f t="shared" si="1"/>
        <v>..</v>
      </c>
      <c r="R64" s="73" t="s">
        <v>123</v>
      </c>
      <c r="S64" s="73">
        <f t="shared" si="2"/>
        <v>0</v>
      </c>
      <c r="T64" s="50">
        <f t="shared" si="0"/>
        <v>0</v>
      </c>
    </row>
    <row r="65" spans="1:20">
      <c r="A65" t="s">
        <v>337</v>
      </c>
      <c r="B65" t="s">
        <v>337</v>
      </c>
      <c r="C65" s="1" t="s">
        <v>278</v>
      </c>
      <c r="D65" t="s">
        <v>460</v>
      </c>
      <c r="E65" s="1" t="s">
        <v>474</v>
      </c>
      <c r="F65" t="s">
        <v>347</v>
      </c>
      <c r="G65" t="s">
        <v>347</v>
      </c>
      <c r="H65" t="s">
        <v>347</v>
      </c>
      <c r="I65" t="s">
        <v>347</v>
      </c>
      <c r="J65" t="s">
        <v>347</v>
      </c>
      <c r="K65" t="s">
        <v>347</v>
      </c>
      <c r="L65" t="s">
        <v>347</v>
      </c>
      <c r="M65" t="s">
        <v>347</v>
      </c>
      <c r="N65" t="s">
        <v>347</v>
      </c>
      <c r="O65" t="s">
        <v>347</v>
      </c>
      <c r="Q65" s="73" t="str">
        <f t="shared" si="1"/>
        <v>..</v>
      </c>
      <c r="R65" s="73" t="s">
        <v>123</v>
      </c>
      <c r="S65" s="73">
        <f t="shared" si="2"/>
        <v>0</v>
      </c>
      <c r="T65" s="50">
        <f t="shared" si="0"/>
        <v>0</v>
      </c>
    </row>
    <row r="66" spans="1:20">
      <c r="A66" t="s">
        <v>45</v>
      </c>
      <c r="B66" t="s">
        <v>45</v>
      </c>
      <c r="C66" s="1" t="s">
        <v>398</v>
      </c>
      <c r="D66" t="s">
        <v>460</v>
      </c>
      <c r="E66" s="1" t="s">
        <v>474</v>
      </c>
      <c r="F66" t="s">
        <v>347</v>
      </c>
      <c r="G66" t="s">
        <v>347</v>
      </c>
      <c r="H66" t="s">
        <v>347</v>
      </c>
      <c r="I66" t="s">
        <v>347</v>
      </c>
      <c r="J66" t="s">
        <v>347</v>
      </c>
      <c r="K66" t="s">
        <v>347</v>
      </c>
      <c r="L66" t="s">
        <v>347</v>
      </c>
      <c r="M66" t="s">
        <v>347</v>
      </c>
      <c r="N66" t="s">
        <v>347</v>
      </c>
      <c r="O66" t="s">
        <v>347</v>
      </c>
      <c r="Q66" s="73" t="str">
        <f t="shared" si="1"/>
        <v>..</v>
      </c>
      <c r="R66" s="73" t="s">
        <v>123</v>
      </c>
      <c r="S66" s="73">
        <f t="shared" si="2"/>
        <v>0</v>
      </c>
      <c r="T66" s="50">
        <f t="shared" ref="T66:T129" si="3">S66/SUM($S$2:$S$218)</f>
        <v>0</v>
      </c>
    </row>
    <row r="67" spans="1:20">
      <c r="A67" t="s">
        <v>493</v>
      </c>
      <c r="B67" t="s">
        <v>493</v>
      </c>
      <c r="C67" s="1" t="s">
        <v>390</v>
      </c>
      <c r="D67" t="s">
        <v>460</v>
      </c>
      <c r="E67" s="1" t="s">
        <v>474</v>
      </c>
      <c r="F67" t="s">
        <v>347</v>
      </c>
      <c r="G67" t="s">
        <v>347</v>
      </c>
      <c r="H67" t="s">
        <v>347</v>
      </c>
      <c r="I67" t="s">
        <v>347</v>
      </c>
      <c r="J67" t="s">
        <v>347</v>
      </c>
      <c r="K67" t="s">
        <v>347</v>
      </c>
      <c r="L67" t="s">
        <v>347</v>
      </c>
      <c r="M67" t="s">
        <v>347</v>
      </c>
      <c r="N67" t="s">
        <v>347</v>
      </c>
      <c r="O67" t="s">
        <v>347</v>
      </c>
      <c r="Q67" s="73" t="str">
        <f t="shared" ref="Q67:Q130" si="4">INDEX($F67:$O67, 1, MATCH($R67, $F$1:$O$1, 0))</f>
        <v>..</v>
      </c>
      <c r="R67" s="73" t="s">
        <v>123</v>
      </c>
      <c r="S67" s="73">
        <f t="shared" ref="S67:S130" si="5">IF(Q67="..", 0, Q67)</f>
        <v>0</v>
      </c>
      <c r="T67" s="50">
        <f t="shared" si="3"/>
        <v>0</v>
      </c>
    </row>
    <row r="68" spans="1:20">
      <c r="A68" t="s">
        <v>111</v>
      </c>
      <c r="B68" t="s">
        <v>111</v>
      </c>
      <c r="C68" s="1" t="s">
        <v>469</v>
      </c>
      <c r="D68" t="s">
        <v>460</v>
      </c>
      <c r="E68" s="1" t="s">
        <v>474</v>
      </c>
      <c r="F68" t="s">
        <v>347</v>
      </c>
      <c r="G68" t="s">
        <v>347</v>
      </c>
      <c r="H68" t="s">
        <v>347</v>
      </c>
      <c r="I68" t="s">
        <v>347</v>
      </c>
      <c r="J68" t="s">
        <v>347</v>
      </c>
      <c r="K68" t="s">
        <v>347</v>
      </c>
      <c r="L68" t="s">
        <v>347</v>
      </c>
      <c r="M68" t="s">
        <v>347</v>
      </c>
      <c r="N68" t="s">
        <v>347</v>
      </c>
      <c r="O68" t="s">
        <v>347</v>
      </c>
      <c r="Q68" s="73" t="str">
        <f t="shared" si="4"/>
        <v>..</v>
      </c>
      <c r="R68" s="73" t="s">
        <v>123</v>
      </c>
      <c r="S68" s="73">
        <f t="shared" si="5"/>
        <v>0</v>
      </c>
      <c r="T68" s="50">
        <f t="shared" si="3"/>
        <v>0</v>
      </c>
    </row>
    <row r="69" spans="1:20">
      <c r="A69" t="s">
        <v>149</v>
      </c>
      <c r="B69" t="s">
        <v>149</v>
      </c>
      <c r="C69" s="1" t="s">
        <v>459</v>
      </c>
      <c r="D69" t="s">
        <v>460</v>
      </c>
      <c r="E69" s="1" t="s">
        <v>474</v>
      </c>
      <c r="F69" t="s">
        <v>347</v>
      </c>
      <c r="G69" t="s">
        <v>347</v>
      </c>
      <c r="H69" t="s">
        <v>347</v>
      </c>
      <c r="I69" t="s">
        <v>347</v>
      </c>
      <c r="J69" t="s">
        <v>347</v>
      </c>
      <c r="K69" t="s">
        <v>347</v>
      </c>
      <c r="L69" t="s">
        <v>347</v>
      </c>
      <c r="M69" t="s">
        <v>347</v>
      </c>
      <c r="N69" t="s">
        <v>347</v>
      </c>
      <c r="O69" t="s">
        <v>347</v>
      </c>
      <c r="Q69" s="73" t="str">
        <f t="shared" si="4"/>
        <v>..</v>
      </c>
      <c r="R69" s="73" t="s">
        <v>123</v>
      </c>
      <c r="S69" s="73">
        <f t="shared" si="5"/>
        <v>0</v>
      </c>
      <c r="T69" s="50">
        <f t="shared" si="3"/>
        <v>0</v>
      </c>
    </row>
    <row r="70" spans="1:20">
      <c r="A70" t="s">
        <v>420</v>
      </c>
      <c r="B70" t="s">
        <v>420</v>
      </c>
      <c r="C70" s="1" t="s">
        <v>520</v>
      </c>
      <c r="D70" t="s">
        <v>460</v>
      </c>
      <c r="E70" s="1" t="s">
        <v>474</v>
      </c>
      <c r="F70">
        <v>1808188710000</v>
      </c>
      <c r="G70">
        <v>2301085210000</v>
      </c>
      <c r="H70">
        <v>2085895800000</v>
      </c>
      <c r="I70">
        <v>2088317310000</v>
      </c>
      <c r="J70">
        <v>2159046594865.7998</v>
      </c>
      <c r="K70">
        <v>2749314584104.3799</v>
      </c>
      <c r="L70">
        <v>2365950236659.3604</v>
      </c>
      <c r="M70" t="s">
        <v>347</v>
      </c>
      <c r="N70" t="s">
        <v>347</v>
      </c>
      <c r="O70" t="s">
        <v>347</v>
      </c>
      <c r="Q70" s="73">
        <f t="shared" si="4"/>
        <v>2365950236659.3604</v>
      </c>
      <c r="R70" s="73" t="s">
        <v>277</v>
      </c>
      <c r="S70" s="73">
        <f t="shared" si="5"/>
        <v>2365950236659.3604</v>
      </c>
      <c r="T70" s="50">
        <f t="shared" si="3"/>
        <v>2.3563755185087135E-2</v>
      </c>
    </row>
    <row r="71" spans="1:20">
      <c r="A71" t="s">
        <v>177</v>
      </c>
      <c r="B71" t="s">
        <v>177</v>
      </c>
      <c r="C71" s="1" t="s">
        <v>124</v>
      </c>
      <c r="D71" t="s">
        <v>460</v>
      </c>
      <c r="E71" s="1" t="s">
        <v>474</v>
      </c>
      <c r="F71" t="s">
        <v>347</v>
      </c>
      <c r="G71" t="s">
        <v>347</v>
      </c>
      <c r="H71" t="s">
        <v>347</v>
      </c>
      <c r="I71" t="s">
        <v>347</v>
      </c>
      <c r="J71" t="s">
        <v>347</v>
      </c>
      <c r="K71" t="s">
        <v>347</v>
      </c>
      <c r="L71" t="s">
        <v>347</v>
      </c>
      <c r="M71" t="s">
        <v>347</v>
      </c>
      <c r="N71" t="s">
        <v>347</v>
      </c>
      <c r="O71" t="s">
        <v>347</v>
      </c>
      <c r="Q71" s="73" t="str">
        <f t="shared" si="4"/>
        <v>..</v>
      </c>
      <c r="R71" s="73" t="s">
        <v>123</v>
      </c>
      <c r="S71" s="73">
        <f t="shared" si="5"/>
        <v>0</v>
      </c>
      <c r="T71" s="50">
        <f t="shared" si="3"/>
        <v>0</v>
      </c>
    </row>
    <row r="72" spans="1:20">
      <c r="A72" t="s">
        <v>363</v>
      </c>
      <c r="B72" t="s">
        <v>363</v>
      </c>
      <c r="C72" s="1" t="s">
        <v>346</v>
      </c>
      <c r="D72" t="s">
        <v>460</v>
      </c>
      <c r="E72" s="1" t="s">
        <v>474</v>
      </c>
      <c r="F72" t="s">
        <v>347</v>
      </c>
      <c r="G72" t="s">
        <v>347</v>
      </c>
      <c r="H72" t="s">
        <v>347</v>
      </c>
      <c r="I72" t="s">
        <v>347</v>
      </c>
      <c r="J72" t="s">
        <v>347</v>
      </c>
      <c r="K72" t="s">
        <v>347</v>
      </c>
      <c r="L72" t="s">
        <v>347</v>
      </c>
      <c r="M72" t="s">
        <v>347</v>
      </c>
      <c r="N72" t="s">
        <v>347</v>
      </c>
      <c r="O72" t="s">
        <v>347</v>
      </c>
      <c r="Q72" s="73" t="str">
        <f t="shared" si="4"/>
        <v>..</v>
      </c>
      <c r="R72" s="73" t="s">
        <v>123</v>
      </c>
      <c r="S72" s="73">
        <f t="shared" si="5"/>
        <v>0</v>
      </c>
      <c r="T72" s="50">
        <f t="shared" si="3"/>
        <v>0</v>
      </c>
    </row>
    <row r="73" spans="1:20">
      <c r="A73" t="s">
        <v>291</v>
      </c>
      <c r="B73" t="s">
        <v>291</v>
      </c>
      <c r="C73" s="1" t="s">
        <v>542</v>
      </c>
      <c r="D73" t="s">
        <v>460</v>
      </c>
      <c r="E73" s="1" t="s">
        <v>474</v>
      </c>
      <c r="F73" t="s">
        <v>347</v>
      </c>
      <c r="G73" t="s">
        <v>347</v>
      </c>
      <c r="H73" t="s">
        <v>347</v>
      </c>
      <c r="I73" t="s">
        <v>347</v>
      </c>
      <c r="J73" t="s">
        <v>347</v>
      </c>
      <c r="K73" t="s">
        <v>347</v>
      </c>
      <c r="L73" t="s">
        <v>347</v>
      </c>
      <c r="M73" t="s">
        <v>347</v>
      </c>
      <c r="N73" t="s">
        <v>347</v>
      </c>
      <c r="O73" t="s">
        <v>347</v>
      </c>
      <c r="Q73" s="73" t="str">
        <f t="shared" si="4"/>
        <v>..</v>
      </c>
      <c r="R73" s="73" t="s">
        <v>123</v>
      </c>
      <c r="S73" s="73">
        <f t="shared" si="5"/>
        <v>0</v>
      </c>
      <c r="T73" s="50">
        <f t="shared" si="3"/>
        <v>0</v>
      </c>
    </row>
    <row r="74" spans="1:20">
      <c r="A74" t="s">
        <v>220</v>
      </c>
      <c r="B74" t="s">
        <v>220</v>
      </c>
      <c r="C74" s="1" t="s">
        <v>234</v>
      </c>
      <c r="D74" t="s">
        <v>460</v>
      </c>
      <c r="E74" s="1" t="s">
        <v>474</v>
      </c>
      <c r="F74" t="s">
        <v>347</v>
      </c>
      <c r="G74" t="s">
        <v>347</v>
      </c>
      <c r="H74" t="s">
        <v>347</v>
      </c>
      <c r="I74" t="s">
        <v>347</v>
      </c>
      <c r="J74" t="s">
        <v>347</v>
      </c>
      <c r="K74" t="s">
        <v>347</v>
      </c>
      <c r="L74" t="s">
        <v>347</v>
      </c>
      <c r="M74" t="s">
        <v>347</v>
      </c>
      <c r="N74" t="s">
        <v>347</v>
      </c>
      <c r="O74" t="s">
        <v>347</v>
      </c>
      <c r="Q74" s="73" t="str">
        <f t="shared" si="4"/>
        <v>..</v>
      </c>
      <c r="R74" s="73" t="s">
        <v>123</v>
      </c>
      <c r="S74" s="73">
        <f t="shared" si="5"/>
        <v>0</v>
      </c>
      <c r="T74" s="50">
        <f t="shared" si="3"/>
        <v>0</v>
      </c>
    </row>
    <row r="75" spans="1:20">
      <c r="A75" t="s">
        <v>7</v>
      </c>
      <c r="B75" t="s">
        <v>7</v>
      </c>
      <c r="C75" s="1" t="s">
        <v>57</v>
      </c>
      <c r="D75" t="s">
        <v>460</v>
      </c>
      <c r="E75" s="1" t="s">
        <v>474</v>
      </c>
      <c r="F75">
        <v>1486314810000</v>
      </c>
      <c r="G75">
        <v>1936106260000</v>
      </c>
      <c r="H75">
        <v>1738539060000</v>
      </c>
      <c r="I75">
        <v>1715800490000</v>
      </c>
      <c r="J75">
        <v>1716041505061.04</v>
      </c>
      <c r="K75">
        <v>2262222570000</v>
      </c>
      <c r="L75">
        <v>1755172790000</v>
      </c>
      <c r="M75">
        <v>2098173930000.0002</v>
      </c>
      <c r="N75">
        <v>2284108840000</v>
      </c>
      <c r="O75" t="s">
        <v>347</v>
      </c>
      <c r="Q75" s="73">
        <f t="shared" si="4"/>
        <v>2284108840000</v>
      </c>
      <c r="R75" s="73" t="s">
        <v>123</v>
      </c>
      <c r="S75" s="73">
        <f t="shared" si="5"/>
        <v>2284108840000</v>
      </c>
      <c r="T75" s="50">
        <f t="shared" si="3"/>
        <v>2.2748653242110627E-2</v>
      </c>
    </row>
    <row r="76" spans="1:20">
      <c r="A76" t="s">
        <v>299</v>
      </c>
      <c r="B76" t="s">
        <v>299</v>
      </c>
      <c r="C76" s="1" t="s">
        <v>311</v>
      </c>
      <c r="D76" t="s">
        <v>460</v>
      </c>
      <c r="E76" s="1" t="s">
        <v>474</v>
      </c>
      <c r="F76" t="s">
        <v>347</v>
      </c>
      <c r="G76" t="s">
        <v>347</v>
      </c>
      <c r="H76" t="s">
        <v>347</v>
      </c>
      <c r="I76" t="s">
        <v>347</v>
      </c>
      <c r="J76" t="s">
        <v>347</v>
      </c>
      <c r="K76" t="s">
        <v>347</v>
      </c>
      <c r="L76" t="s">
        <v>347</v>
      </c>
      <c r="M76" t="s">
        <v>347</v>
      </c>
      <c r="N76">
        <v>9247430000</v>
      </c>
      <c r="O76" t="s">
        <v>347</v>
      </c>
      <c r="Q76" s="73">
        <f t="shared" si="4"/>
        <v>9247430000</v>
      </c>
      <c r="R76" s="73" t="s">
        <v>123</v>
      </c>
      <c r="S76" s="73">
        <f t="shared" si="5"/>
        <v>9247430000</v>
      </c>
      <c r="T76" s="50">
        <f t="shared" si="3"/>
        <v>9.2100067547871785E-5</v>
      </c>
    </row>
    <row r="77" spans="1:20">
      <c r="A77" t="s">
        <v>140</v>
      </c>
      <c r="B77" t="s">
        <v>140</v>
      </c>
      <c r="C77" s="1" t="s">
        <v>284</v>
      </c>
      <c r="D77" t="s">
        <v>460</v>
      </c>
      <c r="E77" s="1" t="s">
        <v>474</v>
      </c>
      <c r="F77" t="s">
        <v>347</v>
      </c>
      <c r="G77" t="s">
        <v>347</v>
      </c>
      <c r="H77" t="s">
        <v>347</v>
      </c>
      <c r="I77" t="s">
        <v>347</v>
      </c>
      <c r="J77" t="s">
        <v>347</v>
      </c>
      <c r="K77" t="s">
        <v>347</v>
      </c>
      <c r="L77" t="s">
        <v>347</v>
      </c>
      <c r="M77" t="s">
        <v>347</v>
      </c>
      <c r="N77" t="s">
        <v>347</v>
      </c>
      <c r="O77" t="s">
        <v>347</v>
      </c>
      <c r="Q77" s="73" t="str">
        <f t="shared" si="4"/>
        <v>..</v>
      </c>
      <c r="R77" s="73" t="s">
        <v>123</v>
      </c>
      <c r="S77" s="73">
        <f t="shared" si="5"/>
        <v>0</v>
      </c>
      <c r="T77" s="50">
        <f t="shared" si="3"/>
        <v>0</v>
      </c>
    </row>
    <row r="78" spans="1:20">
      <c r="A78" t="s">
        <v>391</v>
      </c>
      <c r="B78" t="s">
        <v>391</v>
      </c>
      <c r="C78" s="1" t="s">
        <v>448</v>
      </c>
      <c r="D78" t="s">
        <v>460</v>
      </c>
      <c r="E78" s="1" t="s">
        <v>474</v>
      </c>
      <c r="F78">
        <v>44876550000</v>
      </c>
      <c r="G78">
        <v>82594240000</v>
      </c>
      <c r="H78">
        <v>55154270000</v>
      </c>
      <c r="I78">
        <v>42079580000</v>
      </c>
      <c r="J78">
        <v>37163048981.108299</v>
      </c>
      <c r="K78">
        <v>50605060000</v>
      </c>
      <c r="L78">
        <v>38370850000</v>
      </c>
      <c r="M78">
        <v>53653980000</v>
      </c>
      <c r="N78">
        <v>50986890000</v>
      </c>
      <c r="O78" t="s">
        <v>347</v>
      </c>
      <c r="Q78" s="73">
        <f t="shared" si="4"/>
        <v>50986890000</v>
      </c>
      <c r="R78" s="73" t="s">
        <v>123</v>
      </c>
      <c r="S78" s="73">
        <f t="shared" si="5"/>
        <v>50986890000</v>
      </c>
      <c r="T78" s="50">
        <f t="shared" si="3"/>
        <v>5.0780552143199877E-4</v>
      </c>
    </row>
    <row r="79" spans="1:20">
      <c r="A79" t="s">
        <v>62</v>
      </c>
      <c r="B79" t="s">
        <v>62</v>
      </c>
      <c r="C79" s="1" t="s">
        <v>190</v>
      </c>
      <c r="D79" t="s">
        <v>460</v>
      </c>
      <c r="E79" s="1" t="s">
        <v>474</v>
      </c>
      <c r="F79" t="s">
        <v>347</v>
      </c>
      <c r="G79" t="s">
        <v>347</v>
      </c>
      <c r="H79" t="s">
        <v>347</v>
      </c>
      <c r="I79" t="s">
        <v>347</v>
      </c>
      <c r="J79" t="s">
        <v>347</v>
      </c>
      <c r="K79" t="s">
        <v>347</v>
      </c>
      <c r="L79" t="s">
        <v>347</v>
      </c>
      <c r="M79" t="s">
        <v>347</v>
      </c>
      <c r="N79" t="s">
        <v>347</v>
      </c>
      <c r="O79" t="s">
        <v>347</v>
      </c>
      <c r="Q79" s="73" t="str">
        <f t="shared" si="4"/>
        <v>..</v>
      </c>
      <c r="R79" s="73" t="s">
        <v>123</v>
      </c>
      <c r="S79" s="73">
        <f t="shared" si="5"/>
        <v>0</v>
      </c>
      <c r="T79" s="50">
        <f t="shared" si="3"/>
        <v>0</v>
      </c>
    </row>
    <row r="80" spans="1:20">
      <c r="A80" t="s">
        <v>206</v>
      </c>
      <c r="B80" t="s">
        <v>206</v>
      </c>
      <c r="C80" s="1" t="s">
        <v>306</v>
      </c>
      <c r="D80" t="s">
        <v>460</v>
      </c>
      <c r="E80" s="1" t="s">
        <v>474</v>
      </c>
      <c r="F80" t="s">
        <v>347</v>
      </c>
      <c r="G80" t="s">
        <v>347</v>
      </c>
      <c r="H80" t="s">
        <v>347</v>
      </c>
      <c r="I80" t="s">
        <v>347</v>
      </c>
      <c r="J80" t="s">
        <v>347</v>
      </c>
      <c r="K80" t="s">
        <v>347</v>
      </c>
      <c r="L80" t="s">
        <v>347</v>
      </c>
      <c r="M80" t="s">
        <v>347</v>
      </c>
      <c r="N80" t="s">
        <v>347</v>
      </c>
      <c r="O80" t="s">
        <v>347</v>
      </c>
      <c r="Q80" s="73" t="str">
        <f t="shared" si="4"/>
        <v>..</v>
      </c>
      <c r="R80" s="73" t="s">
        <v>123</v>
      </c>
      <c r="S80" s="73">
        <f t="shared" si="5"/>
        <v>0</v>
      </c>
      <c r="T80" s="50">
        <f t="shared" si="3"/>
        <v>0</v>
      </c>
    </row>
    <row r="81" spans="1:20">
      <c r="A81" t="s">
        <v>491</v>
      </c>
      <c r="B81" t="s">
        <v>491</v>
      </c>
      <c r="C81" s="1" t="s">
        <v>194</v>
      </c>
      <c r="D81" t="s">
        <v>460</v>
      </c>
      <c r="E81" s="1" t="s">
        <v>474</v>
      </c>
      <c r="F81" t="s">
        <v>347</v>
      </c>
      <c r="G81" t="s">
        <v>347</v>
      </c>
      <c r="H81" t="s">
        <v>347</v>
      </c>
      <c r="I81" t="s">
        <v>347</v>
      </c>
      <c r="J81" t="s">
        <v>347</v>
      </c>
      <c r="K81" t="s">
        <v>347</v>
      </c>
      <c r="L81" t="s">
        <v>347</v>
      </c>
      <c r="M81" t="s">
        <v>347</v>
      </c>
      <c r="N81" t="s">
        <v>347</v>
      </c>
      <c r="O81" t="s">
        <v>347</v>
      </c>
      <c r="Q81" s="73" t="str">
        <f t="shared" si="4"/>
        <v>..</v>
      </c>
      <c r="R81" s="73" t="s">
        <v>123</v>
      </c>
      <c r="S81" s="73">
        <f t="shared" si="5"/>
        <v>0</v>
      </c>
      <c r="T81" s="50">
        <f t="shared" si="3"/>
        <v>0</v>
      </c>
    </row>
    <row r="82" spans="1:20">
      <c r="A82" t="s">
        <v>107</v>
      </c>
      <c r="B82" t="s">
        <v>107</v>
      </c>
      <c r="C82" s="1" t="s">
        <v>305</v>
      </c>
      <c r="D82" t="s">
        <v>460</v>
      </c>
      <c r="E82" s="1" t="s">
        <v>474</v>
      </c>
      <c r="F82" t="s">
        <v>347</v>
      </c>
      <c r="G82" t="s">
        <v>347</v>
      </c>
      <c r="H82" t="s">
        <v>347</v>
      </c>
      <c r="I82" t="s">
        <v>347</v>
      </c>
      <c r="J82" t="s">
        <v>347</v>
      </c>
      <c r="K82" t="s">
        <v>347</v>
      </c>
      <c r="L82" t="s">
        <v>347</v>
      </c>
      <c r="M82" t="s">
        <v>347</v>
      </c>
      <c r="N82" t="s">
        <v>347</v>
      </c>
      <c r="O82" t="s">
        <v>347</v>
      </c>
      <c r="Q82" s="73" t="str">
        <f t="shared" si="4"/>
        <v>..</v>
      </c>
      <c r="R82" s="73" t="s">
        <v>123</v>
      </c>
      <c r="S82" s="73">
        <f t="shared" si="5"/>
        <v>0</v>
      </c>
      <c r="T82" s="50">
        <f t="shared" si="3"/>
        <v>0</v>
      </c>
    </row>
    <row r="83" spans="1:20">
      <c r="A83" t="s">
        <v>269</v>
      </c>
      <c r="B83" t="s">
        <v>269</v>
      </c>
      <c r="C83" s="1" t="s">
        <v>67</v>
      </c>
      <c r="D83" t="s">
        <v>460</v>
      </c>
      <c r="E83" s="1" t="s">
        <v>474</v>
      </c>
      <c r="F83" t="s">
        <v>347</v>
      </c>
      <c r="G83" t="s">
        <v>347</v>
      </c>
      <c r="H83" t="s">
        <v>347</v>
      </c>
      <c r="I83" t="s">
        <v>347</v>
      </c>
      <c r="J83" t="s">
        <v>347</v>
      </c>
      <c r="K83" t="s">
        <v>347</v>
      </c>
      <c r="L83" t="s">
        <v>347</v>
      </c>
      <c r="M83" t="s">
        <v>347</v>
      </c>
      <c r="N83" t="s">
        <v>347</v>
      </c>
      <c r="O83" t="s">
        <v>347</v>
      </c>
      <c r="Q83" s="73" t="str">
        <f t="shared" si="4"/>
        <v>..</v>
      </c>
      <c r="R83" s="73" t="s">
        <v>123</v>
      </c>
      <c r="S83" s="73">
        <f t="shared" si="5"/>
        <v>0</v>
      </c>
      <c r="T83" s="50">
        <f t="shared" si="3"/>
        <v>0</v>
      </c>
    </row>
    <row r="84" spans="1:20">
      <c r="A84" t="s">
        <v>100</v>
      </c>
      <c r="B84" t="s">
        <v>100</v>
      </c>
      <c r="C84" s="1" t="s">
        <v>93</v>
      </c>
      <c r="D84" t="s">
        <v>460</v>
      </c>
      <c r="E84" s="1" t="s">
        <v>474</v>
      </c>
      <c r="F84" t="s">
        <v>347</v>
      </c>
      <c r="G84" t="s">
        <v>347</v>
      </c>
      <c r="H84" t="s">
        <v>347</v>
      </c>
      <c r="I84" t="s">
        <v>347</v>
      </c>
      <c r="J84" t="s">
        <v>347</v>
      </c>
      <c r="K84" t="s">
        <v>347</v>
      </c>
      <c r="L84" t="s">
        <v>347</v>
      </c>
      <c r="M84" t="s">
        <v>347</v>
      </c>
      <c r="N84" t="s">
        <v>347</v>
      </c>
      <c r="O84" t="s">
        <v>347</v>
      </c>
      <c r="Q84" s="73" t="str">
        <f t="shared" si="4"/>
        <v>..</v>
      </c>
      <c r="R84" s="73" t="s">
        <v>123</v>
      </c>
      <c r="S84" s="73">
        <f t="shared" si="5"/>
        <v>0</v>
      </c>
      <c r="T84" s="50">
        <f t="shared" si="3"/>
        <v>0</v>
      </c>
    </row>
    <row r="85" spans="1:20">
      <c r="A85" t="s">
        <v>169</v>
      </c>
      <c r="B85" t="s">
        <v>169</v>
      </c>
      <c r="C85" s="1" t="s">
        <v>345</v>
      </c>
      <c r="D85" t="s">
        <v>460</v>
      </c>
      <c r="E85" s="1" t="s">
        <v>474</v>
      </c>
      <c r="F85" t="s">
        <v>347</v>
      </c>
      <c r="G85" t="s">
        <v>347</v>
      </c>
      <c r="H85" t="s">
        <v>347</v>
      </c>
      <c r="I85" t="s">
        <v>347</v>
      </c>
      <c r="J85" t="s">
        <v>347</v>
      </c>
      <c r="K85" t="s">
        <v>347</v>
      </c>
      <c r="L85" t="s">
        <v>347</v>
      </c>
      <c r="M85" t="s">
        <v>347</v>
      </c>
      <c r="N85" t="s">
        <v>347</v>
      </c>
      <c r="O85" t="s">
        <v>347</v>
      </c>
      <c r="Q85" s="73" t="str">
        <f t="shared" si="4"/>
        <v>..</v>
      </c>
      <c r="R85" s="73" t="s">
        <v>123</v>
      </c>
      <c r="S85" s="73">
        <f t="shared" si="5"/>
        <v>0</v>
      </c>
      <c r="T85" s="50">
        <f t="shared" si="3"/>
        <v>0</v>
      </c>
    </row>
    <row r="86" spans="1:20">
      <c r="A86" t="s">
        <v>246</v>
      </c>
      <c r="B86" t="s">
        <v>246</v>
      </c>
      <c r="C86" s="1" t="s">
        <v>31</v>
      </c>
      <c r="D86" t="s">
        <v>460</v>
      </c>
      <c r="E86" s="1" t="s">
        <v>474</v>
      </c>
      <c r="F86" t="s">
        <v>347</v>
      </c>
      <c r="G86" t="s">
        <v>347</v>
      </c>
      <c r="H86" t="s">
        <v>347</v>
      </c>
      <c r="I86" t="s">
        <v>347</v>
      </c>
      <c r="J86" t="s">
        <v>347</v>
      </c>
      <c r="K86" t="s">
        <v>347</v>
      </c>
      <c r="L86" t="s">
        <v>347</v>
      </c>
      <c r="M86" t="s">
        <v>347</v>
      </c>
      <c r="N86" t="s">
        <v>347</v>
      </c>
      <c r="O86" t="s">
        <v>347</v>
      </c>
      <c r="Q86" s="73" t="str">
        <f t="shared" si="4"/>
        <v>..</v>
      </c>
      <c r="R86" s="73" t="s">
        <v>123</v>
      </c>
      <c r="S86" s="73">
        <f t="shared" si="5"/>
        <v>0</v>
      </c>
      <c r="T86" s="50">
        <f t="shared" si="3"/>
        <v>0</v>
      </c>
    </row>
    <row r="87" spans="1:20">
      <c r="A87" t="s">
        <v>331</v>
      </c>
      <c r="B87" t="s">
        <v>331</v>
      </c>
      <c r="C87" s="1" t="s">
        <v>4</v>
      </c>
      <c r="D87" t="s">
        <v>460</v>
      </c>
      <c r="E87" s="1" t="s">
        <v>474</v>
      </c>
      <c r="F87" t="s">
        <v>347</v>
      </c>
      <c r="G87" t="s">
        <v>347</v>
      </c>
      <c r="H87" t="s">
        <v>347</v>
      </c>
      <c r="I87" t="s">
        <v>347</v>
      </c>
      <c r="J87" t="s">
        <v>347</v>
      </c>
      <c r="K87" t="s">
        <v>347</v>
      </c>
      <c r="L87" t="s">
        <v>347</v>
      </c>
      <c r="M87" t="s">
        <v>347</v>
      </c>
      <c r="N87" t="s">
        <v>347</v>
      </c>
      <c r="O87" t="s">
        <v>347</v>
      </c>
      <c r="Q87" s="73" t="str">
        <f t="shared" si="4"/>
        <v>..</v>
      </c>
      <c r="R87" s="73" t="s">
        <v>123</v>
      </c>
      <c r="S87" s="73">
        <f t="shared" si="5"/>
        <v>0</v>
      </c>
      <c r="T87" s="50">
        <f t="shared" si="3"/>
        <v>0</v>
      </c>
    </row>
    <row r="88" spans="1:20">
      <c r="A88" t="s">
        <v>386</v>
      </c>
      <c r="B88" t="s">
        <v>568</v>
      </c>
      <c r="C88" s="1" t="s">
        <v>239</v>
      </c>
      <c r="D88" t="s">
        <v>460</v>
      </c>
      <c r="E88" s="1" t="s">
        <v>474</v>
      </c>
      <c r="F88">
        <v>2831945860000</v>
      </c>
      <c r="G88">
        <v>3100777150000</v>
      </c>
      <c r="H88">
        <v>3233030590000</v>
      </c>
      <c r="I88">
        <v>3184874220000</v>
      </c>
      <c r="J88">
        <v>3193235542860.0898</v>
      </c>
      <c r="K88">
        <v>4350514610000.0005</v>
      </c>
      <c r="L88">
        <v>3819215400000</v>
      </c>
      <c r="M88">
        <v>4899234580000</v>
      </c>
      <c r="N88">
        <v>6130420430000</v>
      </c>
      <c r="O88" t="s">
        <v>347</v>
      </c>
      <c r="Q88" s="73">
        <f t="shared" si="4"/>
        <v>6130420430000</v>
      </c>
      <c r="R88" s="73" t="s">
        <v>123</v>
      </c>
      <c r="S88" s="73">
        <f t="shared" si="5"/>
        <v>6130420430000</v>
      </c>
      <c r="T88" s="50">
        <f t="shared" si="3"/>
        <v>6.1056113503952257E-2</v>
      </c>
    </row>
    <row r="89" spans="1:20">
      <c r="A89" t="s">
        <v>515</v>
      </c>
      <c r="B89" t="s">
        <v>515</v>
      </c>
      <c r="C89" s="1" t="s">
        <v>249</v>
      </c>
      <c r="D89" t="s">
        <v>460</v>
      </c>
      <c r="E89" s="1" t="s">
        <v>474</v>
      </c>
      <c r="F89">
        <v>20760180000</v>
      </c>
      <c r="G89">
        <v>19797410000</v>
      </c>
      <c r="H89">
        <v>14513280000</v>
      </c>
      <c r="I89">
        <v>17686950000</v>
      </c>
      <c r="J89">
        <v>22553356583.7561</v>
      </c>
      <c r="K89">
        <v>31553860000</v>
      </c>
      <c r="L89">
        <v>28934570000</v>
      </c>
      <c r="M89">
        <v>32886530000</v>
      </c>
      <c r="N89">
        <v>27970830000</v>
      </c>
      <c r="O89" t="s">
        <v>347</v>
      </c>
      <c r="Q89" s="73">
        <f t="shared" si="4"/>
        <v>27970830000</v>
      </c>
      <c r="R89" s="73" t="s">
        <v>123</v>
      </c>
      <c r="S89" s="73">
        <f t="shared" si="5"/>
        <v>27970830000</v>
      </c>
      <c r="T89" s="50">
        <f t="shared" si="3"/>
        <v>2.7857635390265604E-4</v>
      </c>
    </row>
    <row r="90" spans="1:20">
      <c r="A90" t="s">
        <v>79</v>
      </c>
      <c r="B90" t="s">
        <v>79</v>
      </c>
      <c r="C90" s="1" t="s">
        <v>482</v>
      </c>
      <c r="D90" t="s">
        <v>460</v>
      </c>
      <c r="E90" s="1" t="s">
        <v>474</v>
      </c>
      <c r="F90" t="s">
        <v>347</v>
      </c>
      <c r="G90" t="s">
        <v>347</v>
      </c>
      <c r="H90" t="s">
        <v>347</v>
      </c>
      <c r="I90" t="s">
        <v>347</v>
      </c>
      <c r="J90" t="s">
        <v>347</v>
      </c>
      <c r="K90" t="s">
        <v>347</v>
      </c>
      <c r="L90" t="s">
        <v>347</v>
      </c>
      <c r="M90" t="s">
        <v>347</v>
      </c>
      <c r="N90" t="s">
        <v>347</v>
      </c>
      <c r="O90" t="s">
        <v>347</v>
      </c>
      <c r="Q90" s="73" t="str">
        <f t="shared" si="4"/>
        <v>..</v>
      </c>
      <c r="R90" s="73" t="s">
        <v>123</v>
      </c>
      <c r="S90" s="73">
        <f t="shared" si="5"/>
        <v>0</v>
      </c>
      <c r="T90" s="50">
        <f t="shared" si="3"/>
        <v>0</v>
      </c>
    </row>
    <row r="91" spans="1:20">
      <c r="A91" t="s">
        <v>528</v>
      </c>
      <c r="B91" t="s">
        <v>528</v>
      </c>
      <c r="C91" s="1" t="s">
        <v>195</v>
      </c>
      <c r="D91" t="s">
        <v>460</v>
      </c>
      <c r="E91" s="1" t="s">
        <v>474</v>
      </c>
      <c r="F91">
        <v>1390416295254.8101</v>
      </c>
      <c r="G91">
        <v>1265063578240.6399</v>
      </c>
      <c r="H91">
        <v>1686708487024.6699</v>
      </c>
      <c r="I91">
        <v>1745169237451.3301</v>
      </c>
      <c r="J91">
        <v>1746297399289.6699</v>
      </c>
      <c r="K91">
        <v>2555988798537.8101</v>
      </c>
      <c r="L91">
        <v>2282310517005.6099</v>
      </c>
      <c r="M91">
        <v>2286924470604.8198</v>
      </c>
      <c r="N91">
        <v>2595465587044.5298</v>
      </c>
      <c r="O91" t="s">
        <v>347</v>
      </c>
      <c r="Q91" s="73">
        <f t="shared" si="4"/>
        <v>2595465587044.5298</v>
      </c>
      <c r="R91" s="73" t="s">
        <v>123</v>
      </c>
      <c r="S91" s="73">
        <f t="shared" si="5"/>
        <v>2595465587044.5298</v>
      </c>
      <c r="T91" s="50">
        <f t="shared" si="3"/>
        <v>2.5849620476713842E-2</v>
      </c>
    </row>
    <row r="92" spans="1:20">
      <c r="A92" t="s">
        <v>295</v>
      </c>
      <c r="B92" t="s">
        <v>295</v>
      </c>
      <c r="C92" s="1" t="s">
        <v>430</v>
      </c>
      <c r="D92" t="s">
        <v>460</v>
      </c>
      <c r="E92" s="1" t="s">
        <v>474</v>
      </c>
      <c r="F92">
        <v>428222560000</v>
      </c>
      <c r="G92">
        <v>346673810000</v>
      </c>
      <c r="H92">
        <v>422127050000</v>
      </c>
      <c r="I92">
        <v>353270960000</v>
      </c>
      <c r="J92">
        <v>425767769935.98999</v>
      </c>
      <c r="K92">
        <v>520686680000</v>
      </c>
      <c r="L92">
        <v>486765920000</v>
      </c>
      <c r="M92">
        <v>523321860000</v>
      </c>
      <c r="N92">
        <v>496086050000</v>
      </c>
      <c r="O92" t="s">
        <v>347</v>
      </c>
      <c r="Q92" s="73">
        <f t="shared" si="4"/>
        <v>496086050000</v>
      </c>
      <c r="R92" s="73" t="s">
        <v>123</v>
      </c>
      <c r="S92" s="73">
        <f t="shared" si="5"/>
        <v>496086050000</v>
      </c>
      <c r="T92" s="50">
        <f t="shared" si="3"/>
        <v>4.9407844898049407E-3</v>
      </c>
    </row>
    <row r="93" spans="1:20">
      <c r="A93" t="s">
        <v>262</v>
      </c>
      <c r="B93" t="s">
        <v>569</v>
      </c>
      <c r="C93" s="1" t="s">
        <v>84</v>
      </c>
      <c r="D93" t="s">
        <v>460</v>
      </c>
      <c r="E93" s="1" t="s">
        <v>474</v>
      </c>
      <c r="F93">
        <v>90995750000</v>
      </c>
      <c r="G93">
        <v>345776630000</v>
      </c>
      <c r="H93">
        <v>116638450000</v>
      </c>
      <c r="I93">
        <v>89428040000</v>
      </c>
      <c r="J93">
        <v>101008000000</v>
      </c>
      <c r="K93">
        <v>106329000000</v>
      </c>
      <c r="L93">
        <v>143548200000</v>
      </c>
      <c r="M93">
        <v>320671170000</v>
      </c>
      <c r="N93">
        <v>1218392230000</v>
      </c>
      <c r="O93" t="s">
        <v>347</v>
      </c>
      <c r="Q93" s="73">
        <f t="shared" si="4"/>
        <v>1218392230000</v>
      </c>
      <c r="R93" s="73" t="s">
        <v>123</v>
      </c>
      <c r="S93" s="73">
        <f t="shared" si="5"/>
        <v>1218392230000</v>
      </c>
      <c r="T93" s="50">
        <f t="shared" si="3"/>
        <v>1.213461542101991E-2</v>
      </c>
    </row>
    <row r="94" spans="1:20">
      <c r="A94" t="s">
        <v>163</v>
      </c>
      <c r="B94" t="s">
        <v>163</v>
      </c>
      <c r="C94" s="1" t="s">
        <v>465</v>
      </c>
      <c r="D94" t="s">
        <v>460</v>
      </c>
      <c r="E94" s="1" t="s">
        <v>474</v>
      </c>
      <c r="F94" t="s">
        <v>347</v>
      </c>
      <c r="G94" t="s">
        <v>347</v>
      </c>
      <c r="H94" t="s">
        <v>347</v>
      </c>
      <c r="I94" t="s">
        <v>347</v>
      </c>
      <c r="J94" t="s">
        <v>347</v>
      </c>
      <c r="K94" t="s">
        <v>347</v>
      </c>
      <c r="L94" t="s">
        <v>347</v>
      </c>
      <c r="M94" t="s">
        <v>347</v>
      </c>
      <c r="N94" t="s">
        <v>347</v>
      </c>
      <c r="O94" t="s">
        <v>347</v>
      </c>
      <c r="Q94" s="73" t="str">
        <f t="shared" si="4"/>
        <v>..</v>
      </c>
      <c r="R94" s="73" t="s">
        <v>123</v>
      </c>
      <c r="S94" s="73">
        <f t="shared" si="5"/>
        <v>0</v>
      </c>
      <c r="T94" s="50">
        <f t="shared" si="3"/>
        <v>0</v>
      </c>
    </row>
    <row r="95" spans="1:20">
      <c r="A95" t="s">
        <v>182</v>
      </c>
      <c r="B95" t="s">
        <v>182</v>
      </c>
      <c r="C95" s="1" t="s">
        <v>376</v>
      </c>
      <c r="D95" t="s">
        <v>460</v>
      </c>
      <c r="E95" s="1" t="s">
        <v>474</v>
      </c>
      <c r="F95">
        <v>108989160000</v>
      </c>
      <c r="G95">
        <v>170122680000</v>
      </c>
      <c r="H95">
        <v>143465830000</v>
      </c>
      <c r="I95">
        <v>128008850000</v>
      </c>
      <c r="J95">
        <v>119828586644.99899</v>
      </c>
      <c r="K95">
        <v>146554130000</v>
      </c>
      <c r="L95">
        <v>110154370000</v>
      </c>
      <c r="M95" t="s">
        <v>347</v>
      </c>
      <c r="N95" t="s">
        <v>347</v>
      </c>
      <c r="O95" t="s">
        <v>347</v>
      </c>
      <c r="Q95" s="73">
        <f t="shared" si="4"/>
        <v>110154370000</v>
      </c>
      <c r="R95" s="73" t="s">
        <v>277</v>
      </c>
      <c r="S95" s="73">
        <f t="shared" si="5"/>
        <v>110154370000</v>
      </c>
      <c r="T95" s="50">
        <f t="shared" si="3"/>
        <v>1.0970858841530308E-3</v>
      </c>
    </row>
    <row r="96" spans="1:20">
      <c r="A96" t="s">
        <v>352</v>
      </c>
      <c r="B96" t="s">
        <v>352</v>
      </c>
      <c r="C96" s="1" t="s">
        <v>494</v>
      </c>
      <c r="D96" t="s">
        <v>460</v>
      </c>
      <c r="E96" s="1" t="s">
        <v>474</v>
      </c>
      <c r="F96" t="s">
        <v>347</v>
      </c>
      <c r="G96" t="s">
        <v>347</v>
      </c>
      <c r="H96" t="s">
        <v>347</v>
      </c>
      <c r="I96" t="s">
        <v>347</v>
      </c>
      <c r="J96" t="s">
        <v>347</v>
      </c>
      <c r="K96" t="s">
        <v>347</v>
      </c>
      <c r="L96" t="s">
        <v>347</v>
      </c>
      <c r="M96" t="s">
        <v>347</v>
      </c>
      <c r="N96" t="s">
        <v>347</v>
      </c>
      <c r="O96" t="s">
        <v>347</v>
      </c>
      <c r="Q96" s="73" t="str">
        <f t="shared" si="4"/>
        <v>..</v>
      </c>
      <c r="R96" s="73" t="s">
        <v>123</v>
      </c>
      <c r="S96" s="73">
        <f t="shared" si="5"/>
        <v>0</v>
      </c>
      <c r="T96" s="50">
        <f t="shared" si="3"/>
        <v>0</v>
      </c>
    </row>
    <row r="97" spans="1:20">
      <c r="A97" t="s">
        <v>192</v>
      </c>
      <c r="B97" t="s">
        <v>192</v>
      </c>
      <c r="C97" s="1" t="s">
        <v>453</v>
      </c>
      <c r="D97" t="s">
        <v>460</v>
      </c>
      <c r="E97" s="1" t="s">
        <v>474</v>
      </c>
      <c r="F97">
        <v>161855480000</v>
      </c>
      <c r="G97">
        <v>203301350000</v>
      </c>
      <c r="H97">
        <v>200524990000</v>
      </c>
      <c r="I97">
        <v>243903680000</v>
      </c>
      <c r="J97">
        <v>213983608689.996</v>
      </c>
      <c r="K97">
        <v>231048760000</v>
      </c>
      <c r="L97">
        <v>187466400000</v>
      </c>
      <c r="M97">
        <v>237371160000</v>
      </c>
      <c r="N97">
        <v>262061920000</v>
      </c>
      <c r="O97" t="s">
        <v>347</v>
      </c>
      <c r="Q97" s="73">
        <f t="shared" si="4"/>
        <v>262061920000</v>
      </c>
      <c r="R97" s="73" t="s">
        <v>123</v>
      </c>
      <c r="S97" s="73">
        <f t="shared" si="5"/>
        <v>262061920000</v>
      </c>
      <c r="T97" s="50">
        <f t="shared" si="3"/>
        <v>2.610013866958168E-3</v>
      </c>
    </row>
    <row r="98" spans="1:20">
      <c r="A98" t="s">
        <v>471</v>
      </c>
      <c r="B98" t="s">
        <v>471</v>
      </c>
      <c r="C98" s="1" t="s">
        <v>333</v>
      </c>
      <c r="D98" t="s">
        <v>460</v>
      </c>
      <c r="E98" s="1" t="s">
        <v>474</v>
      </c>
      <c r="F98">
        <v>481827290000</v>
      </c>
      <c r="G98">
        <v>615462310000</v>
      </c>
      <c r="H98">
        <v>587312440000</v>
      </c>
      <c r="I98" t="s">
        <v>347</v>
      </c>
      <c r="J98" t="s">
        <v>347</v>
      </c>
      <c r="K98" t="s">
        <v>347</v>
      </c>
      <c r="L98" t="s">
        <v>347</v>
      </c>
      <c r="M98" t="s">
        <v>347</v>
      </c>
      <c r="N98" t="s">
        <v>347</v>
      </c>
      <c r="O98" t="s">
        <v>347</v>
      </c>
      <c r="Q98" s="73">
        <f t="shared" si="4"/>
        <v>587312440000</v>
      </c>
      <c r="R98" s="73" t="s">
        <v>387</v>
      </c>
      <c r="S98" s="73">
        <f t="shared" si="5"/>
        <v>587312440000</v>
      </c>
      <c r="T98" s="50">
        <f t="shared" si="3"/>
        <v>5.849356566711551E-3</v>
      </c>
    </row>
    <row r="99" spans="1:20">
      <c r="A99" t="s">
        <v>375</v>
      </c>
      <c r="B99" t="s">
        <v>375</v>
      </c>
      <c r="C99" s="1" t="s">
        <v>400</v>
      </c>
      <c r="D99" t="s">
        <v>460</v>
      </c>
      <c r="E99" s="1" t="s">
        <v>474</v>
      </c>
      <c r="F99" t="s">
        <v>347</v>
      </c>
      <c r="G99">
        <v>3339110000</v>
      </c>
      <c r="H99">
        <v>2936990000</v>
      </c>
      <c r="I99">
        <v>5899490000</v>
      </c>
      <c r="J99">
        <v>6469030000</v>
      </c>
      <c r="K99">
        <v>9404890000</v>
      </c>
      <c r="L99">
        <v>12057130000</v>
      </c>
      <c r="M99">
        <v>15767450000</v>
      </c>
      <c r="N99">
        <v>11701080000</v>
      </c>
      <c r="O99" t="s">
        <v>347</v>
      </c>
      <c r="Q99" s="73">
        <f t="shared" si="4"/>
        <v>11701080000</v>
      </c>
      <c r="R99" s="73" t="s">
        <v>123</v>
      </c>
      <c r="S99" s="73">
        <f t="shared" si="5"/>
        <v>11701080000</v>
      </c>
      <c r="T99" s="50">
        <f t="shared" si="3"/>
        <v>1.165372712616426E-4</v>
      </c>
    </row>
    <row r="100" spans="1:20">
      <c r="A100" t="s">
        <v>212</v>
      </c>
      <c r="B100" t="s">
        <v>212</v>
      </c>
      <c r="C100" s="1" t="s">
        <v>30</v>
      </c>
      <c r="D100" t="s">
        <v>460</v>
      </c>
      <c r="E100" s="1" t="s">
        <v>474</v>
      </c>
      <c r="F100">
        <v>3478831520000</v>
      </c>
      <c r="G100">
        <v>4543169140000</v>
      </c>
      <c r="H100">
        <v>4377994370000</v>
      </c>
      <c r="I100">
        <v>4894919120000</v>
      </c>
      <c r="J100">
        <v>4955299652289.1504</v>
      </c>
      <c r="K100">
        <v>6222825210000</v>
      </c>
      <c r="L100">
        <v>5296811100000</v>
      </c>
      <c r="M100">
        <v>6191073290000</v>
      </c>
      <c r="N100">
        <v>6718219550000</v>
      </c>
      <c r="O100" t="s">
        <v>347</v>
      </c>
      <c r="Q100" s="73">
        <f t="shared" si="4"/>
        <v>6718219550000</v>
      </c>
      <c r="R100" s="73" t="s">
        <v>123</v>
      </c>
      <c r="S100" s="73">
        <f t="shared" si="5"/>
        <v>6718219550000</v>
      </c>
      <c r="T100" s="50">
        <f t="shared" si="3"/>
        <v>6.6910317175305226E-2</v>
      </c>
    </row>
    <row r="101" spans="1:20">
      <c r="A101" t="s">
        <v>501</v>
      </c>
      <c r="B101" t="s">
        <v>501</v>
      </c>
      <c r="C101" s="1" t="s">
        <v>383</v>
      </c>
      <c r="D101" t="s">
        <v>460</v>
      </c>
      <c r="E101" s="1" t="s">
        <v>474</v>
      </c>
      <c r="F101">
        <v>26967480000</v>
      </c>
      <c r="G101">
        <v>25764430000</v>
      </c>
      <c r="H101">
        <v>25554860000</v>
      </c>
      <c r="I101">
        <v>25452410000</v>
      </c>
      <c r="J101">
        <v>24573951247.165501</v>
      </c>
      <c r="K101">
        <v>23968560000</v>
      </c>
      <c r="L101">
        <v>22740040000</v>
      </c>
      <c r="M101">
        <v>21036390000</v>
      </c>
      <c r="N101">
        <v>18205660000</v>
      </c>
      <c r="O101" t="s">
        <v>347</v>
      </c>
      <c r="Q101" s="73">
        <f t="shared" si="4"/>
        <v>18205660000</v>
      </c>
      <c r="R101" s="73" t="s">
        <v>123</v>
      </c>
      <c r="S101" s="73">
        <f t="shared" si="5"/>
        <v>18205660000</v>
      </c>
      <c r="T101" s="50">
        <f t="shared" si="3"/>
        <v>1.8131983867448442E-4</v>
      </c>
    </row>
    <row r="102" spans="1:20">
      <c r="A102" t="s">
        <v>517</v>
      </c>
      <c r="B102" t="s">
        <v>517</v>
      </c>
      <c r="C102" s="1" t="s">
        <v>1</v>
      </c>
      <c r="D102" t="s">
        <v>460</v>
      </c>
      <c r="E102" s="1" t="s">
        <v>474</v>
      </c>
      <c r="F102">
        <v>23542600000</v>
      </c>
      <c r="G102">
        <v>26228210000</v>
      </c>
      <c r="H102">
        <v>22973440000</v>
      </c>
      <c r="I102">
        <v>34891880000</v>
      </c>
      <c r="J102">
        <v>40161214776.855797</v>
      </c>
      <c r="K102">
        <v>45558250000</v>
      </c>
      <c r="L102">
        <v>37005250000</v>
      </c>
      <c r="M102">
        <v>44972360000</v>
      </c>
      <c r="N102">
        <v>45202410000</v>
      </c>
      <c r="O102" t="s">
        <v>347</v>
      </c>
      <c r="Q102" s="73">
        <f t="shared" si="4"/>
        <v>45202410000</v>
      </c>
      <c r="R102" s="73" t="s">
        <v>123</v>
      </c>
      <c r="S102" s="73">
        <f t="shared" si="5"/>
        <v>45202410000</v>
      </c>
      <c r="T102" s="50">
        <f t="shared" si="3"/>
        <v>4.5019481243184267E-4</v>
      </c>
    </row>
    <row r="103" spans="1:20">
      <c r="A103" t="s">
        <v>292</v>
      </c>
      <c r="B103" t="s">
        <v>292</v>
      </c>
      <c r="C103" s="1" t="s">
        <v>127</v>
      </c>
      <c r="D103" t="s">
        <v>460</v>
      </c>
      <c r="E103" s="1" t="s">
        <v>474</v>
      </c>
      <c r="F103" t="s">
        <v>347</v>
      </c>
      <c r="G103" t="s">
        <v>347</v>
      </c>
      <c r="H103" t="s">
        <v>347</v>
      </c>
      <c r="I103" t="s">
        <v>347</v>
      </c>
      <c r="J103" t="s">
        <v>347</v>
      </c>
      <c r="K103" t="s">
        <v>347</v>
      </c>
      <c r="L103" t="s">
        <v>347</v>
      </c>
      <c r="M103">
        <v>25061520000</v>
      </c>
      <c r="N103">
        <v>21398330000</v>
      </c>
      <c r="O103" t="s">
        <v>347</v>
      </c>
      <c r="Q103" s="73">
        <f t="shared" si="4"/>
        <v>21398330000</v>
      </c>
      <c r="R103" s="73" t="s">
        <v>123</v>
      </c>
      <c r="S103" s="73">
        <f t="shared" si="5"/>
        <v>21398330000</v>
      </c>
      <c r="T103" s="50">
        <f t="shared" si="3"/>
        <v>2.1311733513112847E-4</v>
      </c>
    </row>
    <row r="104" spans="1:20">
      <c r="A104" t="s">
        <v>29</v>
      </c>
      <c r="B104" t="s">
        <v>29</v>
      </c>
      <c r="C104" s="1" t="s">
        <v>59</v>
      </c>
      <c r="D104" t="s">
        <v>460</v>
      </c>
      <c r="E104" s="1" t="s">
        <v>474</v>
      </c>
      <c r="F104" t="s">
        <v>347</v>
      </c>
      <c r="G104" t="s">
        <v>347</v>
      </c>
      <c r="H104" t="s">
        <v>347</v>
      </c>
      <c r="I104" t="s">
        <v>347</v>
      </c>
      <c r="J104" t="s">
        <v>347</v>
      </c>
      <c r="K104" t="s">
        <v>347</v>
      </c>
      <c r="L104" t="s">
        <v>347</v>
      </c>
      <c r="M104" t="s">
        <v>347</v>
      </c>
      <c r="N104" t="s">
        <v>347</v>
      </c>
      <c r="O104" t="s">
        <v>347</v>
      </c>
      <c r="Q104" s="73" t="str">
        <f t="shared" si="4"/>
        <v>..</v>
      </c>
      <c r="R104" s="73" t="s">
        <v>123</v>
      </c>
      <c r="S104" s="73">
        <f t="shared" si="5"/>
        <v>0</v>
      </c>
      <c r="T104" s="50">
        <f t="shared" si="3"/>
        <v>0</v>
      </c>
    </row>
    <row r="105" spans="1:20">
      <c r="A105" t="s">
        <v>456</v>
      </c>
      <c r="B105" t="s">
        <v>456</v>
      </c>
      <c r="C105" s="1" t="s">
        <v>410</v>
      </c>
      <c r="D105" t="s">
        <v>460</v>
      </c>
      <c r="E105" s="1" t="s">
        <v>474</v>
      </c>
      <c r="F105" t="s">
        <v>347</v>
      </c>
      <c r="G105" t="s">
        <v>347</v>
      </c>
      <c r="H105" t="s">
        <v>347</v>
      </c>
      <c r="I105" t="s">
        <v>347</v>
      </c>
      <c r="J105" t="s">
        <v>347</v>
      </c>
      <c r="K105" t="s">
        <v>347</v>
      </c>
      <c r="L105" t="s">
        <v>347</v>
      </c>
      <c r="M105" t="s">
        <v>347</v>
      </c>
      <c r="N105" t="s">
        <v>347</v>
      </c>
      <c r="O105" t="s">
        <v>347</v>
      </c>
      <c r="Q105" s="73" t="str">
        <f t="shared" si="4"/>
        <v>..</v>
      </c>
      <c r="R105" s="73" t="s">
        <v>123</v>
      </c>
      <c r="S105" s="73">
        <f t="shared" si="5"/>
        <v>0</v>
      </c>
      <c r="T105" s="50">
        <f t="shared" si="3"/>
        <v>0</v>
      </c>
    </row>
    <row r="106" spans="1:20">
      <c r="A106" t="s">
        <v>158</v>
      </c>
      <c r="B106" t="s">
        <v>570</v>
      </c>
      <c r="C106" s="1" t="s">
        <v>357</v>
      </c>
      <c r="D106" t="s">
        <v>460</v>
      </c>
      <c r="E106" s="1" t="s">
        <v>474</v>
      </c>
      <c r="F106">
        <v>1179419470000</v>
      </c>
      <c r="G106">
        <v>1234548550000</v>
      </c>
      <c r="H106">
        <v>1212759460000</v>
      </c>
      <c r="I106">
        <v>1231199760000</v>
      </c>
      <c r="J106">
        <v>1254541184535.23</v>
      </c>
      <c r="K106">
        <v>1771767930000</v>
      </c>
      <c r="L106">
        <v>1413716510000</v>
      </c>
      <c r="M106">
        <v>1484840320000</v>
      </c>
      <c r="N106">
        <v>2176189500000</v>
      </c>
      <c r="O106" t="s">
        <v>347</v>
      </c>
      <c r="Q106" s="73">
        <f t="shared" si="4"/>
        <v>2176189500000</v>
      </c>
      <c r="R106" s="73" t="s">
        <v>123</v>
      </c>
      <c r="S106" s="73">
        <f t="shared" si="5"/>
        <v>2176189500000</v>
      </c>
      <c r="T106" s="50">
        <f t="shared" si="3"/>
        <v>2.1673827208961768E-2</v>
      </c>
    </row>
    <row r="107" spans="1:20">
      <c r="A107" t="s">
        <v>14</v>
      </c>
      <c r="B107" t="s">
        <v>14</v>
      </c>
      <c r="C107" s="1" t="s">
        <v>76</v>
      </c>
      <c r="D107" t="s">
        <v>460</v>
      </c>
      <c r="E107" s="1" t="s">
        <v>474</v>
      </c>
      <c r="F107" t="s">
        <v>347</v>
      </c>
      <c r="G107" t="s">
        <v>347</v>
      </c>
      <c r="H107" t="s">
        <v>347</v>
      </c>
      <c r="I107" t="s">
        <v>347</v>
      </c>
      <c r="J107" t="s">
        <v>347</v>
      </c>
      <c r="K107" t="s">
        <v>347</v>
      </c>
      <c r="L107" t="s">
        <v>347</v>
      </c>
      <c r="M107" t="s">
        <v>347</v>
      </c>
      <c r="N107" t="s">
        <v>347</v>
      </c>
      <c r="O107" t="s">
        <v>347</v>
      </c>
      <c r="Q107" s="73" t="str">
        <f t="shared" si="4"/>
        <v>..</v>
      </c>
      <c r="R107" s="73" t="s">
        <v>123</v>
      </c>
      <c r="S107" s="73">
        <f t="shared" si="5"/>
        <v>0</v>
      </c>
      <c r="T107" s="50">
        <f t="shared" si="3"/>
        <v>0</v>
      </c>
    </row>
    <row r="108" spans="1:20">
      <c r="A108" t="s">
        <v>121</v>
      </c>
      <c r="B108" t="s">
        <v>121</v>
      </c>
      <c r="C108" s="1" t="s">
        <v>232</v>
      </c>
      <c r="D108" t="s">
        <v>460</v>
      </c>
      <c r="E108" s="1" t="s">
        <v>474</v>
      </c>
      <c r="F108" t="s">
        <v>347</v>
      </c>
      <c r="G108" t="s">
        <v>347</v>
      </c>
      <c r="H108" t="s">
        <v>347</v>
      </c>
      <c r="I108">
        <v>96113490000</v>
      </c>
      <c r="J108" t="s">
        <v>347</v>
      </c>
      <c r="K108" t="s">
        <v>347</v>
      </c>
      <c r="L108" t="s">
        <v>347</v>
      </c>
      <c r="M108">
        <v>118141910000</v>
      </c>
      <c r="N108">
        <v>105986840000</v>
      </c>
      <c r="O108" t="s">
        <v>347</v>
      </c>
      <c r="Q108" s="73">
        <f t="shared" si="4"/>
        <v>105986840000</v>
      </c>
      <c r="R108" s="73" t="s">
        <v>123</v>
      </c>
      <c r="S108" s="73">
        <f t="shared" si="5"/>
        <v>105986840000</v>
      </c>
      <c r="T108" s="50">
        <f t="shared" si="3"/>
        <v>1.0555792391167577E-3</v>
      </c>
    </row>
    <row r="109" spans="1:20">
      <c r="A109" t="s">
        <v>418</v>
      </c>
      <c r="B109" t="s">
        <v>418</v>
      </c>
      <c r="C109" s="1" t="s">
        <v>290</v>
      </c>
      <c r="D109" t="s">
        <v>460</v>
      </c>
      <c r="E109" s="1" t="s">
        <v>474</v>
      </c>
      <c r="F109" t="s">
        <v>347</v>
      </c>
      <c r="G109" t="s">
        <v>347</v>
      </c>
      <c r="H109" t="s">
        <v>347</v>
      </c>
      <c r="I109" t="s">
        <v>347</v>
      </c>
      <c r="J109" t="s">
        <v>347</v>
      </c>
      <c r="K109" t="s">
        <v>347</v>
      </c>
      <c r="L109" t="s">
        <v>347</v>
      </c>
      <c r="M109" t="s">
        <v>347</v>
      </c>
      <c r="N109" t="s">
        <v>347</v>
      </c>
      <c r="O109" t="s">
        <v>347</v>
      </c>
      <c r="Q109" s="73" t="str">
        <f t="shared" si="4"/>
        <v>..</v>
      </c>
      <c r="R109" s="73" t="s">
        <v>123</v>
      </c>
      <c r="S109" s="73">
        <f t="shared" si="5"/>
        <v>0</v>
      </c>
      <c r="T109" s="50">
        <f t="shared" si="3"/>
        <v>0</v>
      </c>
    </row>
    <row r="110" spans="1:20">
      <c r="A110" t="s">
        <v>17</v>
      </c>
      <c r="B110" t="s">
        <v>17</v>
      </c>
      <c r="C110" s="1" t="s">
        <v>275</v>
      </c>
      <c r="D110" t="s">
        <v>460</v>
      </c>
      <c r="E110" s="1" t="s">
        <v>474</v>
      </c>
      <c r="F110" t="s">
        <v>347</v>
      </c>
      <c r="G110" t="s">
        <v>347</v>
      </c>
      <c r="H110" t="s">
        <v>347</v>
      </c>
      <c r="I110" t="s">
        <v>347</v>
      </c>
      <c r="J110" t="s">
        <v>347</v>
      </c>
      <c r="K110" t="s">
        <v>347</v>
      </c>
      <c r="L110" t="s">
        <v>347</v>
      </c>
      <c r="M110" t="s">
        <v>347</v>
      </c>
      <c r="N110" t="s">
        <v>347</v>
      </c>
      <c r="O110" t="s">
        <v>347</v>
      </c>
      <c r="Q110" s="73" t="str">
        <f t="shared" si="4"/>
        <v>..</v>
      </c>
      <c r="R110" s="73" t="s">
        <v>123</v>
      </c>
      <c r="S110" s="73">
        <f t="shared" si="5"/>
        <v>0</v>
      </c>
      <c r="T110" s="50">
        <f t="shared" si="3"/>
        <v>0</v>
      </c>
    </row>
    <row r="111" spans="1:20">
      <c r="A111" t="s">
        <v>139</v>
      </c>
      <c r="B111" t="s">
        <v>139</v>
      </c>
      <c r="C111" s="1" t="s">
        <v>129</v>
      </c>
      <c r="D111" t="s">
        <v>460</v>
      </c>
      <c r="E111" s="1" t="s">
        <v>474</v>
      </c>
      <c r="F111" t="s">
        <v>347</v>
      </c>
      <c r="G111" t="s">
        <v>347</v>
      </c>
      <c r="H111" t="s">
        <v>347</v>
      </c>
      <c r="I111" t="s">
        <v>347</v>
      </c>
      <c r="J111" t="s">
        <v>347</v>
      </c>
      <c r="K111" t="s">
        <v>347</v>
      </c>
      <c r="L111" t="s">
        <v>347</v>
      </c>
      <c r="M111" t="s">
        <v>347</v>
      </c>
      <c r="N111" t="s">
        <v>347</v>
      </c>
      <c r="O111" t="s">
        <v>347</v>
      </c>
      <c r="Q111" s="73" t="str">
        <f t="shared" si="4"/>
        <v>..</v>
      </c>
      <c r="R111" s="73" t="s">
        <v>123</v>
      </c>
      <c r="S111" s="73">
        <f t="shared" si="5"/>
        <v>0</v>
      </c>
      <c r="T111" s="50">
        <f t="shared" si="3"/>
        <v>0</v>
      </c>
    </row>
    <row r="112" spans="1:20">
      <c r="A112" t="s">
        <v>34</v>
      </c>
      <c r="B112" t="s">
        <v>34</v>
      </c>
      <c r="C112" s="1" t="s">
        <v>535</v>
      </c>
      <c r="D112" t="s">
        <v>460</v>
      </c>
      <c r="E112" s="1" t="s">
        <v>474</v>
      </c>
      <c r="F112">
        <v>9078600000</v>
      </c>
      <c r="G112">
        <v>10668220000</v>
      </c>
      <c r="H112">
        <v>11328150000</v>
      </c>
      <c r="I112">
        <v>11380950000</v>
      </c>
      <c r="J112">
        <v>12122530000</v>
      </c>
      <c r="K112">
        <v>11491770000</v>
      </c>
      <c r="L112">
        <v>9675180000</v>
      </c>
      <c r="M112">
        <v>7735800000</v>
      </c>
      <c r="N112">
        <v>6702770000</v>
      </c>
      <c r="O112" t="s">
        <v>347</v>
      </c>
      <c r="Q112" s="73">
        <f t="shared" si="4"/>
        <v>6702770000</v>
      </c>
      <c r="R112" s="73" t="s">
        <v>123</v>
      </c>
      <c r="S112" s="73">
        <f t="shared" si="5"/>
        <v>6702770000</v>
      </c>
      <c r="T112" s="50">
        <f t="shared" si="3"/>
        <v>6.6756446900149397E-5</v>
      </c>
    </row>
    <row r="113" spans="1:20">
      <c r="A113" t="s">
        <v>468</v>
      </c>
      <c r="B113" t="s">
        <v>468</v>
      </c>
      <c r="C113" s="1" t="s">
        <v>433</v>
      </c>
      <c r="D113" t="s">
        <v>460</v>
      </c>
      <c r="E113" s="1" t="s">
        <v>474</v>
      </c>
      <c r="F113" t="s">
        <v>347</v>
      </c>
      <c r="G113" t="s">
        <v>347</v>
      </c>
      <c r="H113" t="s">
        <v>347</v>
      </c>
      <c r="I113" t="s">
        <v>347</v>
      </c>
      <c r="J113" t="s">
        <v>347</v>
      </c>
      <c r="K113" t="s">
        <v>347</v>
      </c>
      <c r="L113" t="s">
        <v>347</v>
      </c>
      <c r="M113" t="s">
        <v>347</v>
      </c>
      <c r="N113" t="s">
        <v>347</v>
      </c>
      <c r="O113" t="s">
        <v>347</v>
      </c>
      <c r="Q113" s="73" t="str">
        <f t="shared" si="4"/>
        <v>..</v>
      </c>
      <c r="R113" s="73" t="s">
        <v>123</v>
      </c>
      <c r="S113" s="73">
        <f t="shared" si="5"/>
        <v>0</v>
      </c>
      <c r="T113" s="50">
        <f t="shared" si="3"/>
        <v>0</v>
      </c>
    </row>
    <row r="114" spans="1:20">
      <c r="A114" t="s">
        <v>271</v>
      </c>
      <c r="B114" t="s">
        <v>271</v>
      </c>
      <c r="C114" s="1" t="s">
        <v>196</v>
      </c>
      <c r="D114" t="s">
        <v>460</v>
      </c>
      <c r="E114" s="1" t="s">
        <v>474</v>
      </c>
      <c r="F114" t="s">
        <v>347</v>
      </c>
      <c r="G114" t="s">
        <v>347</v>
      </c>
      <c r="H114" t="s">
        <v>347</v>
      </c>
      <c r="I114" t="s">
        <v>347</v>
      </c>
      <c r="J114" t="s">
        <v>347</v>
      </c>
      <c r="K114" t="s">
        <v>347</v>
      </c>
      <c r="L114" t="s">
        <v>347</v>
      </c>
      <c r="M114" t="s">
        <v>347</v>
      </c>
      <c r="N114" t="s">
        <v>347</v>
      </c>
      <c r="O114" t="s">
        <v>347</v>
      </c>
      <c r="Q114" s="73" t="str">
        <f t="shared" si="4"/>
        <v>..</v>
      </c>
      <c r="R114" s="73" t="s">
        <v>123</v>
      </c>
      <c r="S114" s="73">
        <f t="shared" si="5"/>
        <v>0</v>
      </c>
      <c r="T114" s="50">
        <f t="shared" si="3"/>
        <v>0</v>
      </c>
    </row>
    <row r="115" spans="1:20">
      <c r="A115" t="s">
        <v>475</v>
      </c>
      <c r="B115" t="s">
        <v>475</v>
      </c>
      <c r="C115" s="1" t="s">
        <v>235</v>
      </c>
      <c r="D115" t="s">
        <v>460</v>
      </c>
      <c r="E115" s="1" t="s">
        <v>474</v>
      </c>
      <c r="F115" t="s">
        <v>347</v>
      </c>
      <c r="G115" t="s">
        <v>347</v>
      </c>
      <c r="H115" t="s">
        <v>347</v>
      </c>
      <c r="I115" t="s">
        <v>347</v>
      </c>
      <c r="J115" t="s">
        <v>347</v>
      </c>
      <c r="K115" t="s">
        <v>347</v>
      </c>
      <c r="L115" t="s">
        <v>347</v>
      </c>
      <c r="M115" t="s">
        <v>347</v>
      </c>
      <c r="N115" t="s">
        <v>347</v>
      </c>
      <c r="O115" t="s">
        <v>347</v>
      </c>
      <c r="Q115" s="73" t="str">
        <f t="shared" si="4"/>
        <v>..</v>
      </c>
      <c r="R115" s="73" t="s">
        <v>123</v>
      </c>
      <c r="S115" s="73">
        <f t="shared" si="5"/>
        <v>0</v>
      </c>
      <c r="T115" s="50">
        <f t="shared" si="3"/>
        <v>0</v>
      </c>
    </row>
    <row r="116" spans="1:20">
      <c r="A116" t="s">
        <v>88</v>
      </c>
      <c r="B116" t="s">
        <v>88</v>
      </c>
      <c r="C116" s="1" t="s">
        <v>33</v>
      </c>
      <c r="D116" t="s">
        <v>460</v>
      </c>
      <c r="E116" s="1" t="s">
        <v>474</v>
      </c>
      <c r="F116" t="s">
        <v>347</v>
      </c>
      <c r="G116" t="s">
        <v>347</v>
      </c>
      <c r="H116" t="s">
        <v>347</v>
      </c>
      <c r="I116" t="s">
        <v>347</v>
      </c>
      <c r="J116" t="s">
        <v>347</v>
      </c>
      <c r="K116" t="s">
        <v>347</v>
      </c>
      <c r="L116" t="s">
        <v>347</v>
      </c>
      <c r="M116" t="s">
        <v>347</v>
      </c>
      <c r="N116" t="s">
        <v>347</v>
      </c>
      <c r="O116" t="s">
        <v>347</v>
      </c>
      <c r="Q116" s="73" t="str">
        <f t="shared" si="4"/>
        <v>..</v>
      </c>
      <c r="R116" s="73" t="s">
        <v>123</v>
      </c>
      <c r="S116" s="73">
        <f t="shared" si="5"/>
        <v>0</v>
      </c>
      <c r="T116" s="50">
        <f t="shared" si="3"/>
        <v>0</v>
      </c>
    </row>
    <row r="117" spans="1:20">
      <c r="A117" t="s">
        <v>437</v>
      </c>
      <c r="B117" t="s">
        <v>437</v>
      </c>
      <c r="C117" s="1" t="s">
        <v>506</v>
      </c>
      <c r="D117" t="s">
        <v>460</v>
      </c>
      <c r="E117" s="1" t="s">
        <v>474</v>
      </c>
      <c r="F117" t="s">
        <v>347</v>
      </c>
      <c r="G117" t="s">
        <v>347</v>
      </c>
      <c r="H117" t="s">
        <v>347</v>
      </c>
      <c r="I117" t="s">
        <v>347</v>
      </c>
      <c r="J117" t="s">
        <v>347</v>
      </c>
      <c r="K117" t="s">
        <v>347</v>
      </c>
      <c r="L117" t="s">
        <v>347</v>
      </c>
      <c r="M117" t="s">
        <v>347</v>
      </c>
      <c r="N117" t="s">
        <v>347</v>
      </c>
      <c r="O117" t="s">
        <v>347</v>
      </c>
      <c r="Q117" s="73" t="str">
        <f t="shared" si="4"/>
        <v>..</v>
      </c>
      <c r="R117" s="73" t="s">
        <v>123</v>
      </c>
      <c r="S117" s="73">
        <f t="shared" si="5"/>
        <v>0</v>
      </c>
      <c r="T117" s="50">
        <f t="shared" si="3"/>
        <v>0</v>
      </c>
    </row>
    <row r="118" spans="1:20">
      <c r="A118" t="s">
        <v>224</v>
      </c>
      <c r="B118" t="s">
        <v>224</v>
      </c>
      <c r="C118" s="1" t="s">
        <v>432</v>
      </c>
      <c r="D118" t="s">
        <v>460</v>
      </c>
      <c r="E118" s="1" t="s">
        <v>474</v>
      </c>
      <c r="F118">
        <v>70338380000</v>
      </c>
      <c r="G118">
        <v>78640840000</v>
      </c>
      <c r="H118">
        <v>63167510000</v>
      </c>
      <c r="I118">
        <v>47131380000</v>
      </c>
      <c r="J118">
        <v>60910166392.836098</v>
      </c>
      <c r="K118">
        <v>68639080000</v>
      </c>
      <c r="L118">
        <v>49482640000</v>
      </c>
      <c r="M118">
        <v>44233610000</v>
      </c>
      <c r="N118">
        <v>51567660000</v>
      </c>
      <c r="O118" t="s">
        <v>347</v>
      </c>
      <c r="Q118" s="73">
        <f t="shared" si="4"/>
        <v>51567660000</v>
      </c>
      <c r="R118" s="73" t="s">
        <v>123</v>
      </c>
      <c r="S118" s="73">
        <f t="shared" si="5"/>
        <v>51567660000</v>
      </c>
      <c r="T118" s="50">
        <f t="shared" si="3"/>
        <v>5.1358971836344648E-4</v>
      </c>
    </row>
    <row r="119" spans="1:20">
      <c r="A119" t="s">
        <v>13</v>
      </c>
      <c r="B119" t="s">
        <v>13</v>
      </c>
      <c r="C119" s="1" t="s">
        <v>348</v>
      </c>
      <c r="D119" t="s">
        <v>460</v>
      </c>
      <c r="E119" s="1" t="s">
        <v>474</v>
      </c>
      <c r="F119" t="s">
        <v>347</v>
      </c>
      <c r="G119" t="s">
        <v>347</v>
      </c>
      <c r="H119" t="s">
        <v>347</v>
      </c>
      <c r="I119" t="s">
        <v>347</v>
      </c>
      <c r="J119" t="s">
        <v>347</v>
      </c>
      <c r="K119" t="s">
        <v>347</v>
      </c>
      <c r="L119" t="s">
        <v>347</v>
      </c>
      <c r="M119" t="s">
        <v>347</v>
      </c>
      <c r="N119" t="s">
        <v>347</v>
      </c>
      <c r="O119" t="s">
        <v>347</v>
      </c>
      <c r="Q119" s="73" t="str">
        <f t="shared" si="4"/>
        <v>..</v>
      </c>
      <c r="R119" s="73" t="s">
        <v>123</v>
      </c>
      <c r="S119" s="73">
        <f t="shared" si="5"/>
        <v>0</v>
      </c>
      <c r="T119" s="50">
        <f t="shared" si="3"/>
        <v>0</v>
      </c>
    </row>
    <row r="120" spans="1:20">
      <c r="A120" t="s">
        <v>530</v>
      </c>
      <c r="B120" t="s">
        <v>530</v>
      </c>
      <c r="C120" s="1" t="s">
        <v>136</v>
      </c>
      <c r="D120" t="s">
        <v>460</v>
      </c>
      <c r="E120" s="1" t="s">
        <v>474</v>
      </c>
      <c r="F120" t="s">
        <v>347</v>
      </c>
      <c r="G120" t="s">
        <v>347</v>
      </c>
      <c r="H120" t="s">
        <v>347</v>
      </c>
      <c r="I120" t="s">
        <v>347</v>
      </c>
      <c r="J120" t="s">
        <v>347</v>
      </c>
      <c r="K120" t="s">
        <v>347</v>
      </c>
      <c r="L120" t="s">
        <v>347</v>
      </c>
      <c r="M120" t="s">
        <v>347</v>
      </c>
      <c r="N120" t="s">
        <v>347</v>
      </c>
      <c r="O120" t="s">
        <v>347</v>
      </c>
      <c r="Q120" s="73" t="str">
        <f t="shared" si="4"/>
        <v>..</v>
      </c>
      <c r="R120" s="73" t="s">
        <v>123</v>
      </c>
      <c r="S120" s="73">
        <f t="shared" si="5"/>
        <v>0</v>
      </c>
      <c r="T120" s="50">
        <f t="shared" si="3"/>
        <v>0</v>
      </c>
    </row>
    <row r="121" spans="1:20">
      <c r="A121" t="s">
        <v>484</v>
      </c>
      <c r="B121" t="s">
        <v>484</v>
      </c>
      <c r="C121" s="1" t="s">
        <v>119</v>
      </c>
      <c r="D121" t="s">
        <v>460</v>
      </c>
      <c r="E121" s="1" t="s">
        <v>474</v>
      </c>
      <c r="F121" t="s">
        <v>347</v>
      </c>
      <c r="G121" t="s">
        <v>347</v>
      </c>
      <c r="H121" t="s">
        <v>347</v>
      </c>
      <c r="I121" t="s">
        <v>347</v>
      </c>
      <c r="J121" t="s">
        <v>347</v>
      </c>
      <c r="K121" t="s">
        <v>347</v>
      </c>
      <c r="L121" t="s">
        <v>347</v>
      </c>
      <c r="M121" t="s">
        <v>347</v>
      </c>
      <c r="N121" t="s">
        <v>347</v>
      </c>
      <c r="O121" t="s">
        <v>347</v>
      </c>
      <c r="Q121" s="73" t="str">
        <f t="shared" si="4"/>
        <v>..</v>
      </c>
      <c r="R121" s="73" t="s">
        <v>123</v>
      </c>
      <c r="S121" s="73">
        <f t="shared" si="5"/>
        <v>0</v>
      </c>
      <c r="T121" s="50">
        <f t="shared" si="3"/>
        <v>0</v>
      </c>
    </row>
    <row r="122" spans="1:20">
      <c r="A122" t="s">
        <v>267</v>
      </c>
      <c r="B122" t="s">
        <v>267</v>
      </c>
      <c r="C122" s="1" t="s">
        <v>553</v>
      </c>
      <c r="D122" t="s">
        <v>460</v>
      </c>
      <c r="E122" s="1" t="s">
        <v>474</v>
      </c>
      <c r="F122">
        <v>466587570000</v>
      </c>
      <c r="G122">
        <v>500387410000</v>
      </c>
      <c r="H122">
        <v>459004370000</v>
      </c>
      <c r="I122">
        <v>382976650000</v>
      </c>
      <c r="J122">
        <v>359788303780.52899</v>
      </c>
      <c r="K122">
        <v>455772490000</v>
      </c>
      <c r="L122">
        <v>398018700000</v>
      </c>
      <c r="M122">
        <v>403957380000</v>
      </c>
      <c r="N122">
        <v>436537870000</v>
      </c>
      <c r="O122" t="s">
        <v>347</v>
      </c>
      <c r="Q122" s="73">
        <f t="shared" si="4"/>
        <v>436537870000</v>
      </c>
      <c r="R122" s="73" t="s">
        <v>123</v>
      </c>
      <c r="S122" s="73">
        <f t="shared" si="5"/>
        <v>436537870000</v>
      </c>
      <c r="T122" s="50">
        <f t="shared" si="3"/>
        <v>4.3477125335584128E-3</v>
      </c>
    </row>
    <row r="123" spans="1:20">
      <c r="A123" t="s">
        <v>326</v>
      </c>
      <c r="B123" t="s">
        <v>326</v>
      </c>
      <c r="C123" s="1" t="s">
        <v>77</v>
      </c>
      <c r="D123" t="s">
        <v>460</v>
      </c>
      <c r="E123" s="1" t="s">
        <v>474</v>
      </c>
      <c r="F123" t="s">
        <v>347</v>
      </c>
      <c r="G123" t="s">
        <v>347</v>
      </c>
      <c r="H123" t="s">
        <v>347</v>
      </c>
      <c r="I123" t="s">
        <v>347</v>
      </c>
      <c r="J123" t="s">
        <v>347</v>
      </c>
      <c r="K123" t="s">
        <v>347</v>
      </c>
      <c r="L123" t="s">
        <v>347</v>
      </c>
      <c r="M123" t="s">
        <v>347</v>
      </c>
      <c r="N123" t="s">
        <v>347</v>
      </c>
      <c r="O123" t="s">
        <v>347</v>
      </c>
      <c r="Q123" s="73" t="str">
        <f t="shared" si="4"/>
        <v>..</v>
      </c>
      <c r="R123" s="73" t="s">
        <v>123</v>
      </c>
      <c r="S123" s="73">
        <f t="shared" si="5"/>
        <v>0</v>
      </c>
      <c r="T123" s="50">
        <f t="shared" si="3"/>
        <v>0</v>
      </c>
    </row>
    <row r="124" spans="1:20">
      <c r="A124" t="s">
        <v>310</v>
      </c>
      <c r="B124" t="s">
        <v>310</v>
      </c>
      <c r="C124" s="1" t="s">
        <v>26</v>
      </c>
      <c r="D124" t="s">
        <v>460</v>
      </c>
      <c r="E124" s="1" t="s">
        <v>474</v>
      </c>
      <c r="F124" t="s">
        <v>347</v>
      </c>
      <c r="G124" t="s">
        <v>347</v>
      </c>
      <c r="H124" t="s">
        <v>347</v>
      </c>
      <c r="I124" t="s">
        <v>347</v>
      </c>
      <c r="J124" t="s">
        <v>347</v>
      </c>
      <c r="K124" t="s">
        <v>347</v>
      </c>
      <c r="L124" t="s">
        <v>347</v>
      </c>
      <c r="M124" t="s">
        <v>347</v>
      </c>
      <c r="N124" t="s">
        <v>347</v>
      </c>
      <c r="O124" t="s">
        <v>347</v>
      </c>
      <c r="Q124" s="73" t="str">
        <f t="shared" si="4"/>
        <v>..</v>
      </c>
      <c r="R124" s="73" t="s">
        <v>123</v>
      </c>
      <c r="S124" s="73">
        <f t="shared" si="5"/>
        <v>0</v>
      </c>
      <c r="T124" s="50">
        <f t="shared" si="3"/>
        <v>0</v>
      </c>
    </row>
    <row r="125" spans="1:20">
      <c r="A125" t="s">
        <v>238</v>
      </c>
      <c r="B125" t="s">
        <v>238</v>
      </c>
      <c r="C125" s="1" t="s">
        <v>90</v>
      </c>
      <c r="D125" t="s">
        <v>460</v>
      </c>
      <c r="E125" s="1" t="s">
        <v>474</v>
      </c>
      <c r="F125">
        <v>3631500000</v>
      </c>
      <c r="G125">
        <v>4249189999.9999995</v>
      </c>
      <c r="H125">
        <v>3641750000</v>
      </c>
      <c r="I125">
        <v>4405320000</v>
      </c>
      <c r="J125">
        <v>4433149738.8172398</v>
      </c>
      <c r="K125">
        <v>5171190000</v>
      </c>
      <c r="L125">
        <v>5053840000</v>
      </c>
      <c r="M125">
        <v>5315940000</v>
      </c>
      <c r="N125">
        <v>5080650000</v>
      </c>
      <c r="O125" t="s">
        <v>347</v>
      </c>
      <c r="Q125" s="73">
        <f t="shared" si="4"/>
        <v>5080650000</v>
      </c>
      <c r="R125" s="73" t="s">
        <v>123</v>
      </c>
      <c r="S125" s="73">
        <f t="shared" si="5"/>
        <v>5080650000</v>
      </c>
      <c r="T125" s="50">
        <f t="shared" si="3"/>
        <v>5.060089215999416E-5</v>
      </c>
    </row>
    <row r="126" spans="1:20">
      <c r="A126" t="s">
        <v>81</v>
      </c>
      <c r="B126" t="s">
        <v>81</v>
      </c>
      <c r="C126" s="1" t="s">
        <v>505</v>
      </c>
      <c r="D126" t="s">
        <v>460</v>
      </c>
      <c r="E126" s="1" t="s">
        <v>474</v>
      </c>
      <c r="F126" t="s">
        <v>347</v>
      </c>
      <c r="G126" t="s">
        <v>347</v>
      </c>
      <c r="H126" t="s">
        <v>347</v>
      </c>
      <c r="I126" t="s">
        <v>347</v>
      </c>
      <c r="J126" t="s">
        <v>347</v>
      </c>
      <c r="K126" t="s">
        <v>347</v>
      </c>
      <c r="L126" t="s">
        <v>347</v>
      </c>
      <c r="M126" t="s">
        <v>347</v>
      </c>
      <c r="N126" t="s">
        <v>347</v>
      </c>
      <c r="O126" t="s">
        <v>347</v>
      </c>
      <c r="Q126" s="73" t="str">
        <f t="shared" si="4"/>
        <v>..</v>
      </c>
      <c r="R126" s="73" t="s">
        <v>123</v>
      </c>
      <c r="S126" s="73">
        <f t="shared" si="5"/>
        <v>0</v>
      </c>
      <c r="T126" s="50">
        <f t="shared" si="3"/>
        <v>0</v>
      </c>
    </row>
    <row r="127" spans="1:20">
      <c r="A127" t="s">
        <v>327</v>
      </c>
      <c r="B127" t="s">
        <v>327</v>
      </c>
      <c r="C127" s="1" t="s">
        <v>9</v>
      </c>
      <c r="D127" t="s">
        <v>460</v>
      </c>
      <c r="E127" s="1" t="s">
        <v>474</v>
      </c>
      <c r="F127" t="s">
        <v>347</v>
      </c>
      <c r="G127" t="s">
        <v>347</v>
      </c>
      <c r="H127" t="s">
        <v>347</v>
      </c>
      <c r="I127" t="s">
        <v>347</v>
      </c>
      <c r="J127" t="s">
        <v>347</v>
      </c>
      <c r="K127" t="s">
        <v>347</v>
      </c>
      <c r="L127" t="s">
        <v>347</v>
      </c>
      <c r="M127" t="s">
        <v>347</v>
      </c>
      <c r="N127" t="s">
        <v>347</v>
      </c>
      <c r="O127" t="s">
        <v>347</v>
      </c>
      <c r="Q127" s="73" t="str">
        <f t="shared" si="4"/>
        <v>..</v>
      </c>
      <c r="R127" s="73" t="s">
        <v>123</v>
      </c>
      <c r="S127" s="73">
        <f t="shared" si="5"/>
        <v>0</v>
      </c>
      <c r="T127" s="50">
        <f t="shared" si="3"/>
        <v>0</v>
      </c>
    </row>
    <row r="128" spans="1:20">
      <c r="A128" t="s">
        <v>526</v>
      </c>
      <c r="B128" t="s">
        <v>526</v>
      </c>
      <c r="C128" s="1" t="s">
        <v>307</v>
      </c>
      <c r="D128" t="s">
        <v>460</v>
      </c>
      <c r="E128" s="1" t="s">
        <v>474</v>
      </c>
      <c r="F128">
        <v>7180100000</v>
      </c>
      <c r="G128">
        <v>8942350000</v>
      </c>
      <c r="H128">
        <v>8751020000</v>
      </c>
      <c r="I128">
        <v>7238550000</v>
      </c>
      <c r="J128">
        <v>7568297308.9653196</v>
      </c>
      <c r="K128">
        <v>9742920000</v>
      </c>
      <c r="L128">
        <v>9847530000</v>
      </c>
      <c r="M128">
        <v>8615770000</v>
      </c>
      <c r="N128">
        <v>6159610000</v>
      </c>
      <c r="O128" t="s">
        <v>347</v>
      </c>
      <c r="Q128" s="73">
        <f t="shared" si="4"/>
        <v>6159610000</v>
      </c>
      <c r="R128" s="73" t="s">
        <v>123</v>
      </c>
      <c r="S128" s="73">
        <f t="shared" si="5"/>
        <v>6159610000</v>
      </c>
      <c r="T128" s="50">
        <f t="shared" si="3"/>
        <v>6.1346827936902093E-5</v>
      </c>
    </row>
    <row r="129" spans="1:20">
      <c r="A129" t="s">
        <v>527</v>
      </c>
      <c r="B129" t="s">
        <v>527</v>
      </c>
      <c r="C129" s="1" t="s">
        <v>495</v>
      </c>
      <c r="D129" t="s">
        <v>460</v>
      </c>
      <c r="E129" s="1" t="s">
        <v>474</v>
      </c>
      <c r="F129">
        <v>525056680000.00006</v>
      </c>
      <c r="G129">
        <v>526015640000</v>
      </c>
      <c r="H129">
        <v>480245320000</v>
      </c>
      <c r="I129">
        <v>402253280000</v>
      </c>
      <c r="J129">
        <v>350809553623.58002</v>
      </c>
      <c r="K129">
        <v>417020520000</v>
      </c>
      <c r="L129">
        <v>385051430000</v>
      </c>
      <c r="M129">
        <v>413618820000</v>
      </c>
      <c r="N129">
        <v>399616700000</v>
      </c>
      <c r="O129" t="s">
        <v>347</v>
      </c>
      <c r="Q129" s="73">
        <f t="shared" si="4"/>
        <v>399616700000</v>
      </c>
      <c r="R129" s="73" t="s">
        <v>123</v>
      </c>
      <c r="S129" s="73">
        <f t="shared" si="5"/>
        <v>399616700000</v>
      </c>
      <c r="T129" s="50">
        <f t="shared" si="3"/>
        <v>3.9799949892302634E-3</v>
      </c>
    </row>
    <row r="130" spans="1:20">
      <c r="A130" t="s">
        <v>276</v>
      </c>
      <c r="B130" t="s">
        <v>276</v>
      </c>
      <c r="C130" s="1" t="s">
        <v>551</v>
      </c>
      <c r="D130" t="s">
        <v>460</v>
      </c>
      <c r="E130" s="1" t="s">
        <v>474</v>
      </c>
      <c r="F130" t="s">
        <v>347</v>
      </c>
      <c r="G130" t="s">
        <v>347</v>
      </c>
      <c r="H130" t="s">
        <v>347</v>
      </c>
      <c r="I130" t="s">
        <v>347</v>
      </c>
      <c r="J130" t="s">
        <v>347</v>
      </c>
      <c r="K130" t="s">
        <v>347</v>
      </c>
      <c r="L130" t="s">
        <v>347</v>
      </c>
      <c r="M130" t="s">
        <v>347</v>
      </c>
      <c r="N130" t="s">
        <v>347</v>
      </c>
      <c r="O130" t="s">
        <v>347</v>
      </c>
      <c r="Q130" s="73" t="str">
        <f t="shared" si="4"/>
        <v>..</v>
      </c>
      <c r="R130" s="73" t="s">
        <v>123</v>
      </c>
      <c r="S130" s="73">
        <f t="shared" si="5"/>
        <v>0</v>
      </c>
      <c r="T130" s="50">
        <f t="shared" ref="T130:T193" si="6">S130/SUM($S$2:$S$218)</f>
        <v>0</v>
      </c>
    </row>
    <row r="131" spans="1:20">
      <c r="A131" t="s">
        <v>176</v>
      </c>
      <c r="B131" t="s">
        <v>176</v>
      </c>
      <c r="C131" s="1" t="s">
        <v>536</v>
      </c>
      <c r="D131" t="s">
        <v>460</v>
      </c>
      <c r="E131" s="1" t="s">
        <v>474</v>
      </c>
      <c r="F131" t="s">
        <v>347</v>
      </c>
      <c r="G131" t="s">
        <v>347</v>
      </c>
      <c r="H131" t="s">
        <v>347</v>
      </c>
      <c r="I131" t="s">
        <v>347</v>
      </c>
      <c r="J131" t="s">
        <v>347</v>
      </c>
      <c r="K131" t="s">
        <v>347</v>
      </c>
      <c r="L131" t="s">
        <v>347</v>
      </c>
      <c r="M131" t="s">
        <v>347</v>
      </c>
      <c r="N131" t="s">
        <v>347</v>
      </c>
      <c r="O131" t="s">
        <v>347</v>
      </c>
      <c r="Q131" s="73" t="str">
        <f t="shared" ref="Q131:Q194" si="7">INDEX($F131:$O131, 1, MATCH($R131, $F$1:$O$1, 0))</f>
        <v>..</v>
      </c>
      <c r="R131" s="73" t="s">
        <v>123</v>
      </c>
      <c r="S131" s="73">
        <f t="shared" ref="S131:S194" si="8">IF(Q131="..", 0, Q131)</f>
        <v>0</v>
      </c>
      <c r="T131" s="50">
        <f t="shared" si="6"/>
        <v>0</v>
      </c>
    </row>
    <row r="132" spans="1:20">
      <c r="A132" t="s">
        <v>319</v>
      </c>
      <c r="B132" t="s">
        <v>319</v>
      </c>
      <c r="C132" s="1" t="s">
        <v>496</v>
      </c>
      <c r="D132" t="s">
        <v>460</v>
      </c>
      <c r="E132" s="1" t="s">
        <v>474</v>
      </c>
      <c r="F132" t="s">
        <v>347</v>
      </c>
      <c r="G132" t="s">
        <v>347</v>
      </c>
      <c r="H132" t="s">
        <v>347</v>
      </c>
      <c r="I132" t="s">
        <v>347</v>
      </c>
      <c r="J132" t="s">
        <v>347</v>
      </c>
      <c r="K132" t="s">
        <v>347</v>
      </c>
      <c r="L132" t="s">
        <v>347</v>
      </c>
      <c r="M132" t="s">
        <v>347</v>
      </c>
      <c r="N132" t="s">
        <v>347</v>
      </c>
      <c r="O132" t="s">
        <v>347</v>
      </c>
      <c r="Q132" s="73" t="str">
        <f t="shared" si="7"/>
        <v>..</v>
      </c>
      <c r="R132" s="73" t="s">
        <v>123</v>
      </c>
      <c r="S132" s="73">
        <f t="shared" si="8"/>
        <v>0</v>
      </c>
      <c r="T132" s="50">
        <f t="shared" si="6"/>
        <v>0</v>
      </c>
    </row>
    <row r="133" spans="1:20">
      <c r="A133" t="s">
        <v>128</v>
      </c>
      <c r="B133" t="s">
        <v>128</v>
      </c>
      <c r="C133" s="1" t="s">
        <v>338</v>
      </c>
      <c r="D133" t="s">
        <v>460</v>
      </c>
      <c r="E133" s="1" t="s">
        <v>474</v>
      </c>
      <c r="F133" t="s">
        <v>347</v>
      </c>
      <c r="G133" t="s">
        <v>347</v>
      </c>
      <c r="H133" t="s">
        <v>347</v>
      </c>
      <c r="I133" t="s">
        <v>347</v>
      </c>
      <c r="J133" t="s">
        <v>347</v>
      </c>
      <c r="K133" t="s">
        <v>347</v>
      </c>
      <c r="L133" t="s">
        <v>347</v>
      </c>
      <c r="M133" t="s">
        <v>347</v>
      </c>
      <c r="N133" t="s">
        <v>347</v>
      </c>
      <c r="O133" t="s">
        <v>347</v>
      </c>
      <c r="Q133" s="73" t="str">
        <f t="shared" si="7"/>
        <v>..</v>
      </c>
      <c r="R133" s="73" t="s">
        <v>123</v>
      </c>
      <c r="S133" s="73">
        <f t="shared" si="8"/>
        <v>0</v>
      </c>
      <c r="T133" s="50">
        <f t="shared" si="6"/>
        <v>0</v>
      </c>
    </row>
    <row r="134" spans="1:20">
      <c r="A134" t="s">
        <v>63</v>
      </c>
      <c r="B134" t="s">
        <v>63</v>
      </c>
      <c r="C134" s="1" t="s">
        <v>401</v>
      </c>
      <c r="D134" t="s">
        <v>460</v>
      </c>
      <c r="E134" s="1" t="s">
        <v>474</v>
      </c>
      <c r="F134">
        <v>3787240000</v>
      </c>
      <c r="G134" t="s">
        <v>347</v>
      </c>
      <c r="H134" t="s">
        <v>347</v>
      </c>
      <c r="I134" t="s">
        <v>347</v>
      </c>
      <c r="J134" t="s">
        <v>347</v>
      </c>
      <c r="K134" t="s">
        <v>347</v>
      </c>
      <c r="L134" t="s">
        <v>347</v>
      </c>
      <c r="M134" t="s">
        <v>347</v>
      </c>
      <c r="N134" t="s">
        <v>347</v>
      </c>
      <c r="O134" t="s">
        <v>347</v>
      </c>
      <c r="Q134" s="73">
        <f t="shared" si="7"/>
        <v>3787240000</v>
      </c>
      <c r="R134" s="73" t="s">
        <v>19</v>
      </c>
      <c r="S134" s="73">
        <f t="shared" si="8"/>
        <v>3787240000</v>
      </c>
      <c r="T134" s="50">
        <f t="shared" si="6"/>
        <v>3.7719134918566773E-5</v>
      </c>
    </row>
    <row r="135" spans="1:20">
      <c r="A135" t="s">
        <v>533</v>
      </c>
      <c r="B135" t="s">
        <v>533</v>
      </c>
      <c r="C135" s="1" t="s">
        <v>55</v>
      </c>
      <c r="D135" t="s">
        <v>460</v>
      </c>
      <c r="E135" s="1" t="s">
        <v>474</v>
      </c>
      <c r="F135">
        <v>52479840000</v>
      </c>
      <c r="G135">
        <v>53831380000</v>
      </c>
      <c r="H135">
        <v>52746800000</v>
      </c>
      <c r="I135">
        <v>45927920000</v>
      </c>
      <c r="J135">
        <v>57579718867.550995</v>
      </c>
      <c r="K135">
        <v>67048479999.999992</v>
      </c>
      <c r="L135">
        <v>61080780000</v>
      </c>
      <c r="M135">
        <v>65415260000</v>
      </c>
      <c r="N135">
        <v>65574810000</v>
      </c>
      <c r="O135" t="s">
        <v>347</v>
      </c>
      <c r="Q135" s="73">
        <f t="shared" si="7"/>
        <v>65574810000</v>
      </c>
      <c r="R135" s="73" t="s">
        <v>123</v>
      </c>
      <c r="S135" s="73">
        <f t="shared" si="8"/>
        <v>65574810000</v>
      </c>
      <c r="T135" s="50">
        <f t="shared" si="6"/>
        <v>6.5309436572527266E-4</v>
      </c>
    </row>
    <row r="136" spans="1:20">
      <c r="A136" t="s">
        <v>156</v>
      </c>
      <c r="B136" t="s">
        <v>156</v>
      </c>
      <c r="C136" s="1" t="s">
        <v>416</v>
      </c>
      <c r="D136" t="s">
        <v>460</v>
      </c>
      <c r="E136" s="1" t="s">
        <v>474</v>
      </c>
      <c r="F136" t="s">
        <v>347</v>
      </c>
      <c r="G136" t="s">
        <v>347</v>
      </c>
      <c r="H136" t="s">
        <v>347</v>
      </c>
      <c r="I136" t="s">
        <v>347</v>
      </c>
      <c r="J136" t="s">
        <v>347</v>
      </c>
      <c r="K136" t="s">
        <v>347</v>
      </c>
      <c r="L136" t="s">
        <v>347</v>
      </c>
      <c r="M136" t="s">
        <v>347</v>
      </c>
      <c r="N136" t="s">
        <v>347</v>
      </c>
      <c r="O136" t="s">
        <v>347</v>
      </c>
      <c r="Q136" s="73" t="str">
        <f t="shared" si="7"/>
        <v>..</v>
      </c>
      <c r="R136" s="73" t="s">
        <v>123</v>
      </c>
      <c r="S136" s="73">
        <f t="shared" si="8"/>
        <v>0</v>
      </c>
      <c r="T136" s="50">
        <f t="shared" si="6"/>
        <v>0</v>
      </c>
    </row>
    <row r="137" spans="1:20">
      <c r="A137" t="s">
        <v>82</v>
      </c>
      <c r="B137" t="s">
        <v>82</v>
      </c>
      <c r="C137" s="1" t="s">
        <v>486</v>
      </c>
      <c r="D137" t="s">
        <v>460</v>
      </c>
      <c r="E137" s="1" t="s">
        <v>474</v>
      </c>
      <c r="F137" t="s">
        <v>347</v>
      </c>
      <c r="G137" t="s">
        <v>347</v>
      </c>
      <c r="H137" t="s">
        <v>347</v>
      </c>
      <c r="I137" t="s">
        <v>347</v>
      </c>
      <c r="J137" t="s">
        <v>347</v>
      </c>
      <c r="K137" t="s">
        <v>347</v>
      </c>
      <c r="L137" t="s">
        <v>347</v>
      </c>
      <c r="M137" t="s">
        <v>347</v>
      </c>
      <c r="N137" t="s">
        <v>347</v>
      </c>
      <c r="O137" t="s">
        <v>347</v>
      </c>
      <c r="Q137" s="73" t="str">
        <f t="shared" si="7"/>
        <v>..</v>
      </c>
      <c r="R137" s="73" t="s">
        <v>123</v>
      </c>
      <c r="S137" s="73">
        <f t="shared" si="8"/>
        <v>0</v>
      </c>
      <c r="T137" s="50">
        <f t="shared" si="6"/>
        <v>0</v>
      </c>
    </row>
    <row r="138" spans="1:20">
      <c r="A138" t="s">
        <v>503</v>
      </c>
      <c r="B138" t="s">
        <v>503</v>
      </c>
      <c r="C138" s="1" t="s">
        <v>145</v>
      </c>
      <c r="D138" t="s">
        <v>460</v>
      </c>
      <c r="E138" s="1" t="s">
        <v>474</v>
      </c>
      <c r="F138" t="s">
        <v>347</v>
      </c>
      <c r="G138" t="s">
        <v>347</v>
      </c>
      <c r="H138" t="s">
        <v>347</v>
      </c>
      <c r="I138" t="s">
        <v>347</v>
      </c>
      <c r="J138">
        <v>2336939067.4724798</v>
      </c>
      <c r="K138">
        <v>2915230553.9601698</v>
      </c>
      <c r="L138">
        <v>2461910000</v>
      </c>
      <c r="M138">
        <v>2609010000</v>
      </c>
      <c r="N138">
        <v>1867170000</v>
      </c>
      <c r="O138" t="s">
        <v>347</v>
      </c>
      <c r="Q138" s="73">
        <f t="shared" si="7"/>
        <v>1867170000</v>
      </c>
      <c r="R138" s="73" t="s">
        <v>123</v>
      </c>
      <c r="S138" s="73">
        <f t="shared" si="8"/>
        <v>1867170000</v>
      </c>
      <c r="T138" s="50">
        <f t="shared" si="6"/>
        <v>1.8596137859206262E-5</v>
      </c>
    </row>
    <row r="139" spans="1:20">
      <c r="A139" t="s">
        <v>27</v>
      </c>
      <c r="B139" t="s">
        <v>27</v>
      </c>
      <c r="C139" s="1" t="s">
        <v>72</v>
      </c>
      <c r="D139" t="s">
        <v>460</v>
      </c>
      <c r="E139" s="1" t="s">
        <v>474</v>
      </c>
      <c r="F139" t="s">
        <v>347</v>
      </c>
      <c r="G139" t="s">
        <v>347</v>
      </c>
      <c r="H139" t="s">
        <v>347</v>
      </c>
      <c r="I139" t="s">
        <v>347</v>
      </c>
      <c r="J139" t="s">
        <v>347</v>
      </c>
      <c r="K139" t="s">
        <v>347</v>
      </c>
      <c r="L139" t="s">
        <v>347</v>
      </c>
      <c r="M139" t="s">
        <v>347</v>
      </c>
      <c r="N139" t="s">
        <v>347</v>
      </c>
      <c r="O139" t="s">
        <v>347</v>
      </c>
      <c r="Q139" s="73" t="str">
        <f t="shared" si="7"/>
        <v>..</v>
      </c>
      <c r="R139" s="73" t="s">
        <v>123</v>
      </c>
      <c r="S139" s="73">
        <f t="shared" si="8"/>
        <v>0</v>
      </c>
      <c r="T139" s="50">
        <f t="shared" si="6"/>
        <v>0</v>
      </c>
    </row>
    <row r="140" spans="1:20">
      <c r="A140" t="s">
        <v>35</v>
      </c>
      <c r="B140" t="s">
        <v>35</v>
      </c>
      <c r="C140" s="1" t="s">
        <v>73</v>
      </c>
      <c r="D140" t="s">
        <v>460</v>
      </c>
      <c r="E140" s="1" t="s">
        <v>474</v>
      </c>
      <c r="F140" t="s">
        <v>347</v>
      </c>
      <c r="G140" t="s">
        <v>347</v>
      </c>
      <c r="H140" t="s">
        <v>347</v>
      </c>
      <c r="I140" t="s">
        <v>347</v>
      </c>
      <c r="J140" t="s">
        <v>347</v>
      </c>
      <c r="K140" t="s">
        <v>347</v>
      </c>
      <c r="L140" t="s">
        <v>347</v>
      </c>
      <c r="M140" t="s">
        <v>347</v>
      </c>
      <c r="N140" t="s">
        <v>347</v>
      </c>
      <c r="O140" t="s">
        <v>347</v>
      </c>
      <c r="Q140" s="73" t="str">
        <f t="shared" si="7"/>
        <v>..</v>
      </c>
      <c r="R140" s="73" t="s">
        <v>123</v>
      </c>
      <c r="S140" s="73">
        <f t="shared" si="8"/>
        <v>0</v>
      </c>
      <c r="T140" s="50">
        <f t="shared" si="6"/>
        <v>0</v>
      </c>
    </row>
    <row r="141" spans="1:20">
      <c r="A141" t="s">
        <v>11</v>
      </c>
      <c r="B141" t="s">
        <v>11</v>
      </c>
      <c r="C141" s="1" t="s">
        <v>483</v>
      </c>
      <c r="D141" t="s">
        <v>460</v>
      </c>
      <c r="E141" s="1" t="s">
        <v>474</v>
      </c>
      <c r="F141">
        <v>650811190000</v>
      </c>
      <c r="G141">
        <v>817840280000</v>
      </c>
      <c r="H141">
        <v>786573520000</v>
      </c>
      <c r="I141">
        <v>728485580000</v>
      </c>
      <c r="J141">
        <v>805724439486.29102</v>
      </c>
      <c r="K141">
        <v>1100105440292.49</v>
      </c>
      <c r="L141" t="s">
        <v>347</v>
      </c>
      <c r="M141" t="s">
        <v>347</v>
      </c>
      <c r="N141" t="s">
        <v>347</v>
      </c>
      <c r="O141" t="s">
        <v>347</v>
      </c>
      <c r="Q141" s="73">
        <f t="shared" si="7"/>
        <v>1100105440292.49</v>
      </c>
      <c r="R141" s="73" t="s">
        <v>404</v>
      </c>
      <c r="S141" s="73">
        <f t="shared" si="8"/>
        <v>1100105440292.49</v>
      </c>
      <c r="T141" s="50">
        <f t="shared" si="6"/>
        <v>1.0956534449108515E-2</v>
      </c>
    </row>
    <row r="142" spans="1:20">
      <c r="A142" t="s">
        <v>118</v>
      </c>
      <c r="B142" t="s">
        <v>118</v>
      </c>
      <c r="C142" s="1" t="s">
        <v>315</v>
      </c>
      <c r="D142" t="s">
        <v>460</v>
      </c>
      <c r="E142" s="1" t="s">
        <v>474</v>
      </c>
      <c r="F142" t="s">
        <v>347</v>
      </c>
      <c r="G142" t="s">
        <v>347</v>
      </c>
      <c r="H142" t="s">
        <v>347</v>
      </c>
      <c r="I142" t="s">
        <v>347</v>
      </c>
      <c r="J142" t="s">
        <v>347</v>
      </c>
      <c r="K142" t="s">
        <v>347</v>
      </c>
      <c r="L142" t="s">
        <v>347</v>
      </c>
      <c r="M142" t="s">
        <v>347</v>
      </c>
      <c r="N142" t="s">
        <v>347</v>
      </c>
      <c r="O142" t="s">
        <v>347</v>
      </c>
      <c r="Q142" s="73" t="str">
        <f t="shared" si="7"/>
        <v>..</v>
      </c>
      <c r="R142" s="73" t="s">
        <v>123</v>
      </c>
      <c r="S142" s="73">
        <f t="shared" si="8"/>
        <v>0</v>
      </c>
      <c r="T142" s="50">
        <f t="shared" si="6"/>
        <v>0</v>
      </c>
    </row>
    <row r="143" spans="1:20">
      <c r="A143" t="s">
        <v>130</v>
      </c>
      <c r="B143" t="s">
        <v>130</v>
      </c>
      <c r="C143" s="1" t="s">
        <v>40</v>
      </c>
      <c r="D143" t="s">
        <v>460</v>
      </c>
      <c r="E143" s="1" t="s">
        <v>474</v>
      </c>
      <c r="F143">
        <v>52870100000</v>
      </c>
      <c r="G143">
        <v>65961560000</v>
      </c>
      <c r="H143">
        <v>74415690000</v>
      </c>
      <c r="I143">
        <v>74350500000</v>
      </c>
      <c r="J143">
        <v>80048458701.551697</v>
      </c>
      <c r="K143">
        <v>94691280000</v>
      </c>
      <c r="L143">
        <v>86132630000</v>
      </c>
      <c r="M143">
        <v>107879780000</v>
      </c>
      <c r="N143">
        <v>132198459999.99998</v>
      </c>
      <c r="O143" t="s">
        <v>347</v>
      </c>
      <c r="Q143" s="73">
        <f t="shared" si="7"/>
        <v>132198459999.99998</v>
      </c>
      <c r="R143" s="73" t="s">
        <v>123</v>
      </c>
      <c r="S143" s="73">
        <f t="shared" si="8"/>
        <v>132198459999.99998</v>
      </c>
      <c r="T143" s="50">
        <f t="shared" si="6"/>
        <v>1.3166346861478945E-3</v>
      </c>
    </row>
    <row r="144" spans="1:20">
      <c r="A144" t="s">
        <v>384</v>
      </c>
      <c r="B144" t="s">
        <v>384</v>
      </c>
      <c r="C144" s="1" t="s">
        <v>259</v>
      </c>
      <c r="D144" t="s">
        <v>460</v>
      </c>
      <c r="E144" s="1" t="s">
        <v>474</v>
      </c>
      <c r="F144" t="s">
        <v>347</v>
      </c>
      <c r="G144" t="s">
        <v>347</v>
      </c>
      <c r="H144" t="s">
        <v>347</v>
      </c>
      <c r="I144" t="s">
        <v>347</v>
      </c>
      <c r="J144" t="s">
        <v>347</v>
      </c>
      <c r="K144" t="s">
        <v>347</v>
      </c>
      <c r="L144" t="s">
        <v>347</v>
      </c>
      <c r="M144" t="s">
        <v>347</v>
      </c>
      <c r="N144" t="s">
        <v>347</v>
      </c>
      <c r="O144" t="s">
        <v>347</v>
      </c>
      <c r="Q144" s="73" t="str">
        <f t="shared" si="7"/>
        <v>..</v>
      </c>
      <c r="R144" s="73" t="s">
        <v>123</v>
      </c>
      <c r="S144" s="73">
        <f t="shared" si="8"/>
        <v>0</v>
      </c>
      <c r="T144" s="50">
        <f t="shared" si="6"/>
        <v>0</v>
      </c>
    </row>
    <row r="145" spans="1:20">
      <c r="A145" t="s">
        <v>507</v>
      </c>
      <c r="B145" t="s">
        <v>507</v>
      </c>
      <c r="C145" s="1" t="s">
        <v>513</v>
      </c>
      <c r="D145" t="s">
        <v>460</v>
      </c>
      <c r="E145" s="1" t="s">
        <v>474</v>
      </c>
      <c r="F145" t="s">
        <v>347</v>
      </c>
      <c r="G145" t="s">
        <v>347</v>
      </c>
      <c r="H145" t="s">
        <v>347</v>
      </c>
      <c r="I145" t="s">
        <v>347</v>
      </c>
      <c r="J145" t="s">
        <v>347</v>
      </c>
      <c r="K145" t="s">
        <v>347</v>
      </c>
      <c r="L145" t="s">
        <v>347</v>
      </c>
      <c r="M145" t="s">
        <v>347</v>
      </c>
      <c r="N145" t="s">
        <v>347</v>
      </c>
      <c r="O145" t="s">
        <v>347</v>
      </c>
      <c r="Q145" s="73" t="str">
        <f t="shared" si="7"/>
        <v>..</v>
      </c>
      <c r="R145" s="73" t="s">
        <v>123</v>
      </c>
      <c r="S145" s="73">
        <f t="shared" si="8"/>
        <v>0</v>
      </c>
      <c r="T145" s="50">
        <f t="shared" si="6"/>
        <v>0</v>
      </c>
    </row>
    <row r="146" spans="1:20">
      <c r="A146" t="s">
        <v>159</v>
      </c>
      <c r="B146" t="s">
        <v>159</v>
      </c>
      <c r="C146" s="1" t="s">
        <v>308</v>
      </c>
      <c r="D146" t="s">
        <v>460</v>
      </c>
      <c r="E146" s="1" t="s">
        <v>474</v>
      </c>
      <c r="F146">
        <v>56205200000</v>
      </c>
      <c r="G146">
        <v>80609900000</v>
      </c>
      <c r="H146">
        <v>62766310000</v>
      </c>
      <c r="I146">
        <v>49973880000</v>
      </c>
      <c r="J146">
        <v>29792434000.264099</v>
      </c>
      <c r="K146">
        <v>37217620000</v>
      </c>
      <c r="L146">
        <v>31520550000</v>
      </c>
      <c r="M146">
        <v>43921600000</v>
      </c>
      <c r="N146">
        <v>56569030000</v>
      </c>
      <c r="O146" t="s">
        <v>347</v>
      </c>
      <c r="Q146" s="73">
        <f t="shared" si="7"/>
        <v>56569030000</v>
      </c>
      <c r="R146" s="73" t="s">
        <v>123</v>
      </c>
      <c r="S146" s="73">
        <f t="shared" si="8"/>
        <v>56569030000</v>
      </c>
      <c r="T146" s="50">
        <f t="shared" si="6"/>
        <v>5.6340101889039288E-4</v>
      </c>
    </row>
    <row r="147" spans="1:20">
      <c r="A147" t="s">
        <v>236</v>
      </c>
      <c r="B147" t="s">
        <v>236</v>
      </c>
      <c r="C147" s="1" t="s">
        <v>165</v>
      </c>
      <c r="D147" t="s">
        <v>460</v>
      </c>
      <c r="E147" s="1" t="s">
        <v>474</v>
      </c>
      <c r="F147" t="s">
        <v>347</v>
      </c>
      <c r="G147" t="s">
        <v>347</v>
      </c>
      <c r="H147" t="s">
        <v>347</v>
      </c>
      <c r="I147" t="s">
        <v>347</v>
      </c>
      <c r="J147" t="s">
        <v>347</v>
      </c>
      <c r="K147" t="s">
        <v>347</v>
      </c>
      <c r="L147" t="s">
        <v>347</v>
      </c>
      <c r="M147" t="s">
        <v>347</v>
      </c>
      <c r="N147" t="s">
        <v>347</v>
      </c>
      <c r="O147" t="s">
        <v>347</v>
      </c>
      <c r="Q147" s="73" t="str">
        <f t="shared" si="7"/>
        <v>..</v>
      </c>
      <c r="R147" s="73" t="s">
        <v>123</v>
      </c>
      <c r="S147" s="73">
        <f t="shared" si="8"/>
        <v>0</v>
      </c>
      <c r="T147" s="50">
        <f t="shared" si="6"/>
        <v>0</v>
      </c>
    </row>
    <row r="148" spans="1:20">
      <c r="A148" t="s">
        <v>53</v>
      </c>
      <c r="B148" t="s">
        <v>53</v>
      </c>
      <c r="C148" s="1" t="s">
        <v>92</v>
      </c>
      <c r="D148" t="s">
        <v>460</v>
      </c>
      <c r="E148" s="1" t="s">
        <v>474</v>
      </c>
      <c r="F148" t="s">
        <v>347</v>
      </c>
      <c r="G148" t="s">
        <v>347</v>
      </c>
      <c r="H148" t="s">
        <v>347</v>
      </c>
      <c r="I148" t="s">
        <v>347</v>
      </c>
      <c r="J148" t="s">
        <v>347</v>
      </c>
      <c r="K148" t="s">
        <v>347</v>
      </c>
      <c r="L148" t="s">
        <v>347</v>
      </c>
      <c r="M148" t="s">
        <v>347</v>
      </c>
      <c r="N148" t="s">
        <v>347</v>
      </c>
      <c r="O148" t="s">
        <v>347</v>
      </c>
      <c r="Q148" s="73" t="str">
        <f t="shared" si="7"/>
        <v>..</v>
      </c>
      <c r="R148" s="73" t="s">
        <v>123</v>
      </c>
      <c r="S148" s="73">
        <f t="shared" si="8"/>
        <v>0</v>
      </c>
      <c r="T148" s="50">
        <f t="shared" si="6"/>
        <v>0</v>
      </c>
    </row>
    <row r="149" spans="1:20">
      <c r="A149" t="s">
        <v>254</v>
      </c>
      <c r="B149" t="s">
        <v>254</v>
      </c>
      <c r="C149" s="1" t="s">
        <v>120</v>
      </c>
      <c r="D149" t="s">
        <v>460</v>
      </c>
      <c r="E149" s="1" t="s">
        <v>474</v>
      </c>
      <c r="F149">
        <v>242764880000</v>
      </c>
      <c r="G149">
        <v>265377099999.99997</v>
      </c>
      <c r="H149">
        <v>219369670000</v>
      </c>
      <c r="I149">
        <v>193895750000</v>
      </c>
      <c r="J149">
        <v>231257192555.22699</v>
      </c>
      <c r="K149">
        <v>287192200000</v>
      </c>
      <c r="L149">
        <v>267382190000</v>
      </c>
      <c r="M149">
        <v>295548630000</v>
      </c>
      <c r="N149" t="s">
        <v>347</v>
      </c>
      <c r="O149" t="s">
        <v>347</v>
      </c>
      <c r="Q149" s="73">
        <f t="shared" si="7"/>
        <v>295548630000</v>
      </c>
      <c r="R149" s="73" t="s">
        <v>522</v>
      </c>
      <c r="S149" s="73">
        <f t="shared" si="8"/>
        <v>295548630000</v>
      </c>
      <c r="T149" s="50">
        <f t="shared" si="6"/>
        <v>2.9435257997823139E-3</v>
      </c>
    </row>
    <row r="150" spans="1:20">
      <c r="A150" t="s">
        <v>313</v>
      </c>
      <c r="B150" t="s">
        <v>313</v>
      </c>
      <c r="C150" s="1" t="s">
        <v>423</v>
      </c>
      <c r="D150" t="s">
        <v>460</v>
      </c>
      <c r="E150" s="1" t="s">
        <v>474</v>
      </c>
      <c r="F150">
        <v>30291300000</v>
      </c>
      <c r="G150">
        <v>36766600000</v>
      </c>
      <c r="H150">
        <v>37830490000</v>
      </c>
      <c r="I150">
        <v>41123170000</v>
      </c>
      <c r="J150">
        <v>23285264254.100502</v>
      </c>
      <c r="K150">
        <v>21298880000</v>
      </c>
      <c r="L150">
        <v>18782400000</v>
      </c>
      <c r="M150">
        <v>17119480000</v>
      </c>
      <c r="N150">
        <v>16480520000</v>
      </c>
      <c r="O150" t="s">
        <v>347</v>
      </c>
      <c r="Q150" s="73">
        <f t="shared" si="7"/>
        <v>16480520000</v>
      </c>
      <c r="R150" s="73" t="s">
        <v>123</v>
      </c>
      <c r="S150" s="73">
        <f t="shared" si="8"/>
        <v>16480520000</v>
      </c>
      <c r="T150" s="50">
        <f t="shared" si="6"/>
        <v>1.6413825303073957E-4</v>
      </c>
    </row>
    <row r="151" spans="1:20">
      <c r="A151" t="s">
        <v>544</v>
      </c>
      <c r="B151" t="s">
        <v>544</v>
      </c>
      <c r="C151" s="1" t="s">
        <v>385</v>
      </c>
      <c r="D151" t="s">
        <v>460</v>
      </c>
      <c r="E151" s="1" t="s">
        <v>474</v>
      </c>
      <c r="F151" t="s">
        <v>347</v>
      </c>
      <c r="G151" t="s">
        <v>347</v>
      </c>
      <c r="H151" t="s">
        <v>347</v>
      </c>
      <c r="I151" t="s">
        <v>347</v>
      </c>
      <c r="J151" t="s">
        <v>347</v>
      </c>
      <c r="K151" t="s">
        <v>347</v>
      </c>
      <c r="L151" t="s">
        <v>347</v>
      </c>
      <c r="M151" t="s">
        <v>347</v>
      </c>
      <c r="N151" t="s">
        <v>347</v>
      </c>
      <c r="O151" t="s">
        <v>347</v>
      </c>
      <c r="Q151" s="73" t="str">
        <f t="shared" si="7"/>
        <v>..</v>
      </c>
      <c r="R151" s="73" t="s">
        <v>123</v>
      </c>
      <c r="S151" s="73">
        <f t="shared" si="8"/>
        <v>0</v>
      </c>
      <c r="T151" s="50">
        <f t="shared" si="6"/>
        <v>0</v>
      </c>
    </row>
    <row r="152" spans="1:20">
      <c r="A152" t="s">
        <v>323</v>
      </c>
      <c r="B152" t="s">
        <v>323</v>
      </c>
      <c r="C152" s="1" t="s">
        <v>242</v>
      </c>
      <c r="D152" t="s">
        <v>460</v>
      </c>
      <c r="E152" s="1" t="s">
        <v>474</v>
      </c>
      <c r="F152" t="s">
        <v>347</v>
      </c>
      <c r="G152" t="s">
        <v>347</v>
      </c>
      <c r="H152" t="s">
        <v>347</v>
      </c>
      <c r="I152" t="s">
        <v>347</v>
      </c>
      <c r="J152" t="s">
        <v>347</v>
      </c>
      <c r="K152" t="s">
        <v>347</v>
      </c>
      <c r="L152" t="s">
        <v>347</v>
      </c>
      <c r="M152" t="s">
        <v>347</v>
      </c>
      <c r="N152" t="s">
        <v>347</v>
      </c>
      <c r="O152" t="s">
        <v>347</v>
      </c>
      <c r="Q152" s="73" t="str">
        <f t="shared" si="7"/>
        <v>..</v>
      </c>
      <c r="R152" s="73" t="s">
        <v>123</v>
      </c>
      <c r="S152" s="73">
        <f t="shared" si="8"/>
        <v>0</v>
      </c>
      <c r="T152" s="50">
        <f t="shared" si="6"/>
        <v>0</v>
      </c>
    </row>
    <row r="153" spans="1:20">
      <c r="A153" t="s">
        <v>134</v>
      </c>
      <c r="B153" t="s">
        <v>134</v>
      </c>
      <c r="C153" s="1" t="s">
        <v>171</v>
      </c>
      <c r="D153" t="s">
        <v>460</v>
      </c>
      <c r="E153" s="1" t="s">
        <v>474</v>
      </c>
      <c r="F153">
        <v>12544000000</v>
      </c>
      <c r="G153">
        <v>12570000000</v>
      </c>
      <c r="H153">
        <v>13755890000</v>
      </c>
      <c r="I153">
        <v>13174310000</v>
      </c>
      <c r="J153">
        <v>13563970000</v>
      </c>
      <c r="K153">
        <v>15023710000</v>
      </c>
      <c r="L153">
        <v>15647730000</v>
      </c>
      <c r="M153">
        <v>17274000000</v>
      </c>
      <c r="N153">
        <v>13938450000</v>
      </c>
      <c r="O153" t="s">
        <v>347</v>
      </c>
      <c r="Q153" s="73">
        <f t="shared" si="7"/>
        <v>13938450000</v>
      </c>
      <c r="R153" s="73" t="s">
        <v>123</v>
      </c>
      <c r="S153" s="73">
        <f t="shared" si="8"/>
        <v>13938450000</v>
      </c>
      <c r="T153" s="50">
        <f t="shared" si="6"/>
        <v>1.3882042756880922E-4</v>
      </c>
    </row>
    <row r="154" spans="1:20">
      <c r="A154" t="s">
        <v>467</v>
      </c>
      <c r="B154" t="s">
        <v>467</v>
      </c>
      <c r="C154" s="1" t="s">
        <v>472</v>
      </c>
      <c r="D154" t="s">
        <v>460</v>
      </c>
      <c r="E154" s="1" t="s">
        <v>474</v>
      </c>
      <c r="F154" t="s">
        <v>347</v>
      </c>
      <c r="G154">
        <v>2931950000</v>
      </c>
      <c r="H154">
        <v>3310540000</v>
      </c>
      <c r="I154">
        <v>1718860000</v>
      </c>
      <c r="J154">
        <v>1643140000</v>
      </c>
      <c r="K154">
        <v>1681580000</v>
      </c>
      <c r="L154" t="s">
        <v>347</v>
      </c>
      <c r="M154" t="s">
        <v>347</v>
      </c>
      <c r="N154" t="s">
        <v>347</v>
      </c>
      <c r="O154" t="s">
        <v>347</v>
      </c>
      <c r="Q154" s="73">
        <f t="shared" si="7"/>
        <v>1681580000</v>
      </c>
      <c r="R154" s="73" t="s">
        <v>404</v>
      </c>
      <c r="S154" s="73">
        <f t="shared" si="8"/>
        <v>1681580000</v>
      </c>
      <c r="T154" s="50">
        <f t="shared" si="6"/>
        <v>1.6747748464941094E-5</v>
      </c>
    </row>
    <row r="155" spans="1:20">
      <c r="A155" t="s">
        <v>155</v>
      </c>
      <c r="B155" t="s">
        <v>155</v>
      </c>
      <c r="C155" s="1" t="s">
        <v>473</v>
      </c>
      <c r="D155" t="s">
        <v>460</v>
      </c>
      <c r="E155" s="1" t="s">
        <v>474</v>
      </c>
      <c r="F155" t="s">
        <v>347</v>
      </c>
      <c r="G155" t="s">
        <v>347</v>
      </c>
      <c r="H155" t="s">
        <v>347</v>
      </c>
      <c r="I155" t="s">
        <v>347</v>
      </c>
      <c r="J155" t="s">
        <v>347</v>
      </c>
      <c r="K155" t="s">
        <v>347</v>
      </c>
      <c r="L155" t="s">
        <v>347</v>
      </c>
      <c r="M155" t="s">
        <v>347</v>
      </c>
      <c r="N155" t="s">
        <v>347</v>
      </c>
      <c r="O155" t="s">
        <v>347</v>
      </c>
      <c r="Q155" s="73" t="str">
        <f t="shared" si="7"/>
        <v>..</v>
      </c>
      <c r="R155" s="73" t="s">
        <v>123</v>
      </c>
      <c r="S155" s="73">
        <f t="shared" si="8"/>
        <v>0</v>
      </c>
      <c r="T155" s="50">
        <f t="shared" si="6"/>
        <v>0</v>
      </c>
    </row>
    <row r="156" spans="1:20">
      <c r="A156" t="s">
        <v>71</v>
      </c>
      <c r="B156" t="s">
        <v>71</v>
      </c>
      <c r="C156" s="1" t="s">
        <v>101</v>
      </c>
      <c r="D156" t="s">
        <v>460</v>
      </c>
      <c r="E156" s="1" t="s">
        <v>474</v>
      </c>
      <c r="F156">
        <v>102616700000</v>
      </c>
      <c r="G156">
        <v>80977520000</v>
      </c>
      <c r="H156">
        <v>78839860000</v>
      </c>
      <c r="I156">
        <v>56555700000</v>
      </c>
      <c r="J156">
        <v>81088973557.181503</v>
      </c>
      <c r="K156">
        <v>99217960000</v>
      </c>
      <c r="L156">
        <v>93385360000</v>
      </c>
      <c r="M156">
        <v>98964960000</v>
      </c>
      <c r="N156">
        <v>87092130000</v>
      </c>
      <c r="O156" t="s">
        <v>347</v>
      </c>
      <c r="Q156" s="73">
        <f t="shared" si="7"/>
        <v>87092130000</v>
      </c>
      <c r="R156" s="73" t="s">
        <v>123</v>
      </c>
      <c r="S156" s="73">
        <f t="shared" si="8"/>
        <v>87092130000</v>
      </c>
      <c r="T156" s="50">
        <f t="shared" si="6"/>
        <v>8.6739678547315645E-4</v>
      </c>
    </row>
    <row r="157" spans="1:20">
      <c r="A157" t="s">
        <v>392</v>
      </c>
      <c r="B157" t="s">
        <v>392</v>
      </c>
      <c r="C157" s="1" t="s">
        <v>282</v>
      </c>
      <c r="D157" t="s">
        <v>460</v>
      </c>
      <c r="E157" s="1" t="s">
        <v>474</v>
      </c>
      <c r="F157">
        <v>229316640000</v>
      </c>
      <c r="G157">
        <v>217320260000</v>
      </c>
      <c r="H157">
        <v>261840670000</v>
      </c>
      <c r="I157">
        <v>238819940000</v>
      </c>
      <c r="J157">
        <v>239738046230.45001</v>
      </c>
      <c r="K157">
        <v>290401420000</v>
      </c>
      <c r="L157">
        <v>258155660000</v>
      </c>
      <c r="M157">
        <v>275302190000</v>
      </c>
      <c r="N157">
        <v>272790289999.99997</v>
      </c>
      <c r="O157" t="s">
        <v>347</v>
      </c>
      <c r="Q157" s="73">
        <f t="shared" si="7"/>
        <v>272790289999.99997</v>
      </c>
      <c r="R157" s="73" t="s">
        <v>123</v>
      </c>
      <c r="S157" s="73">
        <f t="shared" si="8"/>
        <v>272790289999.99997</v>
      </c>
      <c r="T157" s="50">
        <f t="shared" si="6"/>
        <v>2.7168634026322482E-3</v>
      </c>
    </row>
    <row r="158" spans="1:20">
      <c r="A158" t="s">
        <v>378</v>
      </c>
      <c r="B158" t="s">
        <v>378</v>
      </c>
      <c r="C158" s="1" t="s">
        <v>110</v>
      </c>
      <c r="D158" t="s">
        <v>460</v>
      </c>
      <c r="E158" s="1" t="s">
        <v>474</v>
      </c>
      <c r="F158">
        <v>177408380000</v>
      </c>
      <c r="G158">
        <v>204542550000</v>
      </c>
      <c r="H158">
        <v>168895630000</v>
      </c>
      <c r="I158">
        <v>137769580000</v>
      </c>
      <c r="J158">
        <v>138691082497.66699</v>
      </c>
      <c r="K158">
        <v>201392890000</v>
      </c>
      <c r="L158">
        <v>160482620000</v>
      </c>
      <c r="M158">
        <v>151618860000</v>
      </c>
      <c r="N158">
        <v>177508140000</v>
      </c>
      <c r="O158" t="s">
        <v>347</v>
      </c>
      <c r="Q158" s="73">
        <f t="shared" si="7"/>
        <v>177508140000</v>
      </c>
      <c r="R158" s="73" t="s">
        <v>123</v>
      </c>
      <c r="S158" s="73">
        <f t="shared" si="8"/>
        <v>177508140000</v>
      </c>
      <c r="T158" s="50">
        <f t="shared" si="6"/>
        <v>1.7678978574909008E-3</v>
      </c>
    </row>
    <row r="159" spans="1:20">
      <c r="A159" t="s">
        <v>113</v>
      </c>
      <c r="B159" t="s">
        <v>113</v>
      </c>
      <c r="C159" s="1" t="s">
        <v>151</v>
      </c>
      <c r="D159" t="s">
        <v>460</v>
      </c>
      <c r="E159" s="1" t="s">
        <v>474</v>
      </c>
      <c r="F159">
        <v>65519040000</v>
      </c>
      <c r="G159">
        <v>79177900000</v>
      </c>
      <c r="H159">
        <v>57774190000</v>
      </c>
      <c r="I159">
        <v>59837190000</v>
      </c>
      <c r="J159">
        <v>57255223904.945595</v>
      </c>
      <c r="K159">
        <v>75589628811.639191</v>
      </c>
      <c r="L159">
        <v>61933604857.411003</v>
      </c>
      <c r="M159" t="s">
        <v>347</v>
      </c>
      <c r="N159" t="s">
        <v>347</v>
      </c>
      <c r="O159" t="s">
        <v>347</v>
      </c>
      <c r="Q159" s="73">
        <f t="shared" si="7"/>
        <v>61933604857.411003</v>
      </c>
      <c r="R159" s="73" t="s">
        <v>277</v>
      </c>
      <c r="S159" s="73">
        <f t="shared" si="8"/>
        <v>61933604857.411003</v>
      </c>
      <c r="T159" s="50">
        <f t="shared" si="6"/>
        <v>6.168296695244791E-4</v>
      </c>
    </row>
    <row r="160" spans="1:20">
      <c r="A160" t="s">
        <v>133</v>
      </c>
      <c r="B160" t="s">
        <v>133</v>
      </c>
      <c r="C160" s="1" t="s">
        <v>102</v>
      </c>
      <c r="D160" t="s">
        <v>460</v>
      </c>
      <c r="E160" s="1" t="s">
        <v>474</v>
      </c>
      <c r="F160" t="s">
        <v>347</v>
      </c>
      <c r="G160" t="s">
        <v>347</v>
      </c>
      <c r="H160" t="s">
        <v>347</v>
      </c>
      <c r="I160" t="s">
        <v>347</v>
      </c>
      <c r="J160" t="s">
        <v>347</v>
      </c>
      <c r="K160" t="s">
        <v>347</v>
      </c>
      <c r="L160" t="s">
        <v>347</v>
      </c>
      <c r="M160" t="s">
        <v>347</v>
      </c>
      <c r="N160" t="s">
        <v>347</v>
      </c>
      <c r="O160" t="s">
        <v>347</v>
      </c>
      <c r="Q160" s="73" t="str">
        <f t="shared" si="7"/>
        <v>..</v>
      </c>
      <c r="R160" s="73" t="s">
        <v>123</v>
      </c>
      <c r="S160" s="73">
        <f t="shared" si="8"/>
        <v>0</v>
      </c>
      <c r="T160" s="50">
        <f t="shared" si="6"/>
        <v>0</v>
      </c>
    </row>
    <row r="161" spans="1:20">
      <c r="A161" t="s">
        <v>330</v>
      </c>
      <c r="B161" t="s">
        <v>330</v>
      </c>
      <c r="C161" s="1" t="s">
        <v>328</v>
      </c>
      <c r="D161" t="s">
        <v>460</v>
      </c>
      <c r="E161" s="1" t="s">
        <v>474</v>
      </c>
      <c r="F161" t="s">
        <v>347</v>
      </c>
      <c r="G161">
        <v>152576230000</v>
      </c>
      <c r="H161">
        <v>185860280000</v>
      </c>
      <c r="I161">
        <v>142556460000</v>
      </c>
      <c r="J161">
        <v>154823888553.05801</v>
      </c>
      <c r="K161">
        <v>130610060000</v>
      </c>
      <c r="L161">
        <v>163047410000</v>
      </c>
      <c r="M161">
        <v>160050720000</v>
      </c>
      <c r="N161">
        <v>165393780000</v>
      </c>
      <c r="O161" t="s">
        <v>347</v>
      </c>
      <c r="Q161" s="73">
        <f t="shared" si="7"/>
        <v>165393780000</v>
      </c>
      <c r="R161" s="73" t="s">
        <v>123</v>
      </c>
      <c r="S161" s="73">
        <f t="shared" si="8"/>
        <v>165393780000</v>
      </c>
      <c r="T161" s="50">
        <f t="shared" si="6"/>
        <v>1.6472445111774673E-3</v>
      </c>
    </row>
    <row r="162" spans="1:20">
      <c r="A162" t="s">
        <v>402</v>
      </c>
      <c r="B162" t="s">
        <v>402</v>
      </c>
      <c r="C162" s="1" t="s">
        <v>38</v>
      </c>
      <c r="D162" t="s">
        <v>460</v>
      </c>
      <c r="E162" s="1" t="s">
        <v>474</v>
      </c>
      <c r="F162" t="s">
        <v>347</v>
      </c>
      <c r="G162">
        <v>24574280000</v>
      </c>
      <c r="H162">
        <v>22386840000</v>
      </c>
      <c r="I162">
        <v>18539110000</v>
      </c>
      <c r="J162">
        <v>18072690000</v>
      </c>
      <c r="K162">
        <v>23621180000</v>
      </c>
      <c r="L162">
        <v>20853790000</v>
      </c>
      <c r="M162">
        <v>26110300000</v>
      </c>
      <c r="N162">
        <v>25513180000</v>
      </c>
      <c r="O162" t="s">
        <v>347</v>
      </c>
      <c r="Q162" s="73">
        <f t="shared" si="7"/>
        <v>25513180000</v>
      </c>
      <c r="R162" s="73" t="s">
        <v>123</v>
      </c>
      <c r="S162" s="73">
        <f t="shared" si="8"/>
        <v>25513180000</v>
      </c>
      <c r="T162" s="50">
        <f t="shared" si="6"/>
        <v>2.5409931206410989E-4</v>
      </c>
    </row>
    <row r="163" spans="1:20">
      <c r="A163" t="s">
        <v>8</v>
      </c>
      <c r="B163" t="s">
        <v>8</v>
      </c>
      <c r="C163" s="1" t="s">
        <v>21</v>
      </c>
      <c r="D163" t="s">
        <v>460</v>
      </c>
      <c r="E163" s="1" t="s">
        <v>474</v>
      </c>
      <c r="F163">
        <v>825340470000</v>
      </c>
      <c r="G163">
        <v>770656620000</v>
      </c>
      <c r="H163">
        <v>385926680000</v>
      </c>
      <c r="I163">
        <v>393237760000</v>
      </c>
      <c r="J163">
        <v>622051532644.55603</v>
      </c>
      <c r="K163">
        <v>623424900000</v>
      </c>
      <c r="L163">
        <v>576116340000</v>
      </c>
      <c r="M163">
        <v>791519440000</v>
      </c>
      <c r="N163">
        <v>694739210000</v>
      </c>
      <c r="O163" t="s">
        <v>347</v>
      </c>
      <c r="Q163" s="73">
        <f t="shared" si="7"/>
        <v>694739210000</v>
      </c>
      <c r="R163" s="73" t="s">
        <v>123</v>
      </c>
      <c r="S163" s="73">
        <f t="shared" si="8"/>
        <v>694739210000</v>
      </c>
      <c r="T163" s="50">
        <f t="shared" si="6"/>
        <v>6.9192768335802571E-3</v>
      </c>
    </row>
    <row r="164" spans="1:20">
      <c r="A164" t="s">
        <v>360</v>
      </c>
      <c r="B164" t="s">
        <v>360</v>
      </c>
      <c r="C164" s="1" t="s">
        <v>531</v>
      </c>
      <c r="D164" t="s">
        <v>460</v>
      </c>
      <c r="E164" s="1" t="s">
        <v>474</v>
      </c>
      <c r="F164" t="s">
        <v>347</v>
      </c>
      <c r="G164" t="s">
        <v>347</v>
      </c>
      <c r="H164" t="s">
        <v>347</v>
      </c>
      <c r="I164" t="s">
        <v>347</v>
      </c>
      <c r="J164" t="s">
        <v>347</v>
      </c>
      <c r="K164" t="s">
        <v>347</v>
      </c>
      <c r="L164" t="s">
        <v>347</v>
      </c>
      <c r="M164">
        <v>3214220000</v>
      </c>
      <c r="N164" t="s">
        <v>347</v>
      </c>
      <c r="O164" t="s">
        <v>347</v>
      </c>
      <c r="Q164" s="73">
        <f t="shared" si="7"/>
        <v>3214220000</v>
      </c>
      <c r="R164" s="73" t="s">
        <v>522</v>
      </c>
      <c r="S164" s="73">
        <f t="shared" si="8"/>
        <v>3214220000</v>
      </c>
      <c r="T164" s="50">
        <f t="shared" si="6"/>
        <v>3.2012124353871341E-5</v>
      </c>
    </row>
    <row r="165" spans="1:20">
      <c r="A165" t="s">
        <v>461</v>
      </c>
      <c r="B165" t="s">
        <v>461</v>
      </c>
      <c r="C165" s="1" t="s">
        <v>367</v>
      </c>
      <c r="D165" t="s">
        <v>460</v>
      </c>
      <c r="E165" s="1" t="s">
        <v>474</v>
      </c>
      <c r="F165" t="s">
        <v>347</v>
      </c>
      <c r="G165" t="s">
        <v>347</v>
      </c>
      <c r="H165" t="s">
        <v>347</v>
      </c>
      <c r="I165" t="s">
        <v>347</v>
      </c>
      <c r="J165" t="s">
        <v>347</v>
      </c>
      <c r="K165" t="s">
        <v>347</v>
      </c>
      <c r="L165" t="s">
        <v>347</v>
      </c>
      <c r="M165" t="s">
        <v>347</v>
      </c>
      <c r="N165" t="s">
        <v>347</v>
      </c>
      <c r="O165" t="s">
        <v>347</v>
      </c>
      <c r="Q165" s="73" t="str">
        <f t="shared" si="7"/>
        <v>..</v>
      </c>
      <c r="R165" s="73" t="s">
        <v>123</v>
      </c>
      <c r="S165" s="73">
        <f t="shared" si="8"/>
        <v>0</v>
      </c>
      <c r="T165" s="50">
        <f t="shared" si="6"/>
        <v>0</v>
      </c>
    </row>
    <row r="166" spans="1:20">
      <c r="A166" t="s">
        <v>178</v>
      </c>
      <c r="B166" t="s">
        <v>178</v>
      </c>
      <c r="C166" s="1" t="s">
        <v>417</v>
      </c>
      <c r="D166" t="s">
        <v>460</v>
      </c>
      <c r="E166" s="1" t="s">
        <v>474</v>
      </c>
      <c r="F166" t="s">
        <v>347</v>
      </c>
      <c r="G166" t="s">
        <v>347</v>
      </c>
      <c r="H166" t="s">
        <v>347</v>
      </c>
      <c r="I166" t="s">
        <v>347</v>
      </c>
      <c r="J166" t="s">
        <v>347</v>
      </c>
      <c r="K166" t="s">
        <v>347</v>
      </c>
      <c r="L166" t="s">
        <v>347</v>
      </c>
      <c r="M166" t="s">
        <v>347</v>
      </c>
      <c r="N166" t="s">
        <v>347</v>
      </c>
      <c r="O166" t="s">
        <v>347</v>
      </c>
      <c r="Q166" s="73" t="str">
        <f t="shared" si="7"/>
        <v>..</v>
      </c>
      <c r="R166" s="73" t="s">
        <v>123</v>
      </c>
      <c r="S166" s="73">
        <f t="shared" si="8"/>
        <v>0</v>
      </c>
      <c r="T166" s="50">
        <f t="shared" si="6"/>
        <v>0</v>
      </c>
    </row>
    <row r="167" spans="1:20">
      <c r="A167" t="s">
        <v>388</v>
      </c>
      <c r="B167" t="s">
        <v>388</v>
      </c>
      <c r="C167" s="1" t="s">
        <v>309</v>
      </c>
      <c r="D167" t="s">
        <v>460</v>
      </c>
      <c r="E167" s="1" t="s">
        <v>474</v>
      </c>
      <c r="F167" t="s">
        <v>347</v>
      </c>
      <c r="G167" t="s">
        <v>347</v>
      </c>
      <c r="H167" t="s">
        <v>347</v>
      </c>
      <c r="I167" t="s">
        <v>347</v>
      </c>
      <c r="J167" t="s">
        <v>347</v>
      </c>
      <c r="K167" t="s">
        <v>347</v>
      </c>
      <c r="L167" t="s">
        <v>347</v>
      </c>
      <c r="M167" t="s">
        <v>347</v>
      </c>
      <c r="N167" t="s">
        <v>347</v>
      </c>
      <c r="O167" t="s">
        <v>347</v>
      </c>
      <c r="Q167" s="73" t="str">
        <f t="shared" si="7"/>
        <v>..</v>
      </c>
      <c r="R167" s="73" t="s">
        <v>123</v>
      </c>
      <c r="S167" s="73">
        <f t="shared" si="8"/>
        <v>0</v>
      </c>
      <c r="T167" s="50">
        <f t="shared" si="6"/>
        <v>0</v>
      </c>
    </row>
    <row r="168" spans="1:20">
      <c r="A168" t="s">
        <v>449</v>
      </c>
      <c r="B168" t="s">
        <v>449</v>
      </c>
      <c r="C168" s="1" t="s">
        <v>364</v>
      </c>
      <c r="D168" t="s">
        <v>460</v>
      </c>
      <c r="E168" s="1" t="s">
        <v>474</v>
      </c>
      <c r="F168">
        <v>373374750000</v>
      </c>
      <c r="G168">
        <v>467365780000</v>
      </c>
      <c r="H168">
        <v>483115510000</v>
      </c>
      <c r="I168">
        <v>421060070000</v>
      </c>
      <c r="J168">
        <v>448831069541.54901</v>
      </c>
      <c r="K168">
        <v>451378840000</v>
      </c>
      <c r="L168">
        <v>496353180000</v>
      </c>
      <c r="M168">
        <v>2406819600000</v>
      </c>
      <c r="N168">
        <v>2429102370000</v>
      </c>
      <c r="O168" t="s">
        <v>347</v>
      </c>
      <c r="Q168" s="73">
        <f t="shared" si="7"/>
        <v>2429102370000</v>
      </c>
      <c r="R168" s="73" t="s">
        <v>123</v>
      </c>
      <c r="S168" s="73">
        <f t="shared" si="8"/>
        <v>2429102370000</v>
      </c>
      <c r="T168" s="50">
        <f t="shared" si="6"/>
        <v>2.4192720827050915E-2</v>
      </c>
    </row>
    <row r="169" spans="1:20">
      <c r="A169" t="s">
        <v>227</v>
      </c>
      <c r="B169" t="s">
        <v>227</v>
      </c>
      <c r="C169" s="1" t="s">
        <v>218</v>
      </c>
      <c r="D169" t="s">
        <v>460</v>
      </c>
      <c r="E169" s="1" t="s">
        <v>474</v>
      </c>
      <c r="F169" t="s">
        <v>347</v>
      </c>
      <c r="G169" t="s">
        <v>347</v>
      </c>
      <c r="H169" t="s">
        <v>347</v>
      </c>
      <c r="I169" t="s">
        <v>347</v>
      </c>
      <c r="J169" t="s">
        <v>347</v>
      </c>
      <c r="K169" t="s">
        <v>347</v>
      </c>
      <c r="L169" t="s">
        <v>347</v>
      </c>
      <c r="M169" t="s">
        <v>347</v>
      </c>
      <c r="N169" t="s">
        <v>347</v>
      </c>
      <c r="O169" t="s">
        <v>347</v>
      </c>
      <c r="Q169" s="73" t="str">
        <f t="shared" si="7"/>
        <v>..</v>
      </c>
      <c r="R169" s="73" t="s">
        <v>123</v>
      </c>
      <c r="S169" s="73">
        <f t="shared" si="8"/>
        <v>0</v>
      </c>
      <c r="T169" s="50">
        <f t="shared" si="6"/>
        <v>0</v>
      </c>
    </row>
    <row r="170" spans="1:20">
      <c r="A170" t="s">
        <v>557</v>
      </c>
      <c r="B170" t="s">
        <v>557</v>
      </c>
      <c r="C170" s="1" t="s">
        <v>198</v>
      </c>
      <c r="D170" t="s">
        <v>460</v>
      </c>
      <c r="E170" s="1" t="s">
        <v>474</v>
      </c>
      <c r="F170" t="s">
        <v>347</v>
      </c>
      <c r="G170" t="s">
        <v>347</v>
      </c>
      <c r="H170" t="s">
        <v>347</v>
      </c>
      <c r="I170" t="s">
        <v>347</v>
      </c>
      <c r="J170" t="s">
        <v>347</v>
      </c>
      <c r="K170" t="s">
        <v>347</v>
      </c>
      <c r="L170" t="s">
        <v>347</v>
      </c>
      <c r="M170" t="s">
        <v>347</v>
      </c>
      <c r="N170" t="s">
        <v>347</v>
      </c>
      <c r="O170" t="s">
        <v>347</v>
      </c>
      <c r="Q170" s="73" t="str">
        <f t="shared" si="7"/>
        <v>..</v>
      </c>
      <c r="R170" s="73" t="s">
        <v>123</v>
      </c>
      <c r="S170" s="73">
        <f t="shared" si="8"/>
        <v>0</v>
      </c>
      <c r="T170" s="50">
        <f t="shared" si="6"/>
        <v>0</v>
      </c>
    </row>
    <row r="171" spans="1:20">
      <c r="A171" t="s">
        <v>296</v>
      </c>
      <c r="B171" t="s">
        <v>296</v>
      </c>
      <c r="C171" s="1" t="s">
        <v>109</v>
      </c>
      <c r="D171" t="s">
        <v>460</v>
      </c>
      <c r="E171" s="1" t="s">
        <v>474</v>
      </c>
      <c r="F171" t="s">
        <v>347</v>
      </c>
      <c r="G171" t="s">
        <v>347</v>
      </c>
      <c r="H171" t="s">
        <v>347</v>
      </c>
      <c r="I171" t="s">
        <v>347</v>
      </c>
      <c r="J171" t="s">
        <v>347</v>
      </c>
      <c r="K171" t="s">
        <v>347</v>
      </c>
      <c r="L171" t="s">
        <v>347</v>
      </c>
      <c r="M171">
        <v>1136540000</v>
      </c>
      <c r="N171" t="s">
        <v>347</v>
      </c>
      <c r="O171" t="s">
        <v>347</v>
      </c>
      <c r="Q171" s="73">
        <f t="shared" si="7"/>
        <v>1136540000</v>
      </c>
      <c r="R171" s="73" t="s">
        <v>522</v>
      </c>
      <c r="S171" s="73">
        <f t="shared" si="8"/>
        <v>1136540000</v>
      </c>
      <c r="T171" s="50">
        <f t="shared" si="6"/>
        <v>1.1319405583049365E-5</v>
      </c>
    </row>
    <row r="172" spans="1:20">
      <c r="A172" t="s">
        <v>160</v>
      </c>
      <c r="B172" t="s">
        <v>160</v>
      </c>
      <c r="C172" s="1" t="s">
        <v>297</v>
      </c>
      <c r="D172" t="s">
        <v>460</v>
      </c>
      <c r="E172" s="1" t="s">
        <v>474</v>
      </c>
      <c r="F172" t="s">
        <v>347</v>
      </c>
      <c r="G172" t="s">
        <v>347</v>
      </c>
      <c r="H172" t="s">
        <v>347</v>
      </c>
      <c r="I172" t="s">
        <v>347</v>
      </c>
      <c r="J172" t="s">
        <v>347</v>
      </c>
      <c r="K172" t="s">
        <v>347</v>
      </c>
      <c r="L172" t="s">
        <v>347</v>
      </c>
      <c r="M172" t="s">
        <v>347</v>
      </c>
      <c r="N172" t="s">
        <v>347</v>
      </c>
      <c r="O172" t="s">
        <v>347</v>
      </c>
      <c r="Q172" s="73" t="str">
        <f t="shared" si="7"/>
        <v>..</v>
      </c>
      <c r="R172" s="73" t="s">
        <v>123</v>
      </c>
      <c r="S172" s="73">
        <f t="shared" si="8"/>
        <v>0</v>
      </c>
      <c r="T172" s="50">
        <f t="shared" si="6"/>
        <v>0</v>
      </c>
    </row>
    <row r="173" spans="1:20">
      <c r="A173" t="s">
        <v>147</v>
      </c>
      <c r="B173" t="s">
        <v>147</v>
      </c>
      <c r="C173" s="1" t="s">
        <v>179</v>
      </c>
      <c r="D173" t="s">
        <v>460</v>
      </c>
      <c r="E173" s="1" t="s">
        <v>474</v>
      </c>
      <c r="F173">
        <v>765077960000</v>
      </c>
      <c r="G173">
        <v>744413230000</v>
      </c>
      <c r="H173">
        <v>752831010000</v>
      </c>
      <c r="I173">
        <v>639955900000</v>
      </c>
      <c r="J173">
        <v>640427546856.62891</v>
      </c>
      <c r="K173">
        <v>787255330000</v>
      </c>
      <c r="L173">
        <v>687257160000</v>
      </c>
      <c r="M173">
        <v>697271330000</v>
      </c>
      <c r="N173">
        <v>652614660000</v>
      </c>
      <c r="O173" t="s">
        <v>347</v>
      </c>
      <c r="Q173" s="73">
        <f t="shared" si="7"/>
        <v>652614660000</v>
      </c>
      <c r="R173" s="73" t="s">
        <v>123</v>
      </c>
      <c r="S173" s="73">
        <f t="shared" si="8"/>
        <v>652614660000</v>
      </c>
      <c r="T173" s="50">
        <f t="shared" si="6"/>
        <v>6.4997360638286939E-3</v>
      </c>
    </row>
    <row r="174" spans="1:20">
      <c r="A174" t="s">
        <v>12</v>
      </c>
      <c r="B174" t="s">
        <v>12</v>
      </c>
      <c r="C174" s="1" t="s">
        <v>414</v>
      </c>
      <c r="D174" t="s">
        <v>460</v>
      </c>
      <c r="E174" s="1" t="s">
        <v>474</v>
      </c>
      <c r="F174" t="s">
        <v>347</v>
      </c>
      <c r="G174" t="s">
        <v>347</v>
      </c>
      <c r="H174" t="s">
        <v>347</v>
      </c>
      <c r="I174" t="s">
        <v>347</v>
      </c>
      <c r="J174" t="s">
        <v>347</v>
      </c>
      <c r="K174" t="s">
        <v>347</v>
      </c>
      <c r="L174" t="s">
        <v>347</v>
      </c>
      <c r="M174" t="s">
        <v>347</v>
      </c>
      <c r="N174" t="s">
        <v>347</v>
      </c>
      <c r="O174" t="s">
        <v>347</v>
      </c>
      <c r="Q174" s="73" t="str">
        <f t="shared" si="7"/>
        <v>..</v>
      </c>
      <c r="R174" s="73" t="s">
        <v>123</v>
      </c>
      <c r="S174" s="73">
        <f t="shared" si="8"/>
        <v>0</v>
      </c>
      <c r="T174" s="50">
        <f t="shared" si="6"/>
        <v>0</v>
      </c>
    </row>
    <row r="175" spans="1:20">
      <c r="A175" t="s">
        <v>115</v>
      </c>
      <c r="B175" t="s">
        <v>571</v>
      </c>
      <c r="C175" s="1" t="s">
        <v>455</v>
      </c>
      <c r="D175" t="s">
        <v>460</v>
      </c>
      <c r="E175" s="1" t="s">
        <v>474</v>
      </c>
      <c r="F175">
        <v>5397300000</v>
      </c>
      <c r="G175">
        <v>5615570000</v>
      </c>
      <c r="H175">
        <v>5376960000</v>
      </c>
      <c r="I175" t="s">
        <v>347</v>
      </c>
      <c r="J175" t="s">
        <v>347</v>
      </c>
      <c r="K175" t="s">
        <v>347</v>
      </c>
      <c r="L175" t="s">
        <v>347</v>
      </c>
      <c r="M175" t="s">
        <v>347</v>
      </c>
      <c r="N175" t="s">
        <v>347</v>
      </c>
      <c r="O175" t="s">
        <v>347</v>
      </c>
      <c r="Q175" s="73">
        <f t="shared" si="7"/>
        <v>5376960000</v>
      </c>
      <c r="R175" s="73" t="s">
        <v>387</v>
      </c>
      <c r="S175" s="73">
        <f t="shared" si="8"/>
        <v>5376960000</v>
      </c>
      <c r="T175" s="50">
        <f t="shared" si="6"/>
        <v>5.3552000848041531E-5</v>
      </c>
    </row>
    <row r="176" spans="1:20">
      <c r="A176" t="s">
        <v>22</v>
      </c>
      <c r="B176" t="s">
        <v>22</v>
      </c>
      <c r="C176" s="1" t="s">
        <v>18</v>
      </c>
      <c r="D176" t="s">
        <v>460</v>
      </c>
      <c r="E176" s="1" t="s">
        <v>474</v>
      </c>
      <c r="F176">
        <v>6474850000</v>
      </c>
      <c r="G176">
        <v>7128430000</v>
      </c>
      <c r="H176">
        <v>7519360000</v>
      </c>
      <c r="I176">
        <v>6034990000</v>
      </c>
      <c r="J176">
        <v>5262429994.2848206</v>
      </c>
      <c r="K176">
        <v>6318340000</v>
      </c>
      <c r="L176">
        <v>7266520000</v>
      </c>
      <c r="M176">
        <v>7923300000</v>
      </c>
      <c r="N176">
        <v>8448549999.999999</v>
      </c>
      <c r="O176" t="s">
        <v>347</v>
      </c>
      <c r="Q176" s="73">
        <f t="shared" si="7"/>
        <v>8448549999.999999</v>
      </c>
      <c r="R176" s="73" t="s">
        <v>123</v>
      </c>
      <c r="S176" s="73">
        <f t="shared" si="8"/>
        <v>8448549999.999999</v>
      </c>
      <c r="T176" s="50">
        <f t="shared" si="6"/>
        <v>8.4143597267735158E-5</v>
      </c>
    </row>
    <row r="177" spans="1:20">
      <c r="A177" t="s">
        <v>361</v>
      </c>
      <c r="B177" t="s">
        <v>361</v>
      </c>
      <c r="C177" s="1" t="s">
        <v>492</v>
      </c>
      <c r="D177" t="s">
        <v>460</v>
      </c>
      <c r="E177" s="1" t="s">
        <v>474</v>
      </c>
      <c r="F177" t="s">
        <v>347</v>
      </c>
      <c r="G177" t="s">
        <v>347</v>
      </c>
      <c r="H177" t="s">
        <v>347</v>
      </c>
      <c r="I177" t="s">
        <v>347</v>
      </c>
      <c r="J177" t="s">
        <v>347</v>
      </c>
      <c r="K177" t="s">
        <v>347</v>
      </c>
      <c r="L177" t="s">
        <v>347</v>
      </c>
      <c r="M177" t="s">
        <v>347</v>
      </c>
      <c r="N177" t="s">
        <v>347</v>
      </c>
      <c r="O177" t="s">
        <v>347</v>
      </c>
      <c r="Q177" s="73" t="str">
        <f t="shared" si="7"/>
        <v>..</v>
      </c>
      <c r="R177" s="73" t="s">
        <v>123</v>
      </c>
      <c r="S177" s="73">
        <f t="shared" si="8"/>
        <v>0</v>
      </c>
      <c r="T177" s="50">
        <f t="shared" si="6"/>
        <v>0</v>
      </c>
    </row>
    <row r="178" spans="1:20">
      <c r="A178" t="s">
        <v>114</v>
      </c>
      <c r="B178" t="s">
        <v>114</v>
      </c>
      <c r="C178" s="1" t="s">
        <v>341</v>
      </c>
      <c r="D178" t="s">
        <v>460</v>
      </c>
      <c r="E178" s="1" t="s">
        <v>474</v>
      </c>
      <c r="F178" t="s">
        <v>347</v>
      </c>
      <c r="G178" t="s">
        <v>347</v>
      </c>
      <c r="H178" t="s">
        <v>347</v>
      </c>
      <c r="I178" t="s">
        <v>347</v>
      </c>
      <c r="J178" t="s">
        <v>347</v>
      </c>
      <c r="K178" t="s">
        <v>347</v>
      </c>
      <c r="L178" t="s">
        <v>347</v>
      </c>
      <c r="M178" t="s">
        <v>347</v>
      </c>
      <c r="N178" t="s">
        <v>347</v>
      </c>
      <c r="O178" t="s">
        <v>347</v>
      </c>
      <c r="Q178" s="73" t="str">
        <f t="shared" si="7"/>
        <v>..</v>
      </c>
      <c r="R178" s="73" t="s">
        <v>123</v>
      </c>
      <c r="S178" s="73">
        <f t="shared" si="8"/>
        <v>0</v>
      </c>
      <c r="T178" s="50">
        <f t="shared" si="6"/>
        <v>0</v>
      </c>
    </row>
    <row r="179" spans="1:20">
      <c r="A179" t="s">
        <v>112</v>
      </c>
      <c r="B179" t="s">
        <v>112</v>
      </c>
      <c r="C179" s="1" t="s">
        <v>529</v>
      </c>
      <c r="D179" t="s">
        <v>460</v>
      </c>
      <c r="E179" s="1" t="s">
        <v>474</v>
      </c>
      <c r="F179">
        <v>907723200000</v>
      </c>
      <c r="G179">
        <v>942812110000</v>
      </c>
      <c r="H179">
        <v>933930700000</v>
      </c>
      <c r="I179">
        <v>735945170000</v>
      </c>
      <c r="J179">
        <v>951320328603.54407</v>
      </c>
      <c r="K179">
        <v>1230977190000</v>
      </c>
      <c r="L179">
        <v>865327650000</v>
      </c>
      <c r="M179">
        <v>1056341440000</v>
      </c>
      <c r="N179">
        <v>1051528629999.9999</v>
      </c>
      <c r="O179" t="s">
        <v>347</v>
      </c>
      <c r="Q179" s="73">
        <f t="shared" si="7"/>
        <v>1051528629999.9999</v>
      </c>
      <c r="R179" s="73" t="s">
        <v>123</v>
      </c>
      <c r="S179" s="73">
        <f t="shared" si="8"/>
        <v>1051528629999.9999</v>
      </c>
      <c r="T179" s="50">
        <f t="shared" si="6"/>
        <v>1.0472732191703107E-2</v>
      </c>
    </row>
    <row r="180" spans="1:20">
      <c r="A180" t="s">
        <v>87</v>
      </c>
      <c r="B180" t="s">
        <v>87</v>
      </c>
      <c r="C180" s="1" t="s">
        <v>261</v>
      </c>
      <c r="D180" t="s">
        <v>460</v>
      </c>
      <c r="E180" s="1" t="s">
        <v>474</v>
      </c>
      <c r="F180" t="s">
        <v>347</v>
      </c>
      <c r="G180" t="s">
        <v>347</v>
      </c>
      <c r="H180" t="s">
        <v>347</v>
      </c>
      <c r="I180" t="s">
        <v>347</v>
      </c>
      <c r="J180" t="s">
        <v>347</v>
      </c>
      <c r="K180" t="s">
        <v>347</v>
      </c>
      <c r="L180" t="s">
        <v>347</v>
      </c>
      <c r="M180" t="s">
        <v>347</v>
      </c>
      <c r="N180" t="s">
        <v>347</v>
      </c>
      <c r="O180" t="s">
        <v>347</v>
      </c>
      <c r="Q180" s="73" t="str">
        <f t="shared" si="7"/>
        <v>..</v>
      </c>
      <c r="R180" s="73" t="s">
        <v>123</v>
      </c>
      <c r="S180" s="73">
        <f t="shared" si="8"/>
        <v>0</v>
      </c>
      <c r="T180" s="50">
        <f t="shared" si="6"/>
        <v>0</v>
      </c>
    </row>
    <row r="181" spans="1:20">
      <c r="A181" t="s">
        <v>405</v>
      </c>
      <c r="B181" t="s">
        <v>405</v>
      </c>
      <c r="C181" s="1" t="s">
        <v>396</v>
      </c>
      <c r="D181" t="s">
        <v>460</v>
      </c>
      <c r="E181" s="1" t="s">
        <v>474</v>
      </c>
      <c r="F181">
        <v>995088450000</v>
      </c>
      <c r="G181">
        <v>1116561030000</v>
      </c>
      <c r="H181">
        <v>992913610000</v>
      </c>
      <c r="I181">
        <v>787192290000</v>
      </c>
      <c r="J181">
        <v>704551326648.42993</v>
      </c>
      <c r="K181">
        <v>888837580000</v>
      </c>
      <c r="L181">
        <v>723690970000</v>
      </c>
      <c r="M181">
        <v>797285840000</v>
      </c>
      <c r="N181">
        <v>759174660000</v>
      </c>
      <c r="O181" t="s">
        <v>347</v>
      </c>
      <c r="Q181" s="73">
        <f t="shared" si="7"/>
        <v>759174660000</v>
      </c>
      <c r="R181" s="73" t="s">
        <v>123</v>
      </c>
      <c r="S181" s="73">
        <f t="shared" si="8"/>
        <v>759174660000</v>
      </c>
      <c r="T181" s="50">
        <f t="shared" si="6"/>
        <v>7.561023707844514E-3</v>
      </c>
    </row>
    <row r="182" spans="1:20">
      <c r="A182" t="s">
        <v>142</v>
      </c>
      <c r="B182" t="s">
        <v>142</v>
      </c>
      <c r="C182" s="1" t="s">
        <v>409</v>
      </c>
      <c r="D182" t="s">
        <v>460</v>
      </c>
      <c r="E182" s="1" t="s">
        <v>474</v>
      </c>
      <c r="F182">
        <v>16974009999.999998</v>
      </c>
      <c r="G182">
        <v>18806550000</v>
      </c>
      <c r="H182">
        <v>23665120000</v>
      </c>
      <c r="I182">
        <v>20804110000</v>
      </c>
      <c r="J182">
        <v>18678773846.781898</v>
      </c>
      <c r="K182">
        <v>18959520000</v>
      </c>
      <c r="L182">
        <v>15575020000</v>
      </c>
      <c r="M182">
        <v>15720540000</v>
      </c>
      <c r="N182">
        <v>15981910000</v>
      </c>
      <c r="O182" t="s">
        <v>347</v>
      </c>
      <c r="Q182" s="73">
        <f t="shared" si="7"/>
        <v>15981910000</v>
      </c>
      <c r="R182" s="73" t="s">
        <v>123</v>
      </c>
      <c r="S182" s="73">
        <f t="shared" si="8"/>
        <v>15981910000</v>
      </c>
      <c r="T182" s="50">
        <f t="shared" si="6"/>
        <v>1.5917233118217791E-4</v>
      </c>
    </row>
    <row r="183" spans="1:20">
      <c r="A183" t="s">
        <v>441</v>
      </c>
      <c r="B183" t="s">
        <v>441</v>
      </c>
      <c r="C183" s="1" t="s">
        <v>554</v>
      </c>
      <c r="D183" t="s">
        <v>460</v>
      </c>
      <c r="E183" s="1" t="s">
        <v>474</v>
      </c>
      <c r="F183" t="s">
        <v>347</v>
      </c>
      <c r="G183" t="s">
        <v>347</v>
      </c>
      <c r="H183" t="s">
        <v>347</v>
      </c>
      <c r="I183" t="s">
        <v>347</v>
      </c>
      <c r="J183" t="s">
        <v>347</v>
      </c>
      <c r="K183" t="s">
        <v>347</v>
      </c>
      <c r="L183" t="s">
        <v>347</v>
      </c>
      <c r="M183" t="s">
        <v>347</v>
      </c>
      <c r="N183" t="s">
        <v>347</v>
      </c>
      <c r="O183" t="s">
        <v>347</v>
      </c>
      <c r="Q183" s="73" t="str">
        <f t="shared" si="7"/>
        <v>..</v>
      </c>
      <c r="R183" s="73" t="s">
        <v>123</v>
      </c>
      <c r="S183" s="73">
        <f t="shared" si="8"/>
        <v>0</v>
      </c>
      <c r="T183" s="50">
        <f t="shared" si="6"/>
        <v>0</v>
      </c>
    </row>
    <row r="184" spans="1:20">
      <c r="A184" t="s">
        <v>0</v>
      </c>
      <c r="B184" t="s">
        <v>0</v>
      </c>
      <c r="C184" s="1" t="s">
        <v>457</v>
      </c>
      <c r="D184" t="s">
        <v>460</v>
      </c>
      <c r="E184" s="1" t="s">
        <v>474</v>
      </c>
      <c r="F184" t="s">
        <v>347</v>
      </c>
      <c r="G184" t="s">
        <v>347</v>
      </c>
      <c r="H184" t="s">
        <v>347</v>
      </c>
      <c r="I184" t="s">
        <v>347</v>
      </c>
      <c r="J184" t="s">
        <v>347</v>
      </c>
      <c r="K184" t="s">
        <v>347</v>
      </c>
      <c r="L184" t="s">
        <v>347</v>
      </c>
      <c r="M184" t="s">
        <v>347</v>
      </c>
      <c r="N184" t="s">
        <v>347</v>
      </c>
      <c r="O184" t="s">
        <v>347</v>
      </c>
      <c r="Q184" s="73" t="str">
        <f t="shared" si="7"/>
        <v>..</v>
      </c>
      <c r="R184" s="73" t="s">
        <v>123</v>
      </c>
      <c r="S184" s="73">
        <f t="shared" si="8"/>
        <v>0</v>
      </c>
      <c r="T184" s="50">
        <f t="shared" si="6"/>
        <v>0</v>
      </c>
    </row>
    <row r="185" spans="1:20">
      <c r="A185" t="s">
        <v>558</v>
      </c>
      <c r="B185" t="s">
        <v>558</v>
      </c>
      <c r="C185" s="1" t="s">
        <v>497</v>
      </c>
      <c r="D185" t="s">
        <v>460</v>
      </c>
      <c r="E185" s="1" t="s">
        <v>474</v>
      </c>
      <c r="F185" t="s">
        <v>347</v>
      </c>
      <c r="G185" t="s">
        <v>347</v>
      </c>
      <c r="H185" t="s">
        <v>347</v>
      </c>
      <c r="I185" t="s">
        <v>347</v>
      </c>
      <c r="J185" t="s">
        <v>347</v>
      </c>
      <c r="K185" t="s">
        <v>347</v>
      </c>
      <c r="L185" t="s">
        <v>347</v>
      </c>
      <c r="M185" t="s">
        <v>347</v>
      </c>
      <c r="N185" t="s">
        <v>347</v>
      </c>
      <c r="O185" t="s">
        <v>347</v>
      </c>
      <c r="Q185" s="73" t="str">
        <f t="shared" si="7"/>
        <v>..</v>
      </c>
      <c r="R185" s="73" t="s">
        <v>123</v>
      </c>
      <c r="S185" s="73">
        <f t="shared" si="8"/>
        <v>0</v>
      </c>
      <c r="T185" s="50">
        <f t="shared" si="6"/>
        <v>0</v>
      </c>
    </row>
    <row r="186" spans="1:20">
      <c r="A186" t="s">
        <v>438</v>
      </c>
      <c r="B186" t="s">
        <v>438</v>
      </c>
      <c r="C186" s="1" t="s">
        <v>302</v>
      </c>
      <c r="D186" t="s">
        <v>460</v>
      </c>
      <c r="E186" s="1" t="s">
        <v>474</v>
      </c>
      <c r="F186" t="s">
        <v>347</v>
      </c>
      <c r="G186" t="s">
        <v>347</v>
      </c>
      <c r="H186" t="s">
        <v>347</v>
      </c>
      <c r="I186" t="s">
        <v>347</v>
      </c>
      <c r="J186" t="s">
        <v>347</v>
      </c>
      <c r="K186" t="s">
        <v>347</v>
      </c>
      <c r="L186" t="s">
        <v>347</v>
      </c>
      <c r="M186" t="s">
        <v>347</v>
      </c>
      <c r="N186" t="s">
        <v>347</v>
      </c>
      <c r="O186" t="s">
        <v>347</v>
      </c>
      <c r="Q186" s="73" t="str">
        <f t="shared" si="7"/>
        <v>..</v>
      </c>
      <c r="R186" s="73" t="s">
        <v>123</v>
      </c>
      <c r="S186" s="73">
        <f t="shared" si="8"/>
        <v>0</v>
      </c>
      <c r="T186" s="50">
        <f t="shared" si="6"/>
        <v>0</v>
      </c>
    </row>
    <row r="187" spans="1:20">
      <c r="A187" t="s">
        <v>105</v>
      </c>
      <c r="B187" t="s">
        <v>105</v>
      </c>
      <c r="C187" s="1" t="s">
        <v>103</v>
      </c>
      <c r="D187" t="s">
        <v>460</v>
      </c>
      <c r="E187" s="1" t="s">
        <v>474</v>
      </c>
      <c r="F187" t="s">
        <v>347</v>
      </c>
      <c r="G187" t="s">
        <v>347</v>
      </c>
      <c r="H187" t="s">
        <v>347</v>
      </c>
      <c r="I187" t="s">
        <v>347</v>
      </c>
      <c r="J187" t="s">
        <v>347</v>
      </c>
      <c r="K187" t="s">
        <v>347</v>
      </c>
      <c r="L187" t="s">
        <v>347</v>
      </c>
      <c r="M187" t="s">
        <v>347</v>
      </c>
      <c r="N187" t="s">
        <v>347</v>
      </c>
      <c r="O187" t="s">
        <v>347</v>
      </c>
      <c r="Q187" s="73" t="str">
        <f t="shared" si="7"/>
        <v>..</v>
      </c>
      <c r="R187" s="73" t="s">
        <v>123</v>
      </c>
      <c r="S187" s="73">
        <f t="shared" si="8"/>
        <v>0</v>
      </c>
      <c r="T187" s="50">
        <f t="shared" si="6"/>
        <v>0</v>
      </c>
    </row>
    <row r="188" spans="1:20">
      <c r="A188" t="s">
        <v>428</v>
      </c>
      <c r="B188" t="s">
        <v>428</v>
      </c>
      <c r="C188" s="1" t="s">
        <v>372</v>
      </c>
      <c r="D188" t="s">
        <v>460</v>
      </c>
      <c r="E188" s="1" t="s">
        <v>474</v>
      </c>
      <c r="F188" t="s">
        <v>347</v>
      </c>
      <c r="G188" t="s">
        <v>347</v>
      </c>
      <c r="H188" t="s">
        <v>347</v>
      </c>
      <c r="I188" t="s">
        <v>347</v>
      </c>
      <c r="J188" t="s">
        <v>347</v>
      </c>
      <c r="K188" t="s">
        <v>347</v>
      </c>
      <c r="L188" t="s">
        <v>347</v>
      </c>
      <c r="M188" t="s">
        <v>347</v>
      </c>
      <c r="N188" t="s">
        <v>347</v>
      </c>
      <c r="O188" t="s">
        <v>347</v>
      </c>
      <c r="Q188" s="73" t="str">
        <f t="shared" si="7"/>
        <v>..</v>
      </c>
      <c r="R188" s="73" t="s">
        <v>123</v>
      </c>
      <c r="S188" s="73">
        <f t="shared" si="8"/>
        <v>0</v>
      </c>
      <c r="T188" s="50">
        <f t="shared" si="6"/>
        <v>0</v>
      </c>
    </row>
    <row r="189" spans="1:20">
      <c r="A189" t="s">
        <v>464</v>
      </c>
      <c r="B189" t="s">
        <v>464</v>
      </c>
      <c r="C189" s="1" t="s">
        <v>393</v>
      </c>
      <c r="D189" t="s">
        <v>460</v>
      </c>
      <c r="E189" s="1" t="s">
        <v>474</v>
      </c>
      <c r="F189" t="s">
        <v>347</v>
      </c>
      <c r="G189" t="s">
        <v>347</v>
      </c>
      <c r="H189" t="s">
        <v>347</v>
      </c>
      <c r="I189" t="s">
        <v>347</v>
      </c>
      <c r="J189" t="s">
        <v>347</v>
      </c>
      <c r="K189" t="s">
        <v>347</v>
      </c>
      <c r="L189" t="s">
        <v>347</v>
      </c>
      <c r="M189" t="s">
        <v>347</v>
      </c>
      <c r="N189" t="s">
        <v>347</v>
      </c>
      <c r="O189" t="s">
        <v>347</v>
      </c>
      <c r="Q189" s="73" t="str">
        <f t="shared" si="7"/>
        <v>..</v>
      </c>
      <c r="R189" s="73" t="s">
        <v>123</v>
      </c>
      <c r="S189" s="73">
        <f t="shared" si="8"/>
        <v>0</v>
      </c>
      <c r="T189" s="50">
        <f t="shared" si="6"/>
        <v>0</v>
      </c>
    </row>
    <row r="190" spans="1:20">
      <c r="A190" t="s">
        <v>69</v>
      </c>
      <c r="B190" t="s">
        <v>69</v>
      </c>
      <c r="C190" s="1" t="s">
        <v>210</v>
      </c>
      <c r="D190" t="s">
        <v>460</v>
      </c>
      <c r="E190" s="1" t="s">
        <v>474</v>
      </c>
      <c r="F190">
        <v>1233438940000</v>
      </c>
      <c r="G190">
        <v>1540699830000</v>
      </c>
      <c r="H190">
        <v>1495314200000</v>
      </c>
      <c r="I190">
        <v>1519323460000</v>
      </c>
      <c r="J190">
        <v>1403355611192.9299</v>
      </c>
      <c r="K190">
        <v>1686497070000</v>
      </c>
      <c r="L190">
        <v>1441160470000</v>
      </c>
      <c r="M190">
        <v>1834453260000</v>
      </c>
      <c r="N190">
        <v>2001602870000</v>
      </c>
      <c r="O190" t="s">
        <v>347</v>
      </c>
      <c r="Q190" s="73">
        <f t="shared" si="7"/>
        <v>2001602870000</v>
      </c>
      <c r="R190" s="73" t="s">
        <v>123</v>
      </c>
      <c r="S190" s="73">
        <f t="shared" si="8"/>
        <v>2001602870000</v>
      </c>
      <c r="T190" s="50">
        <f t="shared" si="6"/>
        <v>1.9935026221448989E-2</v>
      </c>
    </row>
    <row r="191" spans="1:20">
      <c r="A191" t="s">
        <v>211</v>
      </c>
      <c r="B191" t="s">
        <v>211</v>
      </c>
      <c r="C191" s="1" t="s">
        <v>48</v>
      </c>
      <c r="D191" t="s">
        <v>460</v>
      </c>
      <c r="E191" s="1" t="s">
        <v>474</v>
      </c>
      <c r="F191" t="s">
        <v>347</v>
      </c>
      <c r="G191" t="s">
        <v>347</v>
      </c>
      <c r="H191" t="s">
        <v>347</v>
      </c>
      <c r="I191" t="s">
        <v>347</v>
      </c>
      <c r="J191" t="s">
        <v>347</v>
      </c>
      <c r="K191" t="s">
        <v>347</v>
      </c>
      <c r="L191" t="s">
        <v>347</v>
      </c>
      <c r="M191" t="s">
        <v>347</v>
      </c>
      <c r="N191" t="s">
        <v>347</v>
      </c>
      <c r="O191" t="s">
        <v>347</v>
      </c>
      <c r="Q191" s="73" t="str">
        <f t="shared" si="7"/>
        <v>..</v>
      </c>
      <c r="R191" s="73" t="s">
        <v>123</v>
      </c>
      <c r="S191" s="73">
        <f t="shared" si="8"/>
        <v>0</v>
      </c>
      <c r="T191" s="50">
        <f t="shared" si="6"/>
        <v>0</v>
      </c>
    </row>
    <row r="192" spans="1:20">
      <c r="A192" t="s">
        <v>161</v>
      </c>
      <c r="B192" t="s">
        <v>161</v>
      </c>
      <c r="C192" s="1" t="s">
        <v>199</v>
      </c>
      <c r="D192" t="s">
        <v>460</v>
      </c>
      <c r="E192" s="1" t="s">
        <v>474</v>
      </c>
      <c r="F192" t="s">
        <v>347</v>
      </c>
      <c r="G192" t="s">
        <v>347</v>
      </c>
      <c r="H192" t="s">
        <v>347</v>
      </c>
      <c r="I192" t="s">
        <v>347</v>
      </c>
      <c r="J192" t="s">
        <v>347</v>
      </c>
      <c r="K192" t="s">
        <v>347</v>
      </c>
      <c r="L192" t="s">
        <v>347</v>
      </c>
      <c r="M192" t="s">
        <v>347</v>
      </c>
      <c r="N192" t="s">
        <v>347</v>
      </c>
      <c r="O192" t="s">
        <v>347</v>
      </c>
      <c r="Q192" s="73" t="str">
        <f t="shared" si="7"/>
        <v>..</v>
      </c>
      <c r="R192" s="73" t="s">
        <v>123</v>
      </c>
      <c r="S192" s="73">
        <f t="shared" si="8"/>
        <v>0</v>
      </c>
      <c r="T192" s="50">
        <f t="shared" si="6"/>
        <v>0</v>
      </c>
    </row>
    <row r="193" spans="1:20">
      <c r="A193" t="s">
        <v>188</v>
      </c>
      <c r="B193" t="s">
        <v>572</v>
      </c>
      <c r="C193" s="1" t="s">
        <v>485</v>
      </c>
      <c r="D193" t="s">
        <v>460</v>
      </c>
      <c r="E193" s="1" t="s">
        <v>474</v>
      </c>
      <c r="F193" t="s">
        <v>347</v>
      </c>
      <c r="G193" t="s">
        <v>347</v>
      </c>
      <c r="H193" t="s">
        <v>347</v>
      </c>
      <c r="I193" t="s">
        <v>347</v>
      </c>
      <c r="J193" t="s">
        <v>347</v>
      </c>
      <c r="K193" t="s">
        <v>347</v>
      </c>
      <c r="L193" t="s">
        <v>347</v>
      </c>
      <c r="M193" t="s">
        <v>347</v>
      </c>
      <c r="N193">
        <v>6481980000</v>
      </c>
      <c r="O193" t="s">
        <v>347</v>
      </c>
      <c r="Q193" s="73">
        <f t="shared" si="7"/>
        <v>6481980000</v>
      </c>
      <c r="R193" s="73" t="s">
        <v>123</v>
      </c>
      <c r="S193" s="73">
        <f t="shared" si="8"/>
        <v>6481980000</v>
      </c>
      <c r="T193" s="50">
        <f t="shared" si="6"/>
        <v>6.4557482007860991E-5</v>
      </c>
    </row>
    <row r="194" spans="1:20">
      <c r="A194" t="s">
        <v>555</v>
      </c>
      <c r="B194" t="s">
        <v>555</v>
      </c>
      <c r="C194" s="1" t="s">
        <v>354</v>
      </c>
      <c r="D194" t="s">
        <v>460</v>
      </c>
      <c r="E194" s="1" t="s">
        <v>474</v>
      </c>
      <c r="F194">
        <v>389756320000</v>
      </c>
      <c r="G194">
        <v>354366960000</v>
      </c>
      <c r="H194">
        <v>430426610000</v>
      </c>
      <c r="I194">
        <v>348798010000</v>
      </c>
      <c r="J194">
        <v>432956179450.80304</v>
      </c>
      <c r="K194">
        <v>548795410000.00006</v>
      </c>
      <c r="L194">
        <v>500741030000</v>
      </c>
      <c r="M194">
        <v>569228320000</v>
      </c>
      <c r="N194">
        <v>543164600000</v>
      </c>
      <c r="O194" t="s">
        <v>347</v>
      </c>
      <c r="Q194" s="73">
        <f t="shared" si="7"/>
        <v>543164600000</v>
      </c>
      <c r="R194" s="73" t="s">
        <v>123</v>
      </c>
      <c r="S194" s="73">
        <f t="shared" si="8"/>
        <v>543164600000</v>
      </c>
      <c r="T194" s="50">
        <f t="shared" ref="T194:T218" si="9">S194/SUM($S$2:$S$218)</f>
        <v>5.4096647770907978E-3</v>
      </c>
    </row>
    <row r="195" spans="1:20">
      <c r="A195" t="s">
        <v>32</v>
      </c>
      <c r="B195" t="s">
        <v>32</v>
      </c>
      <c r="C195" s="1" t="s">
        <v>355</v>
      </c>
      <c r="D195" t="s">
        <v>460</v>
      </c>
      <c r="E195" s="1" t="s">
        <v>474</v>
      </c>
      <c r="F195" t="s">
        <v>347</v>
      </c>
      <c r="G195" t="s">
        <v>347</v>
      </c>
      <c r="H195" t="s">
        <v>347</v>
      </c>
      <c r="I195" t="s">
        <v>347</v>
      </c>
      <c r="J195" t="s">
        <v>347</v>
      </c>
      <c r="K195" t="s">
        <v>347</v>
      </c>
      <c r="L195" t="s">
        <v>347</v>
      </c>
      <c r="M195" t="s">
        <v>347</v>
      </c>
      <c r="N195" t="s">
        <v>347</v>
      </c>
      <c r="O195" t="s">
        <v>347</v>
      </c>
      <c r="Q195" s="73" t="str">
        <f t="shared" ref="Q195:Q258" si="10">INDEX($F195:$O195, 1, MATCH($R195, $F$1:$O$1, 0))</f>
        <v>..</v>
      </c>
      <c r="R195" s="73" t="s">
        <v>123</v>
      </c>
      <c r="S195" s="73">
        <f t="shared" ref="S195:S258" si="11">IF(Q195="..", 0, Q195)</f>
        <v>0</v>
      </c>
      <c r="T195" s="50">
        <f t="shared" si="9"/>
        <v>0</v>
      </c>
    </row>
    <row r="196" spans="1:20">
      <c r="A196" t="s">
        <v>138</v>
      </c>
      <c r="B196" t="s">
        <v>138</v>
      </c>
      <c r="C196" s="1" t="s">
        <v>303</v>
      </c>
      <c r="D196" t="s">
        <v>460</v>
      </c>
      <c r="E196" s="1" t="s">
        <v>474</v>
      </c>
      <c r="F196" t="s">
        <v>347</v>
      </c>
      <c r="G196" t="s">
        <v>347</v>
      </c>
      <c r="H196" t="s">
        <v>347</v>
      </c>
      <c r="I196" t="s">
        <v>347</v>
      </c>
      <c r="J196" t="s">
        <v>347</v>
      </c>
      <c r="K196" t="s">
        <v>347</v>
      </c>
      <c r="L196" t="s">
        <v>347</v>
      </c>
      <c r="M196" t="s">
        <v>347</v>
      </c>
      <c r="N196" t="s">
        <v>347</v>
      </c>
      <c r="O196" t="s">
        <v>347</v>
      </c>
      <c r="Q196" s="73" t="str">
        <f t="shared" si="10"/>
        <v>..</v>
      </c>
      <c r="R196" s="73" t="s">
        <v>123</v>
      </c>
      <c r="S196" s="73">
        <f t="shared" si="11"/>
        <v>0</v>
      </c>
      <c r="T196" s="50">
        <f t="shared" si="9"/>
        <v>0</v>
      </c>
    </row>
    <row r="197" spans="1:20">
      <c r="A197" t="s">
        <v>478</v>
      </c>
      <c r="B197" t="s">
        <v>478</v>
      </c>
      <c r="C197" s="1" t="s">
        <v>394</v>
      </c>
      <c r="D197" t="s">
        <v>460</v>
      </c>
      <c r="E197" s="1" t="s">
        <v>474</v>
      </c>
      <c r="F197" t="s">
        <v>347</v>
      </c>
      <c r="G197" t="s">
        <v>347</v>
      </c>
      <c r="H197" t="s">
        <v>347</v>
      </c>
      <c r="I197" t="s">
        <v>347</v>
      </c>
      <c r="J197" t="s">
        <v>347</v>
      </c>
      <c r="K197" t="s">
        <v>347</v>
      </c>
      <c r="L197" t="s">
        <v>347</v>
      </c>
      <c r="M197" t="s">
        <v>347</v>
      </c>
      <c r="N197" t="s">
        <v>347</v>
      </c>
      <c r="O197" t="s">
        <v>347</v>
      </c>
      <c r="Q197" s="73" t="str">
        <f t="shared" si="10"/>
        <v>..</v>
      </c>
      <c r="R197" s="73" t="s">
        <v>123</v>
      </c>
      <c r="S197" s="73">
        <f t="shared" si="11"/>
        <v>0</v>
      </c>
      <c r="T197" s="50">
        <f t="shared" si="9"/>
        <v>0</v>
      </c>
    </row>
    <row r="198" spans="1:20">
      <c r="A198" t="s">
        <v>498</v>
      </c>
      <c r="B198" t="s">
        <v>498</v>
      </c>
      <c r="C198" s="1" t="s">
        <v>58</v>
      </c>
      <c r="D198" t="s">
        <v>460</v>
      </c>
      <c r="E198" s="1" t="s">
        <v>474</v>
      </c>
      <c r="F198" t="s">
        <v>347</v>
      </c>
      <c r="G198" t="s">
        <v>347</v>
      </c>
      <c r="H198" t="s">
        <v>347</v>
      </c>
      <c r="I198" t="s">
        <v>347</v>
      </c>
      <c r="J198" t="s">
        <v>347</v>
      </c>
      <c r="K198" t="s">
        <v>347</v>
      </c>
      <c r="L198" t="s">
        <v>347</v>
      </c>
      <c r="M198" t="s">
        <v>347</v>
      </c>
      <c r="N198" t="s">
        <v>347</v>
      </c>
      <c r="O198" t="s">
        <v>347</v>
      </c>
      <c r="Q198" s="73" t="str">
        <f t="shared" si="10"/>
        <v>..</v>
      </c>
      <c r="R198" s="73" t="s">
        <v>123</v>
      </c>
      <c r="S198" s="73">
        <f t="shared" si="11"/>
        <v>0</v>
      </c>
      <c r="T198" s="50">
        <f t="shared" si="9"/>
        <v>0</v>
      </c>
    </row>
    <row r="199" spans="1:20">
      <c r="A199" t="s">
        <v>561</v>
      </c>
      <c r="B199" t="s">
        <v>561</v>
      </c>
      <c r="C199" s="1" t="s">
        <v>98</v>
      </c>
      <c r="D199" t="s">
        <v>460</v>
      </c>
      <c r="E199" s="1" t="s">
        <v>474</v>
      </c>
      <c r="F199" t="s">
        <v>347</v>
      </c>
      <c r="G199">
        <v>8600520000</v>
      </c>
      <c r="H199">
        <v>8743770000</v>
      </c>
      <c r="I199">
        <v>8819260000</v>
      </c>
      <c r="J199">
        <v>8450200000.000001</v>
      </c>
      <c r="K199">
        <v>8922590000</v>
      </c>
      <c r="L199">
        <v>8328990000</v>
      </c>
      <c r="M199">
        <v>8503230000</v>
      </c>
      <c r="N199">
        <v>8571709999.999999</v>
      </c>
      <c r="O199" t="s">
        <v>347</v>
      </c>
      <c r="Q199" s="73">
        <f t="shared" si="10"/>
        <v>8571709999.999999</v>
      </c>
      <c r="R199" s="73" t="s">
        <v>123</v>
      </c>
      <c r="S199" s="73">
        <f t="shared" si="11"/>
        <v>8571709999.999999</v>
      </c>
      <c r="T199" s="50">
        <f t="shared" si="9"/>
        <v>8.5370213129568753E-5</v>
      </c>
    </row>
    <row r="200" spans="1:20">
      <c r="A200" t="s">
        <v>470</v>
      </c>
      <c r="B200" t="s">
        <v>470</v>
      </c>
      <c r="C200" s="1" t="s">
        <v>342</v>
      </c>
      <c r="D200" t="s">
        <v>460</v>
      </c>
      <c r="E200" s="1" t="s">
        <v>474</v>
      </c>
      <c r="F200">
        <v>315197530000</v>
      </c>
      <c r="G200">
        <v>195745520000</v>
      </c>
      <c r="H200">
        <v>219762560000</v>
      </c>
      <c r="I200">
        <v>188861890000</v>
      </c>
      <c r="J200">
        <v>171764937097.96802</v>
      </c>
      <c r="K200">
        <v>227511820000</v>
      </c>
      <c r="L200">
        <v>149263560000</v>
      </c>
      <c r="M200">
        <v>184966060000</v>
      </c>
      <c r="N200">
        <v>237473620000</v>
      </c>
      <c r="O200" t="s">
        <v>347</v>
      </c>
      <c r="Q200" s="73">
        <f t="shared" si="10"/>
        <v>237473620000</v>
      </c>
      <c r="R200" s="73" t="s">
        <v>123</v>
      </c>
      <c r="S200" s="73">
        <f t="shared" si="11"/>
        <v>237473620000</v>
      </c>
      <c r="T200" s="50">
        <f t="shared" si="9"/>
        <v>2.3651259261046188E-3</v>
      </c>
    </row>
    <row r="201" spans="1:20">
      <c r="A201" t="s">
        <v>429</v>
      </c>
      <c r="B201" t="s">
        <v>429</v>
      </c>
      <c r="C201" s="1" t="s">
        <v>42</v>
      </c>
      <c r="D201" t="s">
        <v>460</v>
      </c>
      <c r="E201" s="1" t="s">
        <v>474</v>
      </c>
      <c r="F201" t="s">
        <v>347</v>
      </c>
      <c r="G201" t="s">
        <v>347</v>
      </c>
      <c r="H201" t="s">
        <v>347</v>
      </c>
      <c r="I201" t="s">
        <v>347</v>
      </c>
      <c r="J201" t="s">
        <v>347</v>
      </c>
      <c r="K201" t="s">
        <v>347</v>
      </c>
      <c r="L201" t="s">
        <v>347</v>
      </c>
      <c r="M201" t="s">
        <v>347</v>
      </c>
      <c r="N201" t="s">
        <v>347</v>
      </c>
      <c r="O201" t="s">
        <v>347</v>
      </c>
      <c r="Q201" s="73" t="str">
        <f t="shared" si="10"/>
        <v>..</v>
      </c>
      <c r="R201" s="73" t="s">
        <v>123</v>
      </c>
      <c r="S201" s="73">
        <f t="shared" si="11"/>
        <v>0</v>
      </c>
      <c r="T201" s="50">
        <f t="shared" si="9"/>
        <v>0</v>
      </c>
    </row>
    <row r="202" spans="1:20">
      <c r="A202" t="s">
        <v>540</v>
      </c>
      <c r="B202" t="s">
        <v>540</v>
      </c>
      <c r="C202" s="1" t="s">
        <v>532</v>
      </c>
      <c r="D202" t="s">
        <v>460</v>
      </c>
      <c r="E202" s="1" t="s">
        <v>474</v>
      </c>
      <c r="F202" t="s">
        <v>347</v>
      </c>
      <c r="G202" t="s">
        <v>347</v>
      </c>
      <c r="H202" t="s">
        <v>347</v>
      </c>
      <c r="I202" t="s">
        <v>347</v>
      </c>
      <c r="J202" t="s">
        <v>347</v>
      </c>
      <c r="K202" t="s">
        <v>347</v>
      </c>
      <c r="L202" t="s">
        <v>347</v>
      </c>
      <c r="M202" t="s">
        <v>347</v>
      </c>
      <c r="N202" t="s">
        <v>347</v>
      </c>
      <c r="O202" t="s">
        <v>347</v>
      </c>
      <c r="Q202" s="73" t="str">
        <f t="shared" si="10"/>
        <v>..</v>
      </c>
      <c r="R202" s="73" t="s">
        <v>123</v>
      </c>
      <c r="S202" s="73">
        <f t="shared" si="11"/>
        <v>0</v>
      </c>
      <c r="T202" s="50">
        <f t="shared" si="9"/>
        <v>0</v>
      </c>
    </row>
    <row r="203" spans="1:20">
      <c r="A203" t="s">
        <v>116</v>
      </c>
      <c r="B203" t="s">
        <v>116</v>
      </c>
      <c r="C203" s="1" t="s">
        <v>559</v>
      </c>
      <c r="D203" t="s">
        <v>460</v>
      </c>
      <c r="E203" s="1" t="s">
        <v>474</v>
      </c>
      <c r="F203" t="s">
        <v>347</v>
      </c>
      <c r="G203" t="s">
        <v>347</v>
      </c>
      <c r="H203" t="s">
        <v>347</v>
      </c>
      <c r="I203" t="s">
        <v>347</v>
      </c>
      <c r="J203" t="s">
        <v>347</v>
      </c>
      <c r="K203" t="s">
        <v>347</v>
      </c>
      <c r="L203" t="s">
        <v>347</v>
      </c>
      <c r="M203" t="s">
        <v>347</v>
      </c>
      <c r="N203" t="s">
        <v>347</v>
      </c>
      <c r="O203" t="s">
        <v>347</v>
      </c>
      <c r="Q203" s="73" t="str">
        <f t="shared" si="10"/>
        <v>..</v>
      </c>
      <c r="R203" s="73" t="s">
        <v>123</v>
      </c>
      <c r="S203" s="73">
        <f t="shared" si="11"/>
        <v>0</v>
      </c>
      <c r="T203" s="50">
        <f t="shared" si="9"/>
        <v>0</v>
      </c>
    </row>
    <row r="204" spans="1:20">
      <c r="A204" t="s">
        <v>256</v>
      </c>
      <c r="B204" t="s">
        <v>256</v>
      </c>
      <c r="C204" s="1" t="s">
        <v>419</v>
      </c>
      <c r="D204" t="s">
        <v>460</v>
      </c>
      <c r="E204" s="1" t="s">
        <v>474</v>
      </c>
      <c r="F204" t="s">
        <v>347</v>
      </c>
      <c r="G204" t="s">
        <v>347</v>
      </c>
      <c r="H204" t="s">
        <v>347</v>
      </c>
      <c r="I204" t="s">
        <v>347</v>
      </c>
      <c r="J204" t="s">
        <v>347</v>
      </c>
      <c r="K204" t="s">
        <v>347</v>
      </c>
      <c r="L204" t="s">
        <v>347</v>
      </c>
      <c r="M204" t="s">
        <v>347</v>
      </c>
      <c r="N204" t="s">
        <v>347</v>
      </c>
      <c r="O204" t="s">
        <v>347</v>
      </c>
      <c r="Q204" s="73" t="str">
        <f t="shared" si="10"/>
        <v>..</v>
      </c>
      <c r="R204" s="73" t="s">
        <v>123</v>
      </c>
      <c r="S204" s="73">
        <f t="shared" si="11"/>
        <v>0</v>
      </c>
      <c r="T204" s="50">
        <f t="shared" si="9"/>
        <v>0</v>
      </c>
    </row>
    <row r="205" spans="1:20">
      <c r="A205" t="s">
        <v>164</v>
      </c>
      <c r="B205" t="s">
        <v>164</v>
      </c>
      <c r="C205" s="1" t="s">
        <v>343</v>
      </c>
      <c r="D205" t="s">
        <v>460</v>
      </c>
      <c r="E205" s="1" t="s">
        <v>474</v>
      </c>
      <c r="F205" t="s">
        <v>347</v>
      </c>
      <c r="G205">
        <v>22049070000</v>
      </c>
      <c r="H205">
        <v>12246300000</v>
      </c>
      <c r="I205">
        <v>5719590000</v>
      </c>
      <c r="J205">
        <v>4453290000</v>
      </c>
      <c r="K205">
        <v>5198000000</v>
      </c>
      <c r="L205">
        <v>4415440000</v>
      </c>
      <c r="M205" t="s">
        <v>347</v>
      </c>
      <c r="N205" t="s">
        <v>347</v>
      </c>
      <c r="O205" t="s">
        <v>347</v>
      </c>
      <c r="Q205" s="73">
        <f t="shared" si="10"/>
        <v>4415440000</v>
      </c>
      <c r="R205" s="73" t="s">
        <v>277</v>
      </c>
      <c r="S205" s="73">
        <f t="shared" si="11"/>
        <v>4415440000</v>
      </c>
      <c r="T205" s="50">
        <f t="shared" si="9"/>
        <v>4.3975712414538418E-5</v>
      </c>
    </row>
    <row r="206" spans="1:20">
      <c r="A206" t="s">
        <v>49</v>
      </c>
      <c r="B206" t="s">
        <v>49</v>
      </c>
      <c r="C206" s="1" t="s">
        <v>233</v>
      </c>
      <c r="D206" t="s">
        <v>460</v>
      </c>
      <c r="E206" s="1" t="s">
        <v>474</v>
      </c>
      <c r="F206">
        <v>101327920000</v>
      </c>
      <c r="G206">
        <v>180324800000</v>
      </c>
      <c r="H206">
        <v>201598930000</v>
      </c>
      <c r="I206">
        <v>195874110000</v>
      </c>
      <c r="J206">
        <v>213212763813.62201</v>
      </c>
      <c r="K206">
        <v>232103890000</v>
      </c>
      <c r="L206">
        <v>231377494894.48602</v>
      </c>
      <c r="M206">
        <v>246818780000</v>
      </c>
      <c r="N206">
        <v>294831940000</v>
      </c>
      <c r="O206" t="s">
        <v>347</v>
      </c>
      <c r="Q206" s="73">
        <f t="shared" si="10"/>
        <v>294831940000</v>
      </c>
      <c r="R206" s="73" t="s">
        <v>123</v>
      </c>
      <c r="S206" s="73">
        <f t="shared" si="11"/>
        <v>294831940000</v>
      </c>
      <c r="T206" s="50">
        <f t="shared" si="9"/>
        <v>2.9363879033709995E-3</v>
      </c>
    </row>
    <row r="207" spans="1:20">
      <c r="A207" t="s">
        <v>266</v>
      </c>
      <c r="B207" t="s">
        <v>266</v>
      </c>
      <c r="C207" s="1" t="s">
        <v>248</v>
      </c>
      <c r="D207" t="s">
        <v>460</v>
      </c>
      <c r="E207" s="1" t="s">
        <v>474</v>
      </c>
      <c r="F207">
        <v>3291640120000</v>
      </c>
      <c r="G207">
        <v>3946884730000</v>
      </c>
      <c r="H207">
        <v>3570893500000</v>
      </c>
      <c r="I207" t="s">
        <v>347</v>
      </c>
      <c r="J207" t="s">
        <v>347</v>
      </c>
      <c r="K207" t="s">
        <v>347</v>
      </c>
      <c r="L207" t="s">
        <v>347</v>
      </c>
      <c r="M207" t="s">
        <v>347</v>
      </c>
      <c r="N207" t="s">
        <v>347</v>
      </c>
      <c r="O207" t="s">
        <v>347</v>
      </c>
      <c r="Q207" s="73">
        <f t="shared" si="10"/>
        <v>3570893500000</v>
      </c>
      <c r="R207" s="73" t="s">
        <v>387</v>
      </c>
      <c r="S207" s="73">
        <f t="shared" si="11"/>
        <v>3570893500000</v>
      </c>
      <c r="T207" s="50">
        <f t="shared" si="9"/>
        <v>3.5564425203138204E-2</v>
      </c>
    </row>
    <row r="208" spans="1:20">
      <c r="A208" t="s">
        <v>273</v>
      </c>
      <c r="B208" t="s">
        <v>573</v>
      </c>
      <c r="C208" s="1" t="s">
        <v>54</v>
      </c>
      <c r="D208" t="s">
        <v>460</v>
      </c>
      <c r="E208" s="1" t="s">
        <v>474</v>
      </c>
      <c r="F208">
        <v>18668333210000</v>
      </c>
      <c r="G208">
        <v>24034853520000</v>
      </c>
      <c r="H208">
        <v>26330589190000</v>
      </c>
      <c r="I208">
        <v>25067539600000</v>
      </c>
      <c r="J208">
        <v>27352200720000</v>
      </c>
      <c r="K208">
        <v>32120702650000</v>
      </c>
      <c r="L208">
        <v>30436313050000</v>
      </c>
      <c r="M208">
        <v>33890827799999.996</v>
      </c>
      <c r="N208">
        <v>40719661400000</v>
      </c>
      <c r="O208" t="s">
        <v>347</v>
      </c>
      <c r="Q208" s="73">
        <f t="shared" si="10"/>
        <v>40719661400000</v>
      </c>
      <c r="R208" s="73" t="s">
        <v>123</v>
      </c>
      <c r="S208" s="73">
        <f t="shared" si="11"/>
        <v>40719661400000</v>
      </c>
      <c r="T208" s="50">
        <f t="shared" si="9"/>
        <v>0.40554873791599044</v>
      </c>
    </row>
    <row r="209" spans="1:20">
      <c r="A209" t="s">
        <v>170</v>
      </c>
      <c r="B209" t="s">
        <v>170</v>
      </c>
      <c r="C209" s="1" t="s">
        <v>200</v>
      </c>
      <c r="D209" t="s">
        <v>460</v>
      </c>
      <c r="E209" s="1" t="s">
        <v>474</v>
      </c>
      <c r="F209" t="s">
        <v>347</v>
      </c>
      <c r="G209" t="s">
        <v>347</v>
      </c>
      <c r="H209" t="s">
        <v>347</v>
      </c>
      <c r="I209" t="s">
        <v>347</v>
      </c>
      <c r="J209" t="s">
        <v>347</v>
      </c>
      <c r="K209" t="s">
        <v>347</v>
      </c>
      <c r="L209" t="s">
        <v>347</v>
      </c>
      <c r="M209" t="s">
        <v>347</v>
      </c>
      <c r="N209" t="s">
        <v>347</v>
      </c>
      <c r="O209" t="s">
        <v>347</v>
      </c>
      <c r="Q209" s="73" t="str">
        <f t="shared" si="10"/>
        <v>..</v>
      </c>
      <c r="R209" s="73" t="s">
        <v>123</v>
      </c>
      <c r="S209" s="73">
        <f t="shared" si="11"/>
        <v>0</v>
      </c>
      <c r="T209" s="50">
        <f t="shared" si="9"/>
        <v>0</v>
      </c>
    </row>
    <row r="210" spans="1:20">
      <c r="A210" t="s">
        <v>216</v>
      </c>
      <c r="B210" t="s">
        <v>216</v>
      </c>
      <c r="C210" s="1" t="s">
        <v>324</v>
      </c>
      <c r="D210" t="s">
        <v>460</v>
      </c>
      <c r="E210" s="1" t="s">
        <v>474</v>
      </c>
      <c r="F210" t="s">
        <v>347</v>
      </c>
      <c r="G210" t="s">
        <v>347</v>
      </c>
      <c r="H210" t="s">
        <v>347</v>
      </c>
      <c r="I210" t="s">
        <v>347</v>
      </c>
      <c r="J210" t="s">
        <v>347</v>
      </c>
      <c r="K210" t="s">
        <v>347</v>
      </c>
      <c r="L210" t="s">
        <v>347</v>
      </c>
      <c r="M210" t="s">
        <v>347</v>
      </c>
      <c r="N210" t="s">
        <v>347</v>
      </c>
      <c r="O210" t="s">
        <v>347</v>
      </c>
      <c r="Q210" s="73" t="str">
        <f t="shared" si="10"/>
        <v>..</v>
      </c>
      <c r="R210" s="73" t="s">
        <v>123</v>
      </c>
      <c r="S210" s="73">
        <f t="shared" si="11"/>
        <v>0</v>
      </c>
      <c r="T210" s="50">
        <f t="shared" si="9"/>
        <v>0</v>
      </c>
    </row>
    <row r="211" spans="1:20">
      <c r="A211" t="s">
        <v>488</v>
      </c>
      <c r="B211" t="s">
        <v>488</v>
      </c>
      <c r="C211" s="1" t="s">
        <v>452</v>
      </c>
      <c r="D211" t="s">
        <v>460</v>
      </c>
      <c r="E211" s="1" t="s">
        <v>474</v>
      </c>
      <c r="F211" t="s">
        <v>347</v>
      </c>
      <c r="G211" t="s">
        <v>347</v>
      </c>
      <c r="H211" t="s">
        <v>347</v>
      </c>
      <c r="I211" t="s">
        <v>347</v>
      </c>
      <c r="J211" t="s">
        <v>347</v>
      </c>
      <c r="K211" t="s">
        <v>347</v>
      </c>
      <c r="L211" t="s">
        <v>347</v>
      </c>
      <c r="M211" t="s">
        <v>347</v>
      </c>
      <c r="N211" t="s">
        <v>347</v>
      </c>
      <c r="O211" t="s">
        <v>347</v>
      </c>
      <c r="Q211" s="73" t="str">
        <f t="shared" si="10"/>
        <v>..</v>
      </c>
      <c r="R211" s="73" t="s">
        <v>123</v>
      </c>
      <c r="S211" s="73">
        <f t="shared" si="11"/>
        <v>0</v>
      </c>
      <c r="T211" s="50">
        <f t="shared" si="9"/>
        <v>0</v>
      </c>
    </row>
    <row r="212" spans="1:20">
      <c r="A212" t="s">
        <v>356</v>
      </c>
      <c r="B212" t="s">
        <v>356</v>
      </c>
      <c r="C212" s="1" t="s">
        <v>373</v>
      </c>
      <c r="D212" t="s">
        <v>460</v>
      </c>
      <c r="E212" s="1" t="s">
        <v>474</v>
      </c>
      <c r="F212" t="s">
        <v>347</v>
      </c>
      <c r="G212" t="s">
        <v>347</v>
      </c>
      <c r="H212" t="s">
        <v>347</v>
      </c>
      <c r="I212" t="s">
        <v>347</v>
      </c>
      <c r="J212" t="s">
        <v>347</v>
      </c>
      <c r="K212" t="s">
        <v>347</v>
      </c>
      <c r="L212" t="s">
        <v>347</v>
      </c>
      <c r="M212" t="s">
        <v>347</v>
      </c>
      <c r="N212" t="s">
        <v>347</v>
      </c>
      <c r="O212" t="s">
        <v>347</v>
      </c>
      <c r="Q212" s="73" t="str">
        <f t="shared" si="10"/>
        <v>..</v>
      </c>
      <c r="R212" s="73" t="s">
        <v>123</v>
      </c>
      <c r="S212" s="73">
        <f t="shared" si="11"/>
        <v>0</v>
      </c>
      <c r="T212" s="50">
        <f t="shared" si="9"/>
        <v>0</v>
      </c>
    </row>
    <row r="213" spans="1:20">
      <c r="A213" t="s">
        <v>280</v>
      </c>
      <c r="B213" t="s">
        <v>574</v>
      </c>
      <c r="C213" s="1" t="s">
        <v>560</v>
      </c>
      <c r="D213" t="s">
        <v>460</v>
      </c>
      <c r="E213" s="1" t="s">
        <v>474</v>
      </c>
      <c r="F213">
        <v>36705648754.843903</v>
      </c>
      <c r="G213">
        <v>45127428285.204102</v>
      </c>
      <c r="H213">
        <v>52426688089.5756</v>
      </c>
      <c r="I213">
        <v>58734029971.914093</v>
      </c>
      <c r="J213">
        <v>73222197644.723206</v>
      </c>
      <c r="K213">
        <v>125310026857.043</v>
      </c>
      <c r="L213">
        <v>132652999577.476</v>
      </c>
      <c r="M213">
        <v>149817280000</v>
      </c>
      <c r="N213">
        <v>186008530000</v>
      </c>
      <c r="O213" t="s">
        <v>347</v>
      </c>
      <c r="Q213" s="73">
        <f t="shared" si="10"/>
        <v>186008530000</v>
      </c>
      <c r="R213" s="73" t="s">
        <v>123</v>
      </c>
      <c r="S213" s="73">
        <f t="shared" si="11"/>
        <v>186008530000</v>
      </c>
      <c r="T213" s="50">
        <f t="shared" si="9"/>
        <v>1.8525577568557249E-3</v>
      </c>
    </row>
    <row r="214" spans="1:20">
      <c r="A214" t="s">
        <v>68</v>
      </c>
      <c r="B214" t="s">
        <v>68</v>
      </c>
      <c r="C214" s="1" t="s">
        <v>283</v>
      </c>
      <c r="D214" t="s">
        <v>460</v>
      </c>
      <c r="E214" s="1" t="s">
        <v>474</v>
      </c>
      <c r="F214" t="s">
        <v>347</v>
      </c>
      <c r="G214" t="s">
        <v>347</v>
      </c>
      <c r="H214" t="s">
        <v>347</v>
      </c>
      <c r="I214" t="s">
        <v>347</v>
      </c>
      <c r="J214" t="s">
        <v>347</v>
      </c>
      <c r="K214" t="s">
        <v>347</v>
      </c>
      <c r="L214" t="s">
        <v>347</v>
      </c>
      <c r="M214" t="s">
        <v>347</v>
      </c>
      <c r="N214" t="s">
        <v>347</v>
      </c>
      <c r="O214" t="s">
        <v>347</v>
      </c>
      <c r="Q214" s="73" t="str">
        <f t="shared" si="10"/>
        <v>..</v>
      </c>
      <c r="R214" s="73" t="s">
        <v>123</v>
      </c>
      <c r="S214" s="73">
        <f t="shared" si="11"/>
        <v>0</v>
      </c>
      <c r="T214" s="50">
        <f t="shared" si="9"/>
        <v>0</v>
      </c>
    </row>
    <row r="215" spans="1:20">
      <c r="A215" t="s">
        <v>96</v>
      </c>
      <c r="B215" t="s">
        <v>96</v>
      </c>
      <c r="C215" s="1" t="s">
        <v>353</v>
      </c>
      <c r="D215" t="s">
        <v>460</v>
      </c>
      <c r="E215" s="1" t="s">
        <v>474</v>
      </c>
      <c r="F215">
        <v>2859140000</v>
      </c>
      <c r="G215">
        <v>3247480000</v>
      </c>
      <c r="H215">
        <v>3187260000</v>
      </c>
      <c r="I215">
        <v>3339200000</v>
      </c>
      <c r="J215">
        <v>3390120000</v>
      </c>
      <c r="K215">
        <v>3891490000</v>
      </c>
      <c r="L215">
        <v>3734920000</v>
      </c>
      <c r="M215">
        <v>3757500000</v>
      </c>
      <c r="N215">
        <v>3446910000</v>
      </c>
      <c r="O215" t="s">
        <v>347</v>
      </c>
      <c r="Q215" s="73">
        <f t="shared" si="10"/>
        <v>3446910000</v>
      </c>
      <c r="R215" s="73" t="s">
        <v>123</v>
      </c>
      <c r="S215" s="73">
        <f t="shared" si="11"/>
        <v>3446910000</v>
      </c>
      <c r="T215" s="50">
        <f t="shared" si="9"/>
        <v>3.4329607667366475E-5</v>
      </c>
    </row>
    <row r="216" spans="1:20">
      <c r="A216" t="s">
        <v>94</v>
      </c>
      <c r="B216" t="s">
        <v>94</v>
      </c>
      <c r="C216" s="1" t="s">
        <v>65</v>
      </c>
      <c r="D216" t="s">
        <v>460</v>
      </c>
      <c r="E216" s="1" t="s">
        <v>474</v>
      </c>
      <c r="F216" t="s">
        <v>347</v>
      </c>
      <c r="G216" t="s">
        <v>347</v>
      </c>
      <c r="H216" t="s">
        <v>347</v>
      </c>
      <c r="I216" t="s">
        <v>347</v>
      </c>
      <c r="J216" t="s">
        <v>347</v>
      </c>
      <c r="K216" t="s">
        <v>347</v>
      </c>
      <c r="L216" t="s">
        <v>347</v>
      </c>
      <c r="M216" t="s">
        <v>347</v>
      </c>
      <c r="N216" t="s">
        <v>347</v>
      </c>
      <c r="O216" t="s">
        <v>347</v>
      </c>
      <c r="Q216" s="73" t="str">
        <f t="shared" si="10"/>
        <v>..</v>
      </c>
      <c r="R216" s="73" t="s">
        <v>123</v>
      </c>
      <c r="S216" s="73">
        <f t="shared" si="11"/>
        <v>0</v>
      </c>
      <c r="T216" s="50">
        <f t="shared" si="9"/>
        <v>0</v>
      </c>
    </row>
    <row r="217" spans="1:20">
      <c r="A217" t="s">
        <v>362</v>
      </c>
      <c r="B217" t="s">
        <v>362</v>
      </c>
      <c r="C217" s="1" t="s">
        <v>512</v>
      </c>
      <c r="D217" t="s">
        <v>460</v>
      </c>
      <c r="E217" s="1" t="s">
        <v>474</v>
      </c>
      <c r="F217" t="s">
        <v>347</v>
      </c>
      <c r="G217" t="s">
        <v>347</v>
      </c>
      <c r="H217" t="s">
        <v>347</v>
      </c>
      <c r="I217" t="s">
        <v>347</v>
      </c>
      <c r="J217" t="s">
        <v>347</v>
      </c>
      <c r="K217" t="s">
        <v>347</v>
      </c>
      <c r="L217" t="s">
        <v>347</v>
      </c>
      <c r="M217" t="s">
        <v>347</v>
      </c>
      <c r="N217" t="s">
        <v>347</v>
      </c>
      <c r="O217" t="s">
        <v>347</v>
      </c>
      <c r="Q217" s="73" t="str">
        <f t="shared" si="10"/>
        <v>..</v>
      </c>
      <c r="R217" s="73" t="s">
        <v>123</v>
      </c>
      <c r="S217" s="73">
        <f t="shared" si="11"/>
        <v>0</v>
      </c>
      <c r="T217" s="50">
        <f t="shared" si="9"/>
        <v>0</v>
      </c>
    </row>
    <row r="218" spans="1:20">
      <c r="A218" t="s">
        <v>43</v>
      </c>
      <c r="B218" t="s">
        <v>43</v>
      </c>
      <c r="C218" s="1" t="s">
        <v>281</v>
      </c>
      <c r="D218" t="s">
        <v>460</v>
      </c>
      <c r="E218" s="1" t="s">
        <v>474</v>
      </c>
      <c r="F218" t="s">
        <v>347</v>
      </c>
      <c r="G218" t="s">
        <v>347</v>
      </c>
      <c r="H218" t="s">
        <v>347</v>
      </c>
      <c r="I218" t="s">
        <v>347</v>
      </c>
      <c r="J218" t="s">
        <v>347</v>
      </c>
      <c r="K218" t="s">
        <v>347</v>
      </c>
      <c r="L218" t="s">
        <v>347</v>
      </c>
      <c r="M218" t="s">
        <v>347</v>
      </c>
      <c r="N218" t="s">
        <v>347</v>
      </c>
      <c r="O218" t="s">
        <v>347</v>
      </c>
      <c r="Q218" s="73" t="str">
        <f t="shared" si="10"/>
        <v>..</v>
      </c>
      <c r="R218" s="73" t="s">
        <v>123</v>
      </c>
      <c r="S218" s="73">
        <f t="shared" si="11"/>
        <v>0</v>
      </c>
      <c r="T218" s="50">
        <f t="shared" si="9"/>
        <v>0</v>
      </c>
    </row>
    <row r="219" spans="1:20">
      <c r="A219" s="6" t="s">
        <v>399</v>
      </c>
      <c r="B219" s="6" t="s">
        <v>399</v>
      </c>
      <c r="C219" s="7" t="s">
        <v>15</v>
      </c>
      <c r="D219" s="6" t="s">
        <v>460</v>
      </c>
      <c r="E219" s="7" t="s">
        <v>474</v>
      </c>
      <c r="F219" s="6" t="s">
        <v>347</v>
      </c>
      <c r="G219" s="6" t="s">
        <v>347</v>
      </c>
      <c r="H219" s="6" t="s">
        <v>347</v>
      </c>
      <c r="I219" s="6" t="s">
        <v>347</v>
      </c>
      <c r="J219" s="6" t="s">
        <v>347</v>
      </c>
      <c r="K219" s="6" t="s">
        <v>347</v>
      </c>
      <c r="L219" s="6" t="s">
        <v>347</v>
      </c>
      <c r="M219" s="6" t="s">
        <v>347</v>
      </c>
      <c r="N219" s="6" t="s">
        <v>347</v>
      </c>
      <c r="O219" s="6" t="s">
        <v>347</v>
      </c>
      <c r="P219" s="6"/>
      <c r="Q219" s="79" t="str">
        <f t="shared" si="10"/>
        <v>..</v>
      </c>
      <c r="R219" s="79" t="s">
        <v>123</v>
      </c>
      <c r="S219" s="79">
        <f t="shared" si="11"/>
        <v>0</v>
      </c>
    </row>
    <row r="220" spans="1:20">
      <c r="A220" t="s">
        <v>514</v>
      </c>
      <c r="B220" t="s">
        <v>514</v>
      </c>
      <c r="C220" s="1" t="s">
        <v>344</v>
      </c>
      <c r="D220" t="s">
        <v>460</v>
      </c>
      <c r="E220" s="1" t="s">
        <v>474</v>
      </c>
      <c r="F220" t="s">
        <v>347</v>
      </c>
      <c r="G220">
        <v>92428750000</v>
      </c>
      <c r="H220">
        <v>74476710000</v>
      </c>
      <c r="I220">
        <v>62466910000</v>
      </c>
      <c r="J220" t="s">
        <v>347</v>
      </c>
      <c r="K220" t="s">
        <v>347</v>
      </c>
      <c r="L220" t="s">
        <v>347</v>
      </c>
      <c r="M220" t="s">
        <v>347</v>
      </c>
      <c r="N220">
        <v>73147850000</v>
      </c>
      <c r="O220" t="s">
        <v>347</v>
      </c>
      <c r="Q220" s="73">
        <f t="shared" si="10"/>
        <v>73147850000</v>
      </c>
      <c r="R220" s="73" t="s">
        <v>123</v>
      </c>
      <c r="S220" s="73">
        <f t="shared" si="11"/>
        <v>73147850000</v>
      </c>
    </row>
    <row r="221" spans="1:20">
      <c r="A221" t="s">
        <v>318</v>
      </c>
      <c r="B221" t="s">
        <v>318</v>
      </c>
      <c r="C221" s="1" t="s">
        <v>446</v>
      </c>
      <c r="D221" t="s">
        <v>460</v>
      </c>
      <c r="E221" s="1" t="s">
        <v>474</v>
      </c>
      <c r="F221">
        <v>655727815679.07556</v>
      </c>
      <c r="G221">
        <v>1000951923871.5126</v>
      </c>
      <c r="H221">
        <v>1102285518844.9204</v>
      </c>
      <c r="I221">
        <v>1066233999727.0276</v>
      </c>
      <c r="J221">
        <v>999400895554.64929</v>
      </c>
      <c r="K221">
        <v>1019319983988.7865</v>
      </c>
      <c r="L221">
        <v>1079360063512.2544</v>
      </c>
      <c r="M221">
        <v>3126480800000</v>
      </c>
      <c r="N221">
        <v>3180256580000</v>
      </c>
      <c r="O221" t="s">
        <v>347</v>
      </c>
      <c r="Q221" s="73">
        <f t="shared" si="10"/>
        <v>3180256580000</v>
      </c>
      <c r="R221" s="73" t="s">
        <v>123</v>
      </c>
      <c r="S221" s="73">
        <f t="shared" si="11"/>
        <v>3180256580000</v>
      </c>
    </row>
    <row r="222" spans="1:20">
      <c r="A222" t="s">
        <v>462</v>
      </c>
      <c r="B222" t="s">
        <v>462</v>
      </c>
      <c r="C222" s="1" t="s">
        <v>389</v>
      </c>
      <c r="D222" t="s">
        <v>460</v>
      </c>
      <c r="E222" s="1" t="s">
        <v>474</v>
      </c>
      <c r="F222" t="s">
        <v>347</v>
      </c>
      <c r="G222" t="s">
        <v>347</v>
      </c>
      <c r="H222" t="s">
        <v>347</v>
      </c>
      <c r="I222" t="s">
        <v>347</v>
      </c>
      <c r="J222" t="s">
        <v>347</v>
      </c>
      <c r="K222" t="s">
        <v>347</v>
      </c>
      <c r="L222" t="s">
        <v>347</v>
      </c>
      <c r="M222" t="s">
        <v>347</v>
      </c>
      <c r="N222" t="s">
        <v>347</v>
      </c>
      <c r="O222" t="s">
        <v>347</v>
      </c>
      <c r="Q222" s="73" t="str">
        <f t="shared" si="10"/>
        <v>..</v>
      </c>
      <c r="R222" s="73" t="s">
        <v>123</v>
      </c>
      <c r="S222" s="73">
        <f t="shared" si="11"/>
        <v>0</v>
      </c>
    </row>
    <row r="223" spans="1:20">
      <c r="A223" t="s">
        <v>518</v>
      </c>
      <c r="B223" t="s">
        <v>518</v>
      </c>
      <c r="C223" s="1" t="s">
        <v>265</v>
      </c>
      <c r="D223" t="s">
        <v>460</v>
      </c>
      <c r="E223" s="1" t="s">
        <v>474</v>
      </c>
      <c r="F223" t="s">
        <v>347</v>
      </c>
      <c r="G223">
        <v>283142980000</v>
      </c>
      <c r="H223">
        <v>238728950000</v>
      </c>
      <c r="I223">
        <v>198445100000</v>
      </c>
      <c r="J223">
        <v>204760369075.70792</v>
      </c>
      <c r="K223">
        <v>285651070000</v>
      </c>
      <c r="L223">
        <v>238046490000</v>
      </c>
      <c r="M223">
        <v>283310410000</v>
      </c>
      <c r="N223">
        <v>305994790000</v>
      </c>
      <c r="O223" t="s">
        <v>347</v>
      </c>
      <c r="Q223" s="73">
        <f t="shared" si="10"/>
        <v>305994790000</v>
      </c>
      <c r="R223" s="73" t="s">
        <v>123</v>
      </c>
      <c r="S223" s="73">
        <f t="shared" si="11"/>
        <v>305994790000</v>
      </c>
    </row>
    <row r="224" spans="1:20">
      <c r="A224" t="s">
        <v>350</v>
      </c>
      <c r="B224" t="s">
        <v>350</v>
      </c>
      <c r="C224" s="1" t="s">
        <v>537</v>
      </c>
      <c r="D224" t="s">
        <v>460</v>
      </c>
      <c r="E224" s="1" t="s">
        <v>474</v>
      </c>
      <c r="F224">
        <v>4660749740933.8857</v>
      </c>
      <c r="G224">
        <v>4801635882112.1523</v>
      </c>
      <c r="H224">
        <v>5150461565869.5898</v>
      </c>
      <c r="I224">
        <v>4715159197178.3574</v>
      </c>
      <c r="J224">
        <v>4963269736843.0742</v>
      </c>
      <c r="K224">
        <v>6441565783080.5566</v>
      </c>
      <c r="L224">
        <v>5579828695623.3789</v>
      </c>
      <c r="M224">
        <v>8027085030604.8203</v>
      </c>
      <c r="N224">
        <v>9252048077044.5293</v>
      </c>
      <c r="O224" t="s">
        <v>347</v>
      </c>
      <c r="Q224" s="73">
        <f t="shared" si="10"/>
        <v>9252048077044.5293</v>
      </c>
      <c r="R224" s="73" t="s">
        <v>123</v>
      </c>
      <c r="S224" s="73">
        <f t="shared" si="11"/>
        <v>9252048077044.5293</v>
      </c>
    </row>
    <row r="225" spans="1:19">
      <c r="A225" t="s">
        <v>293</v>
      </c>
      <c r="B225" t="s">
        <v>293</v>
      </c>
      <c r="C225" s="1" t="s">
        <v>44</v>
      </c>
      <c r="D225" t="s">
        <v>460</v>
      </c>
      <c r="E225" s="1" t="s">
        <v>474</v>
      </c>
      <c r="F225">
        <v>15738126128754.844</v>
      </c>
      <c r="G225">
        <v>17371491448285.203</v>
      </c>
      <c r="H225">
        <v>19509588598089.578</v>
      </c>
      <c r="I225">
        <v>21612747429971.914</v>
      </c>
      <c r="J225">
        <v>21174265996058.332</v>
      </c>
      <c r="K225">
        <v>26574331346857.043</v>
      </c>
      <c r="L225">
        <v>21718844599577.477</v>
      </c>
      <c r="M225">
        <v>26637082970000</v>
      </c>
      <c r="N225">
        <v>33432752800000</v>
      </c>
      <c r="O225" t="s">
        <v>347</v>
      </c>
      <c r="Q225" s="73">
        <f t="shared" si="10"/>
        <v>33432752800000</v>
      </c>
      <c r="R225" s="73" t="s">
        <v>123</v>
      </c>
      <c r="S225" s="73">
        <f t="shared" si="11"/>
        <v>33432752800000</v>
      </c>
    </row>
    <row r="226" spans="1:19">
      <c r="A226" t="s">
        <v>379</v>
      </c>
      <c r="B226" t="s">
        <v>379</v>
      </c>
      <c r="C226" s="1" t="s">
        <v>240</v>
      </c>
      <c r="D226" t="s">
        <v>460</v>
      </c>
      <c r="E226" s="1" t="s">
        <v>474</v>
      </c>
      <c r="F226">
        <v>5247964778754.8438</v>
      </c>
      <c r="G226">
        <v>5415951308285.2041</v>
      </c>
      <c r="H226">
        <v>7634083598089.5752</v>
      </c>
      <c r="I226">
        <v>9572337769971.9141</v>
      </c>
      <c r="J226">
        <v>8853854016831.6758</v>
      </c>
      <c r="K226">
        <v>10653914826857.043</v>
      </c>
      <c r="L226">
        <v>8101214069577.4756</v>
      </c>
      <c r="M226">
        <v>10437131410000</v>
      </c>
      <c r="N226">
        <v>14149052940000</v>
      </c>
      <c r="O226" t="s">
        <v>347</v>
      </c>
      <c r="Q226" s="73">
        <f t="shared" si="10"/>
        <v>14149052940000</v>
      </c>
      <c r="R226" s="73" t="s">
        <v>123</v>
      </c>
      <c r="S226" s="73">
        <f t="shared" si="11"/>
        <v>14149052940000</v>
      </c>
    </row>
    <row r="227" spans="1:19">
      <c r="A227" t="s">
        <v>268</v>
      </c>
      <c r="B227" t="s">
        <v>268</v>
      </c>
      <c r="C227" s="1" t="s">
        <v>193</v>
      </c>
      <c r="D227" t="s">
        <v>460</v>
      </c>
      <c r="E227" s="1" t="s">
        <v>474</v>
      </c>
      <c r="F227">
        <v>5247964778754.8438</v>
      </c>
      <c r="G227">
        <v>5415951308285.2041</v>
      </c>
      <c r="H227">
        <v>7634083598089.5762</v>
      </c>
      <c r="I227">
        <v>9572337769971.9141</v>
      </c>
      <c r="J227">
        <v>8853854016831.6738</v>
      </c>
      <c r="K227">
        <v>10653914826857.043</v>
      </c>
      <c r="L227">
        <v>8101214069577.4766</v>
      </c>
      <c r="M227">
        <v>10437131410000</v>
      </c>
      <c r="N227">
        <v>14149052940000</v>
      </c>
      <c r="O227" t="s">
        <v>347</v>
      </c>
      <c r="Q227" s="73">
        <f t="shared" si="10"/>
        <v>14149052940000</v>
      </c>
      <c r="R227" s="73" t="s">
        <v>123</v>
      </c>
      <c r="S227" s="73">
        <f t="shared" si="11"/>
        <v>14149052940000</v>
      </c>
    </row>
    <row r="228" spans="1:19">
      <c r="A228" t="s">
        <v>380</v>
      </c>
      <c r="B228" t="s">
        <v>380</v>
      </c>
      <c r="C228" s="1" t="s">
        <v>547</v>
      </c>
      <c r="D228" t="s">
        <v>460</v>
      </c>
      <c r="E228" s="1" t="s">
        <v>474</v>
      </c>
      <c r="F228">
        <v>6135006900000</v>
      </c>
      <c r="G228">
        <v>7708685670000</v>
      </c>
      <c r="H228">
        <v>7006681420000</v>
      </c>
      <c r="I228">
        <v>6120621140000</v>
      </c>
      <c r="J228">
        <v>6171848817911.3096</v>
      </c>
      <c r="K228">
        <v>7944619508357.2217</v>
      </c>
      <c r="L228">
        <v>5558284854500.4736</v>
      </c>
      <c r="M228" t="s">
        <v>347</v>
      </c>
      <c r="N228" t="s">
        <v>347</v>
      </c>
      <c r="O228" t="s">
        <v>347</v>
      </c>
      <c r="Q228" s="73">
        <f t="shared" si="10"/>
        <v>5558284854500.4736</v>
      </c>
      <c r="R228" s="73" t="s">
        <v>277</v>
      </c>
      <c r="S228" s="73">
        <f t="shared" si="11"/>
        <v>5558284854500.4736</v>
      </c>
    </row>
    <row r="229" spans="1:19">
      <c r="A229" t="s">
        <v>137</v>
      </c>
      <c r="B229" t="s">
        <v>137</v>
      </c>
      <c r="C229" s="1" t="s">
        <v>70</v>
      </c>
      <c r="D229" t="s">
        <v>460</v>
      </c>
      <c r="E229" s="1" t="s">
        <v>474</v>
      </c>
      <c r="F229">
        <v>12265255740000</v>
      </c>
      <c r="G229">
        <v>14742476540000</v>
      </c>
      <c r="H229">
        <v>13155933460000</v>
      </c>
      <c r="I229">
        <v>8645090270000</v>
      </c>
      <c r="J229">
        <v>8841196135521.4512</v>
      </c>
      <c r="K229">
        <v>11094163288357.223</v>
      </c>
      <c r="L229" t="s">
        <v>347</v>
      </c>
      <c r="M229" t="s">
        <v>347</v>
      </c>
      <c r="N229" t="s">
        <v>347</v>
      </c>
      <c r="O229" t="s">
        <v>347</v>
      </c>
      <c r="Q229" s="73">
        <f t="shared" si="10"/>
        <v>11094163288357.223</v>
      </c>
      <c r="R229" s="73" t="s">
        <v>404</v>
      </c>
      <c r="S229" s="73">
        <f t="shared" si="11"/>
        <v>11094163288357.223</v>
      </c>
    </row>
    <row r="230" spans="1:19">
      <c r="A230" t="s">
        <v>408</v>
      </c>
      <c r="B230" t="s">
        <v>408</v>
      </c>
      <c r="C230" s="1" t="s">
        <v>543</v>
      </c>
      <c r="D230" t="s">
        <v>460</v>
      </c>
      <c r="E230" s="1" t="s">
        <v>474</v>
      </c>
      <c r="F230">
        <v>1167867840000</v>
      </c>
      <c r="G230">
        <v>1039253700000</v>
      </c>
      <c r="H230">
        <v>663870630000</v>
      </c>
      <c r="I230">
        <v>641784240000</v>
      </c>
      <c r="J230">
        <v>857742414519.37988</v>
      </c>
      <c r="K230">
        <v>925314150000</v>
      </c>
      <c r="L230">
        <v>787654380000</v>
      </c>
      <c r="M230">
        <v>1063568220000</v>
      </c>
      <c r="N230">
        <v>1020638920000</v>
      </c>
      <c r="O230" t="s">
        <v>347</v>
      </c>
      <c r="Q230" s="73">
        <f t="shared" si="10"/>
        <v>1020638920000</v>
      </c>
      <c r="R230" s="73" t="s">
        <v>123</v>
      </c>
      <c r="S230" s="73">
        <f t="shared" si="11"/>
        <v>1020638920000</v>
      </c>
    </row>
    <row r="231" spans="1:19">
      <c r="A231" t="s">
        <v>166</v>
      </c>
      <c r="B231" t="s">
        <v>166</v>
      </c>
      <c r="C231" s="1" t="s">
        <v>500</v>
      </c>
      <c r="D231" t="s">
        <v>460</v>
      </c>
      <c r="E231" s="1" t="s">
        <v>474</v>
      </c>
      <c r="F231">
        <v>1345276220000</v>
      </c>
      <c r="G231">
        <v>1265280990000</v>
      </c>
      <c r="H231">
        <v>852803140000</v>
      </c>
      <c r="I231">
        <v>797968290000</v>
      </c>
      <c r="J231">
        <v>1016614307017.0469</v>
      </c>
      <c r="K231">
        <v>1149471840000</v>
      </c>
      <c r="L231">
        <v>968645990000</v>
      </c>
      <c r="M231">
        <v>1237645340000</v>
      </c>
      <c r="N231">
        <v>1220377050000</v>
      </c>
      <c r="O231" t="s">
        <v>347</v>
      </c>
      <c r="Q231" s="73">
        <f t="shared" si="10"/>
        <v>1220377050000</v>
      </c>
      <c r="R231" s="73" t="s">
        <v>123</v>
      </c>
      <c r="S231" s="73">
        <f t="shared" si="11"/>
        <v>1220377050000</v>
      </c>
    </row>
    <row r="232" spans="1:19">
      <c r="A232" t="s">
        <v>300</v>
      </c>
      <c r="B232" t="s">
        <v>300</v>
      </c>
      <c r="C232" s="1" t="s">
        <v>511</v>
      </c>
      <c r="D232" t="s">
        <v>460</v>
      </c>
      <c r="E232" s="1" t="s">
        <v>474</v>
      </c>
      <c r="F232">
        <v>6333175460000</v>
      </c>
      <c r="G232">
        <v>7979084650000</v>
      </c>
      <c r="H232">
        <v>7232514050000</v>
      </c>
      <c r="I232">
        <v>6313031250000</v>
      </c>
      <c r="J232">
        <v>6371346756992.7324</v>
      </c>
      <c r="K232">
        <v>8223952238357.2227</v>
      </c>
      <c r="L232">
        <v>5789064824500.4736</v>
      </c>
      <c r="M232" t="s">
        <v>347</v>
      </c>
      <c r="N232" t="s">
        <v>347</v>
      </c>
      <c r="O232" t="s">
        <v>347</v>
      </c>
      <c r="Q232" s="73">
        <f t="shared" si="10"/>
        <v>5789064824500.4736</v>
      </c>
      <c r="R232" s="73" t="s">
        <v>277</v>
      </c>
      <c r="S232" s="73">
        <f t="shared" si="11"/>
        <v>5789064824500.4736</v>
      </c>
    </row>
    <row r="233" spans="1:19">
      <c r="A233" t="s">
        <v>247</v>
      </c>
      <c r="B233" t="s">
        <v>247</v>
      </c>
      <c r="C233" s="1" t="s">
        <v>258</v>
      </c>
      <c r="D233" t="s">
        <v>460</v>
      </c>
      <c r="E233" s="1" t="s">
        <v>474</v>
      </c>
      <c r="F233" t="s">
        <v>347</v>
      </c>
      <c r="G233" t="s">
        <v>347</v>
      </c>
      <c r="H233" t="s">
        <v>347</v>
      </c>
      <c r="I233" t="s">
        <v>347</v>
      </c>
      <c r="J233" t="s">
        <v>347</v>
      </c>
      <c r="K233" t="s">
        <v>347</v>
      </c>
      <c r="L233" t="s">
        <v>347</v>
      </c>
      <c r="M233" t="s">
        <v>347</v>
      </c>
      <c r="N233" t="s">
        <v>347</v>
      </c>
      <c r="O233" t="s">
        <v>347</v>
      </c>
      <c r="Q233" s="73" t="str">
        <f t="shared" si="10"/>
        <v>..</v>
      </c>
      <c r="R233" s="73" t="s">
        <v>123</v>
      </c>
      <c r="S233" s="73">
        <f t="shared" si="11"/>
        <v>0</v>
      </c>
    </row>
    <row r="234" spans="1:19">
      <c r="A234" t="s">
        <v>180</v>
      </c>
      <c r="B234" t="s">
        <v>180</v>
      </c>
      <c r="C234" s="1" t="s">
        <v>397</v>
      </c>
      <c r="D234" t="s">
        <v>460</v>
      </c>
      <c r="E234" s="1" t="s">
        <v>474</v>
      </c>
      <c r="F234" t="s">
        <v>347</v>
      </c>
      <c r="G234" t="s">
        <v>347</v>
      </c>
      <c r="H234" t="s">
        <v>347</v>
      </c>
      <c r="I234" t="s">
        <v>347</v>
      </c>
      <c r="J234" t="s">
        <v>347</v>
      </c>
      <c r="K234" t="s">
        <v>347</v>
      </c>
      <c r="L234" t="s">
        <v>347</v>
      </c>
      <c r="M234" t="s">
        <v>347</v>
      </c>
      <c r="N234" t="s">
        <v>347</v>
      </c>
      <c r="O234" t="s">
        <v>347</v>
      </c>
      <c r="Q234" s="73" t="str">
        <f t="shared" si="10"/>
        <v>..</v>
      </c>
      <c r="R234" s="73" t="s">
        <v>123</v>
      </c>
      <c r="S234" s="73">
        <f t="shared" si="11"/>
        <v>0</v>
      </c>
    </row>
    <row r="235" spans="1:19">
      <c r="A235" t="s">
        <v>325</v>
      </c>
      <c r="B235" t="s">
        <v>325</v>
      </c>
      <c r="C235" s="1" t="s">
        <v>351</v>
      </c>
      <c r="D235" t="s">
        <v>460</v>
      </c>
      <c r="E235" s="1" t="s">
        <v>474</v>
      </c>
      <c r="F235">
        <v>43303155470000</v>
      </c>
      <c r="G235">
        <v>53122624760000</v>
      </c>
      <c r="H235">
        <v>54165747720000</v>
      </c>
      <c r="I235">
        <v>48064408680000</v>
      </c>
      <c r="J235">
        <v>50945651041831.5</v>
      </c>
      <c r="K235">
        <v>61971091478357.227</v>
      </c>
      <c r="L235">
        <v>54844601759394.961</v>
      </c>
      <c r="M235">
        <v>61432000700000</v>
      </c>
      <c r="N235">
        <v>71683545050000</v>
      </c>
      <c r="O235" t="s">
        <v>347</v>
      </c>
      <c r="Q235" s="73">
        <f t="shared" si="10"/>
        <v>71683545050000</v>
      </c>
      <c r="R235" s="73" t="s">
        <v>123</v>
      </c>
      <c r="S235" s="73">
        <f t="shared" si="11"/>
        <v>71683545050000</v>
      </c>
    </row>
    <row r="236" spans="1:19">
      <c r="A236" t="s">
        <v>442</v>
      </c>
      <c r="B236" t="s">
        <v>442</v>
      </c>
      <c r="C236" s="1" t="s">
        <v>552</v>
      </c>
      <c r="D236" t="s">
        <v>460</v>
      </c>
      <c r="E236" s="1" t="s">
        <v>474</v>
      </c>
      <c r="F236">
        <v>11631750739688.73</v>
      </c>
      <c r="G236">
        <v>11586628290397.355</v>
      </c>
      <c r="H236">
        <v>13284252303959.166</v>
      </c>
      <c r="I236">
        <v>14417301227150.271</v>
      </c>
      <c r="J236">
        <v>14425806286208.545</v>
      </c>
      <c r="K236">
        <v>17908234349937.598</v>
      </c>
      <c r="L236">
        <v>14359073995200.854</v>
      </c>
      <c r="M236">
        <v>17624115960604.82</v>
      </c>
      <c r="N236">
        <v>22192719837044.531</v>
      </c>
      <c r="O236" t="s">
        <v>347</v>
      </c>
      <c r="Q236" s="73">
        <f t="shared" si="10"/>
        <v>22192719837044.531</v>
      </c>
      <c r="R236" s="73" t="s">
        <v>123</v>
      </c>
      <c r="S236" s="73">
        <f t="shared" si="11"/>
        <v>22192719837044.531</v>
      </c>
    </row>
    <row r="237" spans="1:19">
      <c r="A237" t="s">
        <v>301</v>
      </c>
      <c r="B237" t="s">
        <v>301</v>
      </c>
      <c r="C237" s="1" t="s">
        <v>369</v>
      </c>
      <c r="D237" t="s">
        <v>460</v>
      </c>
      <c r="E237" s="1" t="s">
        <v>474</v>
      </c>
      <c r="F237">
        <v>11687955939688.73</v>
      </c>
      <c r="G237">
        <v>11733147540397.357</v>
      </c>
      <c r="H237">
        <v>13430497463959.166</v>
      </c>
      <c r="I237">
        <v>14546971857150.271</v>
      </c>
      <c r="J237">
        <v>14540024943833.977</v>
      </c>
      <c r="K237">
        <v>18045797999937.602</v>
      </c>
      <c r="L237">
        <v>14476438358066.197</v>
      </c>
      <c r="M237">
        <v>17768829940604.82</v>
      </c>
      <c r="N237">
        <v>22383521657044.531</v>
      </c>
      <c r="O237" t="s">
        <v>347</v>
      </c>
      <c r="Q237" s="73">
        <f t="shared" si="10"/>
        <v>22383521657044.531</v>
      </c>
      <c r="R237" s="73" t="s">
        <v>123</v>
      </c>
      <c r="S237" s="73">
        <f t="shared" si="11"/>
        <v>22383521657044.531</v>
      </c>
    </row>
    <row r="238" spans="1:19">
      <c r="A238" t="s">
        <v>25</v>
      </c>
      <c r="B238" t="s">
        <v>25</v>
      </c>
      <c r="C238" s="1" t="s">
        <v>286</v>
      </c>
      <c r="D238" t="s">
        <v>460</v>
      </c>
      <c r="E238" s="1" t="s">
        <v>474</v>
      </c>
      <c r="F238" t="s">
        <v>347</v>
      </c>
      <c r="G238" t="s">
        <v>347</v>
      </c>
      <c r="H238" t="s">
        <v>347</v>
      </c>
      <c r="I238" t="s">
        <v>347</v>
      </c>
      <c r="J238" t="s">
        <v>347</v>
      </c>
      <c r="K238" t="s">
        <v>347</v>
      </c>
      <c r="L238" t="s">
        <v>347</v>
      </c>
      <c r="M238" t="s">
        <v>347</v>
      </c>
      <c r="N238" t="s">
        <v>347</v>
      </c>
      <c r="O238" t="s">
        <v>347</v>
      </c>
      <c r="Q238" s="73" t="str">
        <f t="shared" si="10"/>
        <v>..</v>
      </c>
      <c r="R238" s="73" t="s">
        <v>123</v>
      </c>
      <c r="S238" s="73">
        <f t="shared" si="11"/>
        <v>0</v>
      </c>
    </row>
    <row r="239" spans="1:19">
      <c r="A239" t="s">
        <v>229</v>
      </c>
      <c r="B239" t="s">
        <v>229</v>
      </c>
      <c r="C239" s="1" t="s">
        <v>39</v>
      </c>
      <c r="D239" t="s">
        <v>460</v>
      </c>
      <c r="E239" s="1" t="s">
        <v>474</v>
      </c>
      <c r="F239" t="s">
        <v>347</v>
      </c>
      <c r="G239" t="s">
        <v>347</v>
      </c>
      <c r="H239" t="s">
        <v>347</v>
      </c>
      <c r="I239" t="s">
        <v>347</v>
      </c>
      <c r="J239" t="s">
        <v>347</v>
      </c>
      <c r="K239" t="s">
        <v>347</v>
      </c>
      <c r="L239" t="s">
        <v>347</v>
      </c>
      <c r="M239" t="s">
        <v>347</v>
      </c>
      <c r="N239" t="s">
        <v>347</v>
      </c>
      <c r="O239" t="s">
        <v>347</v>
      </c>
      <c r="Q239" s="73" t="str">
        <f t="shared" si="10"/>
        <v>..</v>
      </c>
      <c r="R239" s="73" t="s">
        <v>123</v>
      </c>
      <c r="S239" s="73">
        <f t="shared" si="11"/>
        <v>0</v>
      </c>
    </row>
    <row r="240" spans="1:19">
      <c r="A240" t="s">
        <v>6</v>
      </c>
      <c r="B240" t="s">
        <v>6</v>
      </c>
      <c r="C240" s="1" t="s">
        <v>205</v>
      </c>
      <c r="D240" t="s">
        <v>460</v>
      </c>
      <c r="E240" s="1" t="s">
        <v>474</v>
      </c>
      <c r="F240" t="s">
        <v>347</v>
      </c>
      <c r="G240" t="s">
        <v>347</v>
      </c>
      <c r="H240" t="s">
        <v>347</v>
      </c>
      <c r="I240" t="s">
        <v>347</v>
      </c>
      <c r="J240" t="s">
        <v>347</v>
      </c>
      <c r="K240" t="s">
        <v>347</v>
      </c>
      <c r="L240" t="s">
        <v>347</v>
      </c>
      <c r="M240" t="s">
        <v>347</v>
      </c>
      <c r="N240" t="s">
        <v>347</v>
      </c>
      <c r="O240" t="s">
        <v>347</v>
      </c>
      <c r="Q240" s="73" t="str">
        <f t="shared" si="10"/>
        <v>..</v>
      </c>
      <c r="R240" s="73" t="s">
        <v>123</v>
      </c>
      <c r="S240" s="73">
        <f t="shared" si="11"/>
        <v>0</v>
      </c>
    </row>
    <row r="241" spans="1:19">
      <c r="A241" t="s">
        <v>207</v>
      </c>
      <c r="B241" t="s">
        <v>207</v>
      </c>
      <c r="C241" s="1" t="s">
        <v>122</v>
      </c>
      <c r="D241" t="s">
        <v>460</v>
      </c>
      <c r="E241" s="1" t="s">
        <v>474</v>
      </c>
      <c r="F241">
        <v>7757091798754.8438</v>
      </c>
      <c r="G241">
        <v>8016974318285.2041</v>
      </c>
      <c r="H241">
        <v>9459759978089.5762</v>
      </c>
      <c r="I241">
        <v>11038600179971.914</v>
      </c>
      <c r="J241">
        <v>10707987097270.354</v>
      </c>
      <c r="K241">
        <v>12767980719680.299</v>
      </c>
      <c r="L241">
        <v>10067803734471.963</v>
      </c>
      <c r="M241">
        <v>12847449640000</v>
      </c>
      <c r="N241">
        <v>16306357890000</v>
      </c>
      <c r="O241" t="s">
        <v>347</v>
      </c>
      <c r="Q241" s="73">
        <f t="shared" si="10"/>
        <v>16306357890000</v>
      </c>
      <c r="R241" s="73" t="s">
        <v>123</v>
      </c>
      <c r="S241" s="73">
        <f t="shared" si="11"/>
        <v>16306357890000</v>
      </c>
    </row>
    <row r="242" spans="1:19">
      <c r="A242" t="s">
        <v>359</v>
      </c>
      <c r="B242" t="s">
        <v>359</v>
      </c>
      <c r="C242" s="1" t="s">
        <v>454</v>
      </c>
      <c r="D242" t="s">
        <v>460</v>
      </c>
      <c r="E242" s="1" t="s">
        <v>474</v>
      </c>
      <c r="F242">
        <v>2479351990000</v>
      </c>
      <c r="G242">
        <v>2170241150000</v>
      </c>
      <c r="H242">
        <v>1865040400000</v>
      </c>
      <c r="I242">
        <v>1306477210000</v>
      </c>
      <c r="J242">
        <v>1596404293716.5313</v>
      </c>
      <c r="K242">
        <v>2026636880000</v>
      </c>
      <c r="L242">
        <v>1829920580000</v>
      </c>
      <c r="M242">
        <v>2114206790000</v>
      </c>
      <c r="N242">
        <v>1796913330000</v>
      </c>
      <c r="O242" t="s">
        <v>347</v>
      </c>
      <c r="Q242" s="73">
        <f t="shared" si="10"/>
        <v>1796913330000</v>
      </c>
      <c r="R242" s="73" t="s">
        <v>123</v>
      </c>
      <c r="S242" s="73">
        <f t="shared" si="11"/>
        <v>1796913330000</v>
      </c>
    </row>
    <row r="243" spans="1:19">
      <c r="A243" t="s">
        <v>16</v>
      </c>
      <c r="B243" t="s">
        <v>16</v>
      </c>
      <c r="C243" s="1" t="s">
        <v>141</v>
      </c>
      <c r="D243" t="s">
        <v>460</v>
      </c>
      <c r="E243" s="1" t="s">
        <v>474</v>
      </c>
      <c r="F243">
        <v>2164020410000</v>
      </c>
      <c r="G243">
        <v>1901105610000</v>
      </c>
      <c r="H243">
        <v>1629111340000</v>
      </c>
      <c r="I243">
        <v>1112860490000</v>
      </c>
      <c r="J243">
        <v>1380827979951.5283</v>
      </c>
      <c r="K243">
        <v>1728610220000</v>
      </c>
      <c r="L243">
        <v>1575201590000</v>
      </c>
      <c r="M243">
        <v>1906638090000</v>
      </c>
      <c r="N243">
        <v>1608939160000</v>
      </c>
      <c r="O243" t="s">
        <v>347</v>
      </c>
      <c r="Q243" s="73">
        <f t="shared" si="10"/>
        <v>1608939160000</v>
      </c>
      <c r="R243" s="73" t="s">
        <v>123</v>
      </c>
      <c r="S243" s="73">
        <f t="shared" si="11"/>
        <v>1608939160000</v>
      </c>
    </row>
    <row r="244" spans="1:19">
      <c r="A244" t="s">
        <v>213</v>
      </c>
      <c r="B244" t="s">
        <v>213</v>
      </c>
      <c r="C244" s="1" t="s">
        <v>23</v>
      </c>
      <c r="D244" t="s">
        <v>460</v>
      </c>
      <c r="E244" s="1" t="s">
        <v>474</v>
      </c>
      <c r="F244">
        <v>2477345680000</v>
      </c>
      <c r="G244">
        <v>2166255690000</v>
      </c>
      <c r="H244">
        <v>1862356810000</v>
      </c>
      <c r="I244">
        <v>1303212490000</v>
      </c>
      <c r="J244">
        <v>1593307773716.5315</v>
      </c>
      <c r="K244">
        <v>2023285960000</v>
      </c>
      <c r="L244">
        <v>1825941150000</v>
      </c>
      <c r="M244">
        <v>2110429740000</v>
      </c>
      <c r="N244">
        <v>1793488580000</v>
      </c>
      <c r="O244" t="s">
        <v>347</v>
      </c>
      <c r="Q244" s="73">
        <f t="shared" si="10"/>
        <v>1793488580000</v>
      </c>
      <c r="R244" s="73" t="s">
        <v>123</v>
      </c>
      <c r="S244" s="73">
        <f t="shared" si="11"/>
        <v>1793488580000</v>
      </c>
    </row>
    <row r="245" spans="1:19">
      <c r="A245" t="s">
        <v>435</v>
      </c>
      <c r="B245" t="s">
        <v>435</v>
      </c>
      <c r="C245" s="1" t="s">
        <v>287</v>
      </c>
      <c r="D245" t="s">
        <v>460</v>
      </c>
      <c r="E245" s="1" t="s">
        <v>474</v>
      </c>
      <c r="F245" t="s">
        <v>347</v>
      </c>
      <c r="G245" t="s">
        <v>347</v>
      </c>
      <c r="H245" t="s">
        <v>347</v>
      </c>
      <c r="I245" t="s">
        <v>347</v>
      </c>
      <c r="J245" t="s">
        <v>347</v>
      </c>
      <c r="K245" t="s">
        <v>347</v>
      </c>
      <c r="L245" t="s">
        <v>347</v>
      </c>
      <c r="M245" t="s">
        <v>347</v>
      </c>
      <c r="N245" t="s">
        <v>347</v>
      </c>
      <c r="O245" t="s">
        <v>347</v>
      </c>
      <c r="Q245" s="73" t="str">
        <f t="shared" si="10"/>
        <v>..</v>
      </c>
      <c r="R245" s="73" t="s">
        <v>123</v>
      </c>
      <c r="S245" s="73">
        <f t="shared" si="11"/>
        <v>0</v>
      </c>
    </row>
    <row r="246" spans="1:19">
      <c r="A246" t="s">
        <v>78</v>
      </c>
      <c r="B246" t="s">
        <v>78</v>
      </c>
      <c r="C246" s="1" t="s">
        <v>336</v>
      </c>
      <c r="D246" t="s">
        <v>460</v>
      </c>
      <c r="E246" s="1" t="s">
        <v>474</v>
      </c>
      <c r="F246">
        <v>11200081429688.73</v>
      </c>
      <c r="G246">
        <v>11245217650397.355</v>
      </c>
      <c r="H246">
        <v>13011506743959.166</v>
      </c>
      <c r="I246">
        <v>14203775007150.271</v>
      </c>
      <c r="J246">
        <v>14172063377571.307</v>
      </c>
      <c r="K246">
        <v>17530856059937.602</v>
      </c>
      <c r="L246">
        <v>14048442108066.197</v>
      </c>
      <c r="M246">
        <v>17393582130604.82</v>
      </c>
      <c r="N246">
        <v>22002681017044.531</v>
      </c>
      <c r="O246" t="s">
        <v>347</v>
      </c>
      <c r="Q246" s="73">
        <f t="shared" si="10"/>
        <v>22002681017044.531</v>
      </c>
      <c r="R246" s="73" t="s">
        <v>123</v>
      </c>
      <c r="S246" s="73">
        <f t="shared" si="11"/>
        <v>22002681017044.531</v>
      </c>
    </row>
    <row r="247" spans="1:19">
      <c r="A247" t="s">
        <v>440</v>
      </c>
      <c r="B247" t="s">
        <v>440</v>
      </c>
      <c r="C247" s="1" t="s">
        <v>95</v>
      </c>
      <c r="D247" t="s">
        <v>460</v>
      </c>
      <c r="E247" s="1" t="s">
        <v>474</v>
      </c>
      <c r="F247" t="s">
        <v>347</v>
      </c>
      <c r="G247" t="s">
        <v>347</v>
      </c>
      <c r="H247" t="s">
        <v>347</v>
      </c>
      <c r="I247" t="s">
        <v>347</v>
      </c>
      <c r="J247" t="s">
        <v>347</v>
      </c>
      <c r="K247" t="s">
        <v>347</v>
      </c>
      <c r="L247" t="s">
        <v>347</v>
      </c>
      <c r="M247" t="s">
        <v>347</v>
      </c>
      <c r="N247" t="s">
        <v>347</v>
      </c>
      <c r="O247" t="s">
        <v>347</v>
      </c>
      <c r="Q247" s="73" t="str">
        <f t="shared" si="10"/>
        <v>..</v>
      </c>
      <c r="R247" s="73" t="s">
        <v>123</v>
      </c>
      <c r="S247" s="73">
        <f t="shared" si="11"/>
        <v>0</v>
      </c>
    </row>
    <row r="248" spans="1:19">
      <c r="A248" t="s">
        <v>422</v>
      </c>
      <c r="B248" t="s">
        <v>422</v>
      </c>
      <c r="C248" s="1" t="s">
        <v>370</v>
      </c>
      <c r="D248" t="s">
        <v>460</v>
      </c>
      <c r="E248" s="1" t="s">
        <v>474</v>
      </c>
      <c r="F248">
        <v>2363523869688.7295</v>
      </c>
      <c r="G248">
        <v>2534822440397.3564</v>
      </c>
      <c r="H248">
        <v>2856827693959.166</v>
      </c>
      <c r="I248">
        <v>2755038807150.2715</v>
      </c>
      <c r="J248">
        <v>2826541363852.7397</v>
      </c>
      <c r="K248">
        <v>3887198899383.6396</v>
      </c>
      <c r="L248">
        <v>3556309778066.1987</v>
      </c>
      <c r="M248">
        <v>3835133110604.8198</v>
      </c>
      <c r="N248">
        <v>5094471027044.5293</v>
      </c>
      <c r="O248" t="s">
        <v>347</v>
      </c>
      <c r="Q248" s="73">
        <f t="shared" si="10"/>
        <v>5094471027044.5293</v>
      </c>
      <c r="R248" s="73" t="s">
        <v>123</v>
      </c>
      <c r="S248" s="73">
        <f t="shared" si="11"/>
        <v>5094471027044.5293</v>
      </c>
    </row>
    <row r="249" spans="1:19">
      <c r="A249" t="s">
        <v>250</v>
      </c>
      <c r="B249" t="s">
        <v>250</v>
      </c>
      <c r="C249" s="1" t="s">
        <v>85</v>
      </c>
      <c r="D249" t="s">
        <v>460</v>
      </c>
      <c r="E249" s="1" t="s">
        <v>474</v>
      </c>
      <c r="F249">
        <v>912210545679.07556</v>
      </c>
      <c r="G249">
        <v>1554279093871.5127</v>
      </c>
      <c r="H249">
        <v>1423090708844.9204</v>
      </c>
      <c r="I249">
        <v>1403971039727.0276</v>
      </c>
      <c r="J249">
        <v>1318825653983.4626</v>
      </c>
      <c r="K249">
        <v>1361868933988.7866</v>
      </c>
      <c r="L249">
        <v>1415428503512.2544</v>
      </c>
      <c r="M249">
        <v>3689839070000</v>
      </c>
      <c r="N249">
        <v>4665791380000</v>
      </c>
      <c r="O249" t="s">
        <v>347</v>
      </c>
      <c r="Q249" s="73">
        <f t="shared" si="10"/>
        <v>4665791380000</v>
      </c>
      <c r="R249" s="73" t="s">
        <v>123</v>
      </c>
      <c r="S249" s="73">
        <f t="shared" si="11"/>
        <v>4665791380000</v>
      </c>
    </row>
    <row r="250" spans="1:19">
      <c r="A250" t="s">
        <v>294</v>
      </c>
      <c r="B250" t="s">
        <v>294</v>
      </c>
      <c r="C250" s="1" t="s">
        <v>152</v>
      </c>
      <c r="D250" t="s">
        <v>460</v>
      </c>
      <c r="E250" s="1" t="s">
        <v>474</v>
      </c>
      <c r="F250">
        <v>241729595679.07556</v>
      </c>
      <c r="G250">
        <v>509695143871.51257</v>
      </c>
      <c r="H250">
        <v>288451228844.92041</v>
      </c>
      <c r="I250">
        <v>239683669727.02759</v>
      </c>
      <c r="J250">
        <v>240861710526.85904</v>
      </c>
      <c r="K250">
        <v>268551133988.7865</v>
      </c>
      <c r="L250">
        <v>291485078617.76843</v>
      </c>
      <c r="M250" t="s">
        <v>347</v>
      </c>
      <c r="N250">
        <v>1362245270000</v>
      </c>
      <c r="O250" t="s">
        <v>347</v>
      </c>
      <c r="Q250" s="73">
        <f t="shared" si="10"/>
        <v>1362245270000</v>
      </c>
      <c r="R250" s="73" t="s">
        <v>123</v>
      </c>
      <c r="S250" s="73">
        <f t="shared" si="11"/>
        <v>1362245270000</v>
      </c>
    </row>
    <row r="251" spans="1:19">
      <c r="A251" t="s">
        <v>406</v>
      </c>
      <c r="B251" t="s">
        <v>406</v>
      </c>
      <c r="C251" s="1" t="s">
        <v>143</v>
      </c>
      <c r="D251" t="s">
        <v>460</v>
      </c>
      <c r="E251" s="1" t="s">
        <v>474</v>
      </c>
      <c r="F251">
        <v>238870455679.07556</v>
      </c>
      <c r="G251">
        <v>506447663871.51257</v>
      </c>
      <c r="H251">
        <v>285263968844.92041</v>
      </c>
      <c r="I251">
        <v>236344469727.02759</v>
      </c>
      <c r="J251">
        <v>237471590526.85904</v>
      </c>
      <c r="K251">
        <v>264659643988.78647</v>
      </c>
      <c r="L251">
        <v>287750158617.76843</v>
      </c>
      <c r="M251" t="s">
        <v>347</v>
      </c>
      <c r="N251">
        <v>1358798360000</v>
      </c>
      <c r="O251" t="s">
        <v>347</v>
      </c>
      <c r="Q251" s="73">
        <f t="shared" si="10"/>
        <v>1358798360000</v>
      </c>
      <c r="R251" s="73" t="s">
        <v>123</v>
      </c>
      <c r="S251" s="73">
        <f t="shared" si="11"/>
        <v>1358798360000</v>
      </c>
    </row>
    <row r="252" spans="1:19">
      <c r="A252" t="s">
        <v>36</v>
      </c>
      <c r="B252" t="s">
        <v>36</v>
      </c>
      <c r="C252" s="1" t="s">
        <v>288</v>
      </c>
      <c r="D252" t="s">
        <v>460</v>
      </c>
      <c r="E252" s="1" t="s">
        <v>474</v>
      </c>
      <c r="F252">
        <v>11200081429688.73</v>
      </c>
      <c r="G252">
        <v>11245217650397.355</v>
      </c>
      <c r="H252">
        <v>13011506743959.166</v>
      </c>
      <c r="I252">
        <v>14203775007150.271</v>
      </c>
      <c r="J252">
        <v>14172063377571.307</v>
      </c>
      <c r="K252">
        <v>17530856059937.602</v>
      </c>
      <c r="L252">
        <v>14048442108066.197</v>
      </c>
      <c r="M252">
        <v>17390367910604.82</v>
      </c>
      <c r="N252">
        <v>22002681017044.531</v>
      </c>
      <c r="O252" t="s">
        <v>347</v>
      </c>
      <c r="Q252" s="73">
        <f t="shared" si="10"/>
        <v>22002681017044.531</v>
      </c>
      <c r="R252" s="73" t="s">
        <v>123</v>
      </c>
      <c r="S252" s="73">
        <f t="shared" si="11"/>
        <v>22002681017044.531</v>
      </c>
    </row>
    <row r="253" spans="1:19">
      <c r="A253" t="s">
        <v>172</v>
      </c>
      <c r="B253" t="s">
        <v>172</v>
      </c>
      <c r="C253" s="1" t="s">
        <v>316</v>
      </c>
      <c r="D253" t="s">
        <v>460</v>
      </c>
      <c r="E253" s="1" t="s">
        <v>474</v>
      </c>
      <c r="F253">
        <v>20729793690000</v>
      </c>
      <c r="G253">
        <v>26150142290000</v>
      </c>
      <c r="H253">
        <v>28427611350000</v>
      </c>
      <c r="I253">
        <v>26662788900000</v>
      </c>
      <c r="J253">
        <v>29348245084381.16</v>
      </c>
      <c r="K253">
        <v>34490481360000</v>
      </c>
      <c r="L253">
        <v>32376608960000</v>
      </c>
      <c r="M253">
        <v>36302891640000</v>
      </c>
      <c r="N253">
        <v>43361336470000</v>
      </c>
      <c r="O253" t="s">
        <v>347</v>
      </c>
      <c r="Q253" s="73">
        <f t="shared" si="10"/>
        <v>43361336470000</v>
      </c>
      <c r="R253" s="73" t="s">
        <v>123</v>
      </c>
      <c r="S253" s="73">
        <f t="shared" si="11"/>
        <v>43361336470000</v>
      </c>
    </row>
    <row r="254" spans="1:19">
      <c r="A254" t="s">
        <v>444</v>
      </c>
      <c r="B254" t="s">
        <v>444</v>
      </c>
      <c r="C254" s="1" t="s">
        <v>231</v>
      </c>
      <c r="D254" t="s">
        <v>460</v>
      </c>
      <c r="E254" s="1" t="s">
        <v>474</v>
      </c>
      <c r="F254" t="s">
        <v>347</v>
      </c>
      <c r="G254" t="s">
        <v>347</v>
      </c>
      <c r="H254" t="s">
        <v>347</v>
      </c>
      <c r="I254" t="s">
        <v>347</v>
      </c>
      <c r="J254" t="s">
        <v>347</v>
      </c>
      <c r="K254" t="s">
        <v>347</v>
      </c>
      <c r="L254" t="s">
        <v>347</v>
      </c>
      <c r="M254" t="s">
        <v>347</v>
      </c>
      <c r="N254" t="s">
        <v>347</v>
      </c>
      <c r="O254" t="s">
        <v>347</v>
      </c>
      <c r="Q254" s="73" t="str">
        <f t="shared" si="10"/>
        <v>..</v>
      </c>
      <c r="R254" s="73" t="s">
        <v>123</v>
      </c>
      <c r="S254" s="73">
        <f t="shared" si="11"/>
        <v>0</v>
      </c>
    </row>
    <row r="255" spans="1:19">
      <c r="A255" t="s">
        <v>189</v>
      </c>
      <c r="B255" t="s">
        <v>189</v>
      </c>
      <c r="C255" s="1" t="s">
        <v>51</v>
      </c>
      <c r="D255" t="s">
        <v>460</v>
      </c>
      <c r="E255" s="1" t="s">
        <v>474</v>
      </c>
      <c r="F255">
        <v>39499230210000</v>
      </c>
      <c r="G255">
        <v>48432801850000</v>
      </c>
      <c r="H255">
        <v>49130958060000</v>
      </c>
      <c r="I255">
        <v>43144370710000</v>
      </c>
      <c r="J255">
        <v>45920642147794.5</v>
      </c>
      <c r="K255">
        <v>55523516565533.969</v>
      </c>
      <c r="L255">
        <v>48960324094500.477</v>
      </c>
      <c r="M255">
        <v>52220512810000</v>
      </c>
      <c r="N255">
        <v>60820263190000</v>
      </c>
      <c r="O255" t="s">
        <v>347</v>
      </c>
      <c r="Q255" s="73">
        <f t="shared" si="10"/>
        <v>60820263190000</v>
      </c>
      <c r="R255" s="73" t="s">
        <v>123</v>
      </c>
      <c r="S255" s="73">
        <f t="shared" si="11"/>
        <v>60820263190000</v>
      </c>
    </row>
    <row r="256" spans="1:19">
      <c r="A256" t="s">
        <v>477</v>
      </c>
      <c r="B256" t="s">
        <v>477</v>
      </c>
      <c r="C256" s="1" t="s">
        <v>222</v>
      </c>
      <c r="D256" t="s">
        <v>460</v>
      </c>
      <c r="E256" s="1" t="s">
        <v>474</v>
      </c>
      <c r="F256" t="s">
        <v>347</v>
      </c>
      <c r="G256" t="s">
        <v>347</v>
      </c>
      <c r="H256" t="s">
        <v>347</v>
      </c>
      <c r="I256" t="s">
        <v>347</v>
      </c>
      <c r="J256" t="s">
        <v>347</v>
      </c>
      <c r="K256" t="s">
        <v>347</v>
      </c>
      <c r="L256" t="s">
        <v>347</v>
      </c>
      <c r="M256" t="s">
        <v>347</v>
      </c>
      <c r="N256" t="s">
        <v>347</v>
      </c>
      <c r="O256" t="s">
        <v>347</v>
      </c>
      <c r="Q256" s="73" t="str">
        <f t="shared" si="10"/>
        <v>..</v>
      </c>
      <c r="R256" s="73" t="s">
        <v>123</v>
      </c>
      <c r="S256" s="73">
        <f t="shared" si="11"/>
        <v>0</v>
      </c>
    </row>
    <row r="257" spans="1:19">
      <c r="A257" t="s">
        <v>434</v>
      </c>
      <c r="B257" t="s">
        <v>434</v>
      </c>
      <c r="C257" s="1" t="s">
        <v>424</v>
      </c>
      <c r="D257" t="s">
        <v>460</v>
      </c>
      <c r="E257" s="1" t="s">
        <v>474</v>
      </c>
      <c r="F257" t="s">
        <v>347</v>
      </c>
      <c r="G257" t="s">
        <v>347</v>
      </c>
      <c r="H257" t="s">
        <v>347</v>
      </c>
      <c r="I257" t="s">
        <v>347</v>
      </c>
      <c r="J257" t="s">
        <v>347</v>
      </c>
      <c r="K257" t="s">
        <v>347</v>
      </c>
      <c r="L257" t="s">
        <v>347</v>
      </c>
      <c r="M257" t="s">
        <v>347</v>
      </c>
      <c r="N257" t="s">
        <v>347</v>
      </c>
      <c r="O257" t="s">
        <v>347</v>
      </c>
      <c r="Q257" s="73" t="str">
        <f t="shared" si="10"/>
        <v>..</v>
      </c>
      <c r="R257" s="73" t="s">
        <v>123</v>
      </c>
      <c r="S257" s="73">
        <f t="shared" si="11"/>
        <v>0</v>
      </c>
    </row>
    <row r="258" spans="1:19">
      <c r="A258" t="s">
        <v>358</v>
      </c>
      <c r="B258" t="s">
        <v>358</v>
      </c>
      <c r="C258" s="1" t="s">
        <v>272</v>
      </c>
      <c r="D258" t="s">
        <v>460</v>
      </c>
      <c r="E258" s="1" t="s">
        <v>474</v>
      </c>
      <c r="F258">
        <v>41230554470000</v>
      </c>
      <c r="G258">
        <v>50554624080000</v>
      </c>
      <c r="H258">
        <v>51555189190000</v>
      </c>
      <c r="I258">
        <v>45621765060000</v>
      </c>
      <c r="J258">
        <v>48473413776339.219</v>
      </c>
      <c r="K258">
        <v>59055079565533.969</v>
      </c>
      <c r="L258">
        <v>52150909064500.477</v>
      </c>
      <c r="M258">
        <v>56538566800000</v>
      </c>
      <c r="N258">
        <v>66281673570000</v>
      </c>
      <c r="O258" t="s">
        <v>347</v>
      </c>
      <c r="Q258" s="73">
        <f t="shared" si="10"/>
        <v>66281673570000</v>
      </c>
      <c r="R258" s="73" t="s">
        <v>123</v>
      </c>
      <c r="S258" s="73">
        <f t="shared" si="11"/>
        <v>66281673570000</v>
      </c>
    </row>
    <row r="259" spans="1:19">
      <c r="A259" t="s">
        <v>83</v>
      </c>
      <c r="B259" t="s">
        <v>83</v>
      </c>
      <c r="C259" s="1" t="s">
        <v>451</v>
      </c>
      <c r="D259" t="s">
        <v>460</v>
      </c>
      <c r="E259" s="1" t="s">
        <v>474</v>
      </c>
      <c r="F259" t="s">
        <v>347</v>
      </c>
      <c r="G259" t="s">
        <v>347</v>
      </c>
      <c r="H259" t="s">
        <v>347</v>
      </c>
      <c r="I259" t="s">
        <v>347</v>
      </c>
      <c r="J259" t="s">
        <v>347</v>
      </c>
      <c r="K259" t="s">
        <v>347</v>
      </c>
      <c r="L259" t="s">
        <v>347</v>
      </c>
      <c r="M259" t="s">
        <v>347</v>
      </c>
      <c r="N259" t="s">
        <v>347</v>
      </c>
      <c r="O259" t="s">
        <v>347</v>
      </c>
      <c r="Q259" s="73" t="str">
        <f t="shared" ref="Q259:Q267" si="12">INDEX($F259:$O259, 1, MATCH($R259, $F$1:$O$1, 0))</f>
        <v>..</v>
      </c>
      <c r="R259" s="73" t="s">
        <v>123</v>
      </c>
      <c r="S259" s="73">
        <f t="shared" ref="S259:S267" si="13">IF(Q259="..", 0, Q259)</f>
        <v>0</v>
      </c>
    </row>
    <row r="260" spans="1:19">
      <c r="A260" t="s">
        <v>132</v>
      </c>
      <c r="B260" t="s">
        <v>132</v>
      </c>
      <c r="C260" s="1" t="s">
        <v>60</v>
      </c>
      <c r="D260" t="s">
        <v>460</v>
      </c>
      <c r="E260" s="1" t="s">
        <v>474</v>
      </c>
      <c r="F260" t="s">
        <v>347</v>
      </c>
      <c r="G260" t="s">
        <v>347</v>
      </c>
      <c r="H260" t="s">
        <v>347</v>
      </c>
      <c r="I260" t="s">
        <v>347</v>
      </c>
      <c r="J260" t="s">
        <v>347</v>
      </c>
      <c r="K260" t="s">
        <v>347</v>
      </c>
      <c r="L260" t="s">
        <v>347</v>
      </c>
      <c r="M260" t="s">
        <v>347</v>
      </c>
      <c r="N260" t="s">
        <v>347</v>
      </c>
      <c r="O260" t="s">
        <v>347</v>
      </c>
      <c r="Q260" s="73" t="str">
        <f t="shared" si="12"/>
        <v>..</v>
      </c>
      <c r="R260" s="73" t="s">
        <v>123</v>
      </c>
      <c r="S260" s="73">
        <f t="shared" si="13"/>
        <v>0</v>
      </c>
    </row>
    <row r="261" spans="1:19">
      <c r="A261" t="s">
        <v>251</v>
      </c>
      <c r="B261" t="s">
        <v>251</v>
      </c>
      <c r="C261" s="1" t="s">
        <v>56</v>
      </c>
      <c r="D261" t="s">
        <v>460</v>
      </c>
      <c r="E261" s="1" t="s">
        <v>474</v>
      </c>
      <c r="F261">
        <v>1407390305254.8101</v>
      </c>
      <c r="G261">
        <v>1335028678240.6399</v>
      </c>
      <c r="H261">
        <v>1778831517024.6699</v>
      </c>
      <c r="I261">
        <v>1831458207451.3301</v>
      </c>
      <c r="J261">
        <v>1835395597672.8984</v>
      </c>
      <c r="K261">
        <v>2661127068537.8101</v>
      </c>
      <c r="L261">
        <v>2375276037005.6099</v>
      </c>
      <c r="M261">
        <v>2367061520604.8198</v>
      </c>
      <c r="N261">
        <v>2701221157044.5298</v>
      </c>
      <c r="O261" t="s">
        <v>347</v>
      </c>
      <c r="Q261" s="73">
        <f t="shared" si="12"/>
        <v>2701221157044.5298</v>
      </c>
      <c r="R261" s="73" t="s">
        <v>123</v>
      </c>
      <c r="S261" s="73">
        <f t="shared" si="13"/>
        <v>2701221157044.5298</v>
      </c>
    </row>
    <row r="262" spans="1:19">
      <c r="A262" t="s">
        <v>335</v>
      </c>
      <c r="B262" t="s">
        <v>335</v>
      </c>
      <c r="C262" s="1" t="s">
        <v>447</v>
      </c>
      <c r="D262" t="s">
        <v>460</v>
      </c>
      <c r="E262" s="1" t="s">
        <v>474</v>
      </c>
      <c r="F262">
        <v>1407390305254.8101</v>
      </c>
      <c r="G262">
        <v>1335028678240.6399</v>
      </c>
      <c r="H262">
        <v>1778831517024.6699</v>
      </c>
      <c r="I262">
        <v>1831458207451.3301</v>
      </c>
      <c r="J262">
        <v>1835395597672.8984</v>
      </c>
      <c r="K262">
        <v>2661127068537.8101</v>
      </c>
      <c r="L262">
        <v>2375276037005.6099</v>
      </c>
      <c r="M262">
        <v>2367061520604.8198</v>
      </c>
      <c r="N262">
        <v>2701221157044.5298</v>
      </c>
      <c r="O262" t="s">
        <v>347</v>
      </c>
      <c r="Q262" s="73">
        <f t="shared" si="12"/>
        <v>2701221157044.5298</v>
      </c>
      <c r="R262" s="73" t="s">
        <v>123</v>
      </c>
      <c r="S262" s="73">
        <f t="shared" si="13"/>
        <v>2701221157044.5298</v>
      </c>
    </row>
    <row r="263" spans="1:19">
      <c r="A263" t="s">
        <v>548</v>
      </c>
      <c r="B263" t="s">
        <v>548</v>
      </c>
      <c r="C263" s="1" t="s">
        <v>550</v>
      </c>
      <c r="D263" t="s">
        <v>460</v>
      </c>
      <c r="E263" s="1" t="s">
        <v>474</v>
      </c>
      <c r="F263" t="s">
        <v>347</v>
      </c>
      <c r="G263" t="s">
        <v>347</v>
      </c>
      <c r="H263" t="s">
        <v>347</v>
      </c>
      <c r="I263" t="s">
        <v>347</v>
      </c>
      <c r="J263" t="s">
        <v>347</v>
      </c>
      <c r="K263" t="s">
        <v>347</v>
      </c>
      <c r="L263" t="s">
        <v>347</v>
      </c>
      <c r="M263" t="s">
        <v>347</v>
      </c>
      <c r="N263" t="s">
        <v>347</v>
      </c>
      <c r="O263" t="s">
        <v>347</v>
      </c>
      <c r="Q263" s="73" t="str">
        <f t="shared" si="12"/>
        <v>..</v>
      </c>
      <c r="R263" s="73" t="s">
        <v>123</v>
      </c>
      <c r="S263" s="73">
        <f t="shared" si="13"/>
        <v>0</v>
      </c>
    </row>
    <row r="264" spans="1:19">
      <c r="A264" t="s">
        <v>502</v>
      </c>
      <c r="B264" t="s">
        <v>502</v>
      </c>
      <c r="C264" s="1" t="s">
        <v>466</v>
      </c>
      <c r="D264" t="s">
        <v>460</v>
      </c>
      <c r="E264" s="1" t="s">
        <v>474</v>
      </c>
      <c r="F264" t="s">
        <v>347</v>
      </c>
      <c r="G264" t="s">
        <v>347</v>
      </c>
      <c r="H264" t="s">
        <v>347</v>
      </c>
      <c r="I264" t="s">
        <v>347</v>
      </c>
      <c r="J264" t="s">
        <v>347</v>
      </c>
      <c r="K264" t="s">
        <v>347</v>
      </c>
      <c r="L264" t="s">
        <v>347</v>
      </c>
      <c r="M264" t="s">
        <v>347</v>
      </c>
      <c r="N264" t="s">
        <v>347</v>
      </c>
      <c r="O264" t="s">
        <v>347</v>
      </c>
      <c r="Q264" s="73" t="str">
        <f t="shared" si="12"/>
        <v>..</v>
      </c>
      <c r="R264" s="73" t="s">
        <v>123</v>
      </c>
      <c r="S264" s="73">
        <f t="shared" si="13"/>
        <v>0</v>
      </c>
    </row>
    <row r="265" spans="1:19">
      <c r="A265" t="s">
        <v>61</v>
      </c>
      <c r="B265" t="s">
        <v>61</v>
      </c>
      <c r="C265" s="1" t="s">
        <v>167</v>
      </c>
      <c r="D265" t="s">
        <v>460</v>
      </c>
      <c r="E265" s="1" t="s">
        <v>474</v>
      </c>
      <c r="F265" t="s">
        <v>347</v>
      </c>
      <c r="G265" t="s">
        <v>347</v>
      </c>
      <c r="H265" t="s">
        <v>347</v>
      </c>
      <c r="I265" t="s">
        <v>347</v>
      </c>
      <c r="J265" t="s">
        <v>347</v>
      </c>
      <c r="K265" t="s">
        <v>347</v>
      </c>
      <c r="L265" t="s">
        <v>347</v>
      </c>
      <c r="M265" t="s">
        <v>347</v>
      </c>
      <c r="N265" t="s">
        <v>347</v>
      </c>
      <c r="O265" t="s">
        <v>347</v>
      </c>
      <c r="Q265" s="73" t="str">
        <f>INDEX($F265:$O265, 1, MATCH($R265, $F$1:$O$1, 0))</f>
        <v>..</v>
      </c>
      <c r="R265" s="73" t="s">
        <v>123</v>
      </c>
      <c r="S265" s="73">
        <f t="shared" si="13"/>
        <v>0</v>
      </c>
    </row>
    <row r="266" spans="1:19">
      <c r="A266" t="s">
        <v>274</v>
      </c>
      <c r="B266" t="s">
        <v>274</v>
      </c>
      <c r="C266" s="1" t="s">
        <v>66</v>
      </c>
      <c r="D266" t="s">
        <v>460</v>
      </c>
      <c r="E266" s="1" t="s">
        <v>474</v>
      </c>
      <c r="F266">
        <v>8836557560000</v>
      </c>
      <c r="G266">
        <v>8710395210000</v>
      </c>
      <c r="H266">
        <v>10154679050000</v>
      </c>
      <c r="I266">
        <v>11448736200000</v>
      </c>
      <c r="J266">
        <v>11345522013718.568</v>
      </c>
      <c r="K266">
        <v>13643657160553.961</v>
      </c>
      <c r="L266">
        <v>10492132330000</v>
      </c>
      <c r="M266">
        <v>13555234800000</v>
      </c>
      <c r="N266">
        <v>16908209990000</v>
      </c>
      <c r="O266" t="s">
        <v>347</v>
      </c>
      <c r="Q266" s="73">
        <f t="shared" si="12"/>
        <v>16908209990000</v>
      </c>
      <c r="R266" s="73" t="s">
        <v>123</v>
      </c>
      <c r="S266" s="73">
        <f t="shared" si="13"/>
        <v>16908209990000</v>
      </c>
    </row>
    <row r="267" spans="1:19">
      <c r="A267" t="s">
        <v>150</v>
      </c>
      <c r="B267" t="s">
        <v>150</v>
      </c>
      <c r="C267" s="1" t="s">
        <v>539</v>
      </c>
      <c r="D267" t="s">
        <v>460</v>
      </c>
      <c r="E267" s="1" t="s">
        <v>474</v>
      </c>
      <c r="F267">
        <v>54503236899688.734</v>
      </c>
      <c r="G267">
        <v>64367842410397.359</v>
      </c>
      <c r="H267">
        <v>67177254463959.172</v>
      </c>
      <c r="I267">
        <v>62268183687150.273</v>
      </c>
      <c r="J267">
        <v>65117714419402.797</v>
      </c>
      <c r="K267">
        <v>79501947538294.844</v>
      </c>
      <c r="L267">
        <v>68893043867461.156</v>
      </c>
      <c r="M267">
        <v>78825582830604.813</v>
      </c>
      <c r="N267">
        <v>93686226067044.531</v>
      </c>
      <c r="O267" t="s">
        <v>347</v>
      </c>
      <c r="Q267" s="73">
        <f t="shared" si="12"/>
        <v>93686226067044.531</v>
      </c>
      <c r="R267" s="73" t="s">
        <v>123</v>
      </c>
      <c r="S267" s="73">
        <f t="shared" si="13"/>
        <v>93686226067044.531</v>
      </c>
    </row>
    <row r="268" spans="1:19">
      <c r="C268" s="1"/>
      <c r="E268" s="1"/>
    </row>
    <row r="269" spans="1:19">
      <c r="C269" s="1"/>
      <c r="E269" s="1"/>
    </row>
    <row r="270" spans="1:19">
      <c r="C270" s="1"/>
      <c r="E270" s="1"/>
      <c r="S270" s="80"/>
    </row>
    <row r="271" spans="1:19">
      <c r="A271" t="s">
        <v>46</v>
      </c>
      <c r="B271" t="s">
        <v>46</v>
      </c>
      <c r="C271" s="1"/>
      <c r="E271" s="1"/>
      <c r="R271" s="74"/>
      <c r="S271" s="80"/>
    </row>
    <row r="272" spans="1:19">
      <c r="A272" t="s">
        <v>426</v>
      </c>
      <c r="B272" t="s">
        <v>426</v>
      </c>
      <c r="R272" s="74"/>
      <c r="S272" s="81"/>
    </row>
    <row r="273" spans="18:18">
      <c r="R273" s="74"/>
    </row>
    <row r="274" spans="18:18">
      <c r="R274" s="74"/>
    </row>
    <row r="275" spans="18:18">
      <c r="R275" s="74"/>
    </row>
    <row r="276" spans="18:18">
      <c r="R276" s="74"/>
    </row>
    <row r="277" spans="18:18">
      <c r="R277" s="74"/>
    </row>
    <row r="278" spans="18:18">
      <c r="R278" s="74"/>
    </row>
    <row r="279" spans="18:18">
      <c r="R279" s="74"/>
    </row>
    <row r="280" spans="18:18">
      <c r="R280" s="74"/>
    </row>
  </sheetData>
  <autoFilter ref="Q1:S268"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README</vt:lpstr>
      <vt:lpstr>Core Inputs</vt:lpstr>
      <vt:lpstr>Portfolio</vt:lpstr>
      <vt:lpstr>Index size</vt:lpstr>
      <vt:lpstr>MSCI Data -&gt;</vt:lpstr>
      <vt:lpstr>Disclaimer</vt:lpstr>
      <vt:lpstr>ACWI</vt:lpstr>
      <vt:lpstr>World</vt:lpstr>
      <vt:lpstr>EM</vt:lpstr>
      <vt:lpstr>FM</vt:lpstr>
      <vt:lpstr>Other input data -&gt;</vt:lpstr>
      <vt:lpstr>ISO2-ISO3</vt:lpstr>
      <vt:lpstr>ISO3-Names</vt:lpstr>
      <vt:lpstr>ISO3s in META</vt:lpstr>
      <vt:lpstr>WB Country Groups</vt:lpstr>
      <vt:lpstr>Damodaran_ReturnsByYear</vt:lpstr>
      <vt:lpstr>Damodaran CRPs</vt:lpstr>
      <vt:lpstr>US Inflation</vt:lpstr>
      <vt:lpstr>WB WDI Market 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2024-05-15T09:23:05Z</dcterms:created>
  <dcterms:modified xsi:type="dcterms:W3CDTF">2024-10-14T13:03:46Z</dcterms:modified>
</cp:coreProperties>
</file>