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RESEARCH WORK\CYCLESIM\"/>
    </mc:Choice>
  </mc:AlternateContent>
  <xr:revisionPtr revIDLastSave="0" documentId="13_ncr:1_{77CCB820-E25A-42D9-80A0-1F0B689AD41B}" xr6:coauthVersionLast="47" xr6:coauthVersionMax="47" xr10:uidLastSave="{00000000-0000-0000-0000-000000000000}"/>
  <bookViews>
    <workbookView xWindow="28680" yWindow="-120" windowWidth="29040" windowHeight="15720" xr2:uid="{1A5E50F8-F8D6-41F3-B43E-46CDB30A5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1" i="1"/>
  <c r="AC16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15" i="1"/>
  <c r="AB3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16" i="1"/>
  <c r="R5" i="1"/>
  <c r="Q5" i="1"/>
  <c r="P5" i="1"/>
  <c r="K5" i="1"/>
  <c r="N5" i="1" s="1"/>
  <c r="F5" i="1"/>
  <c r="H5" i="1"/>
  <c r="G5" i="1"/>
  <c r="A5" i="1"/>
  <c r="D5" i="1" s="1"/>
  <c r="M5" i="1" l="1"/>
  <c r="B5" i="1"/>
  <c r="C5" i="1"/>
  <c r="L5" i="1"/>
</calcChain>
</file>

<file path=xl/sharedStrings.xml><?xml version="1.0" encoding="utf-8"?>
<sst xmlns="http://schemas.openxmlformats.org/spreadsheetml/2006/main" count="72" uniqueCount="45">
  <si>
    <t>Bed 1</t>
  </si>
  <si>
    <t>Ct</t>
  </si>
  <si>
    <t>C_H2O</t>
  </si>
  <si>
    <t>C_O2</t>
  </si>
  <si>
    <t>C_N2</t>
  </si>
  <si>
    <t>T</t>
  </si>
  <si>
    <t>Q_H2O</t>
  </si>
  <si>
    <t>Q_O2</t>
  </si>
  <si>
    <t>Q_N2</t>
  </si>
  <si>
    <t>Bed 2</t>
  </si>
  <si>
    <t>Y</t>
  </si>
  <si>
    <t>P</t>
  </si>
  <si>
    <r>
      <t xml:space="preserve">nodes.FeedTank.P = 1e5; </t>
    </r>
    <r>
      <rPr>
        <sz val="10"/>
        <color rgb="FF008013"/>
        <rFont val="Consolas"/>
        <family val="3"/>
      </rPr>
      <t>% Feed pressure (Pa)</t>
    </r>
  </si>
  <si>
    <r>
      <t xml:space="preserve">nodes.FeedTank.T = 318; </t>
    </r>
    <r>
      <rPr>
        <sz val="10"/>
        <color rgb="FF008013"/>
        <rFont val="Consolas"/>
        <family val="3"/>
      </rPr>
      <t>% Feed temperature [K]</t>
    </r>
  </si>
  <si>
    <r>
      <t xml:space="preserve">nodes.FeedTank.y = [0.003, 0.21, 0.787]; </t>
    </r>
    <r>
      <rPr>
        <sz val="10"/>
        <color rgb="FF008013"/>
        <rFont val="Consolas"/>
        <family val="3"/>
      </rPr>
      <t>% Mole fractions of (H2O, O2, N2)</t>
    </r>
  </si>
  <si>
    <r>
      <t xml:space="preserve">nodes.ProductTank.P = 9e4; </t>
    </r>
    <r>
      <rPr>
        <sz val="10"/>
        <color rgb="FF008013"/>
        <rFont val="Consolas"/>
        <family val="3"/>
      </rPr>
      <t>%ProductTank Pressure (Pa)</t>
    </r>
  </si>
  <si>
    <r>
      <t xml:space="preserve">nodes.ProductTank.T = 318; </t>
    </r>
    <r>
      <rPr>
        <sz val="10"/>
        <color rgb="FF008013"/>
        <rFont val="Consolas"/>
        <family val="3"/>
      </rPr>
      <t>%Product Tank T (K)</t>
    </r>
  </si>
  <si>
    <r>
      <t xml:space="preserve">nodes.ProductTank.y = [0.00,1.00,0.00]; </t>
    </r>
    <r>
      <rPr>
        <sz val="10"/>
        <color rgb="FF008013"/>
        <rFont val="Consolas"/>
        <family val="3"/>
      </rPr>
      <t>%Product tank composition</t>
    </r>
  </si>
  <si>
    <t>nodes.Waste.P = 1e4;</t>
  </si>
  <si>
    <t xml:space="preserve">Cv_vals = [NaN, NaN, 0.015, 0.015, 0.008, 0.008, 0.012,0.001,0.001]; </t>
  </si>
  <si>
    <t>V1</t>
  </si>
  <si>
    <t>Q</t>
  </si>
  <si>
    <t>V4</t>
  </si>
  <si>
    <t>YH2O</t>
  </si>
  <si>
    <t>YO2</t>
  </si>
  <si>
    <t>YN2</t>
  </si>
  <si>
    <t>V5</t>
  </si>
  <si>
    <t>V9</t>
  </si>
  <si>
    <t>Y_H2O</t>
  </si>
  <si>
    <t>Y_O2</t>
  </si>
  <si>
    <t>Y_N2</t>
  </si>
  <si>
    <t>v</t>
  </si>
  <si>
    <t>N</t>
  </si>
  <si>
    <t>Face</t>
  </si>
  <si>
    <t>Ci_ext</t>
  </si>
  <si>
    <t>H2O</t>
  </si>
  <si>
    <t>flux_i</t>
  </si>
  <si>
    <t>O2</t>
  </si>
  <si>
    <t>gas_term</t>
  </si>
  <si>
    <t>Total</t>
  </si>
  <si>
    <t>Ct_ext</t>
  </si>
  <si>
    <t>Ct_face</t>
  </si>
  <si>
    <t>flux_t</t>
  </si>
  <si>
    <t>flux_Ct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</si>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</sst>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801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center" indent="3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419100</xdr:colOff>
      <xdr:row>6</xdr:row>
      <xdr:rowOff>0</xdr:rowOff>
    </xdr:from>
    <xdr:to>
      <xdr:col>24</xdr:col>
      <xdr:colOff>352926</xdr:colOff>
      <xdr:row>11</xdr:row>
      <xdr:rowOff>104923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901143-7A4A-4E04-B00A-227CD0AB8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1900" y="1143000"/>
          <a:ext cx="3591426" cy="105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8AF8-47EE-4CC9-87CE-0A2D7040303E}">
  <dimension ref="A1:AF41"/>
  <sheetViews>
    <sheetView tabSelected="1" workbookViewId="0">
      <selection activeCell="A11" sqref="A11"/>
    </sheetView>
  </sheetViews>
  <sheetFormatPr defaultRowHeight="15" x14ac:dyDescent="0.25"/>
  <sheetData>
    <row r="1" spans="1:32" x14ac:dyDescent="0.25">
      <c r="A1" s="6" t="s">
        <v>0</v>
      </c>
      <c r="B1" s="6"/>
      <c r="C1" s="6"/>
      <c r="D1" s="6"/>
      <c r="E1" s="6"/>
      <c r="F1" s="6"/>
      <c r="G1" s="6"/>
      <c r="H1" s="6"/>
      <c r="I1" s="1"/>
      <c r="K1" s="6" t="s">
        <v>9</v>
      </c>
      <c r="L1" s="6"/>
      <c r="M1" s="6"/>
      <c r="N1" s="6"/>
      <c r="O1" s="6"/>
      <c r="P1" s="6"/>
      <c r="Q1" s="6"/>
      <c r="R1" s="6"/>
    </row>
    <row r="2" spans="1:32" x14ac:dyDescent="0.25">
      <c r="A2" s="1"/>
      <c r="B2" s="6" t="s">
        <v>10</v>
      </c>
      <c r="C2" s="6"/>
      <c r="D2" s="6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</row>
    <row r="3" spans="1:32" x14ac:dyDescent="0.25">
      <c r="A3" s="1"/>
      <c r="B3" s="1">
        <v>0.02</v>
      </c>
      <c r="C3" s="1">
        <v>0.9</v>
      </c>
      <c r="D3" s="1">
        <v>0.08</v>
      </c>
      <c r="E3" s="1">
        <v>321.11660000000001</v>
      </c>
      <c r="F3" s="1"/>
      <c r="G3" s="1"/>
      <c r="H3" s="1"/>
      <c r="I3" s="2">
        <v>100070</v>
      </c>
      <c r="K3" s="1"/>
      <c r="L3" s="1">
        <v>0.05</v>
      </c>
      <c r="M3" s="1">
        <v>0.1</v>
      </c>
      <c r="N3" s="1">
        <v>0.85</v>
      </c>
      <c r="O3" s="1">
        <v>300</v>
      </c>
      <c r="P3" s="1"/>
      <c r="Q3" s="1"/>
      <c r="R3" s="1"/>
      <c r="S3" s="3">
        <v>20174</v>
      </c>
    </row>
    <row r="4" spans="1:32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11</v>
      </c>
      <c r="K4" s="1" t="s">
        <v>1</v>
      </c>
      <c r="L4" s="1" t="s">
        <v>2</v>
      </c>
      <c r="M4" s="1" t="s">
        <v>3</v>
      </c>
      <c r="N4" s="1" t="s">
        <v>4</v>
      </c>
      <c r="O4" s="1" t="s">
        <v>5</v>
      </c>
      <c r="P4" s="1" t="s">
        <v>6</v>
      </c>
      <c r="Q4" s="1" t="s">
        <v>7</v>
      </c>
      <c r="R4" s="1" t="s">
        <v>8</v>
      </c>
      <c r="S4" s="1" t="s">
        <v>11</v>
      </c>
    </row>
    <row r="5" spans="1:32" x14ac:dyDescent="0.25">
      <c r="A5" s="4">
        <f>I3/(8.314*E3)</f>
        <v>37.482722077624651</v>
      </c>
      <c r="B5" s="4">
        <f>B3*A5</f>
        <v>0.74965444155249306</v>
      </c>
      <c r="C5" s="4">
        <f>C3*A5</f>
        <v>33.734449869862189</v>
      </c>
      <c r="D5" s="4">
        <f>D3*A5</f>
        <v>2.9986177662099722</v>
      </c>
      <c r="F5" s="4">
        <f>0.000005*B3*I3</f>
        <v>1.0007E-2</v>
      </c>
      <c r="G5" s="4">
        <f>0.000002106*I3*C3</f>
        <v>0.18967267799999998</v>
      </c>
      <c r="H5" s="4">
        <f>0.0000038477*D3*I3</f>
        <v>3.0803147119999996E-2</v>
      </c>
      <c r="K5" s="4">
        <f>S3/(8.314*O3)</f>
        <v>8.0883650068158133</v>
      </c>
      <c r="L5" s="4">
        <f>L3*K5</f>
        <v>0.40441825034079071</v>
      </c>
      <c r="M5" s="4">
        <f>M3*K5</f>
        <v>0.80883650068158142</v>
      </c>
      <c r="N5" s="4">
        <f>N3*K5</f>
        <v>6.8751102557934409</v>
      </c>
      <c r="P5" s="4">
        <f>0.000005*L3*S3</f>
        <v>5.0435000000000011E-3</v>
      </c>
      <c r="Q5" s="4">
        <f>0.000002106*S3*M3</f>
        <v>4.2486444000000003E-3</v>
      </c>
      <c r="R5" s="4">
        <f>0.0000038477*N3*S3</f>
        <v>6.5979974829999996E-2</v>
      </c>
    </row>
    <row r="6" spans="1:32" x14ac:dyDescent="0.25">
      <c r="K6">
        <v>8.0864999999999991</v>
      </c>
    </row>
    <row r="7" spans="1:32" x14ac:dyDescent="0.25">
      <c r="L7" t="s">
        <v>21</v>
      </c>
      <c r="M7" t="s">
        <v>5</v>
      </c>
      <c r="N7" t="s">
        <v>23</v>
      </c>
      <c r="O7" t="s">
        <v>24</v>
      </c>
      <c r="P7" t="s">
        <v>25</v>
      </c>
    </row>
    <row r="8" spans="1:32" x14ac:dyDescent="0.25">
      <c r="A8" s="5" t="s">
        <v>12</v>
      </c>
      <c r="K8" t="s">
        <v>20</v>
      </c>
      <c r="L8">
        <v>0.2</v>
      </c>
      <c r="M8">
        <v>318</v>
      </c>
      <c r="N8" s="3">
        <v>3.0000000000000001E-3</v>
      </c>
      <c r="O8">
        <v>0.21</v>
      </c>
      <c r="P8">
        <v>0.78700000000000003</v>
      </c>
    </row>
    <row r="9" spans="1:32" x14ac:dyDescent="0.25">
      <c r="A9" s="5" t="s">
        <v>13</v>
      </c>
      <c r="K9" t="s">
        <v>22</v>
      </c>
      <c r="L9">
        <v>0.4743</v>
      </c>
      <c r="M9">
        <v>300</v>
      </c>
      <c r="N9">
        <v>0.05</v>
      </c>
      <c r="O9">
        <v>0.1</v>
      </c>
      <c r="P9">
        <v>0.85</v>
      </c>
    </row>
    <row r="10" spans="1:32" x14ac:dyDescent="0.25">
      <c r="A10" s="5" t="s">
        <v>14</v>
      </c>
      <c r="K10" t="s">
        <v>26</v>
      </c>
      <c r="L10">
        <v>0.56569999999999998</v>
      </c>
      <c r="M10">
        <v>318</v>
      </c>
      <c r="N10">
        <v>0.02</v>
      </c>
      <c r="O10">
        <v>0.9</v>
      </c>
      <c r="P10">
        <v>0.08</v>
      </c>
    </row>
    <row r="11" spans="1:32" x14ac:dyDescent="0.25">
      <c r="A11" s="5" t="s">
        <v>15</v>
      </c>
      <c r="K11" t="s">
        <v>27</v>
      </c>
      <c r="L11">
        <v>0.28110000000000002</v>
      </c>
      <c r="M11">
        <v>318</v>
      </c>
      <c r="N11">
        <v>0</v>
      </c>
      <c r="O11">
        <v>1</v>
      </c>
      <c r="P11">
        <v>0</v>
      </c>
    </row>
    <row r="12" spans="1:32" x14ac:dyDescent="0.25">
      <c r="A12" s="5" t="s">
        <v>16</v>
      </c>
    </row>
    <row r="13" spans="1:32" x14ac:dyDescent="0.25">
      <c r="A13" s="5" t="s">
        <v>17</v>
      </c>
      <c r="X13" t="s">
        <v>35</v>
      </c>
      <c r="Y13" t="s">
        <v>35</v>
      </c>
      <c r="Z13" t="s">
        <v>37</v>
      </c>
      <c r="AA13" t="s">
        <v>37</v>
      </c>
      <c r="AB13" t="s">
        <v>35</v>
      </c>
      <c r="AC13" t="s">
        <v>37</v>
      </c>
      <c r="AD13" t="s">
        <v>39</v>
      </c>
    </row>
    <row r="14" spans="1:32" x14ac:dyDescent="0.25">
      <c r="A14" s="5" t="s">
        <v>18</v>
      </c>
      <c r="J14" t="s">
        <v>33</v>
      </c>
      <c r="K14" t="s">
        <v>32</v>
      </c>
      <c r="L14" t="s">
        <v>1</v>
      </c>
      <c r="M14" t="s">
        <v>2</v>
      </c>
      <c r="N14" t="s">
        <v>3</v>
      </c>
      <c r="O14" t="s">
        <v>5</v>
      </c>
      <c r="P14" t="s">
        <v>6</v>
      </c>
      <c r="Q14" t="s">
        <v>7</v>
      </c>
      <c r="R14" t="s">
        <v>8</v>
      </c>
      <c r="S14" t="s">
        <v>28</v>
      </c>
      <c r="T14" t="s">
        <v>29</v>
      </c>
      <c r="U14" t="s">
        <v>30</v>
      </c>
      <c r="V14" t="s">
        <v>11</v>
      </c>
      <c r="W14" t="s">
        <v>31</v>
      </c>
      <c r="X14" t="s">
        <v>34</v>
      </c>
      <c r="Y14" t="s">
        <v>36</v>
      </c>
      <c r="Z14" t="s">
        <v>34</v>
      </c>
      <c r="AA14" t="s">
        <v>36</v>
      </c>
      <c r="AB14" t="s">
        <v>38</v>
      </c>
      <c r="AC14" t="s">
        <v>38</v>
      </c>
      <c r="AD14" t="s">
        <v>40</v>
      </c>
      <c r="AE14" t="s">
        <v>41</v>
      </c>
      <c r="AF14" t="s">
        <v>42</v>
      </c>
    </row>
    <row r="15" spans="1:32" x14ac:dyDescent="0.25">
      <c r="J15">
        <v>1</v>
      </c>
      <c r="W15">
        <v>0.7087</v>
      </c>
      <c r="X15">
        <v>0.107797259453252</v>
      </c>
      <c r="Y15">
        <v>7.6394372684109799E-2</v>
      </c>
      <c r="Z15">
        <v>7.5458081617276598</v>
      </c>
      <c r="AA15">
        <f>W15*Z15</f>
        <v>5.3477142442163927</v>
      </c>
      <c r="AD15">
        <v>35.932419817750798</v>
      </c>
      <c r="AE15">
        <v>35.932419817750798</v>
      </c>
    </row>
    <row r="16" spans="1:32" x14ac:dyDescent="0.25">
      <c r="A16" s="5" t="s">
        <v>19</v>
      </c>
      <c r="J16">
        <v>2</v>
      </c>
      <c r="K16">
        <v>1</v>
      </c>
      <c r="L16">
        <v>35.932419817750798</v>
      </c>
      <c r="M16">
        <v>0.71864839635501498</v>
      </c>
      <c r="N16">
        <v>32.339177835975697</v>
      </c>
      <c r="O16">
        <v>318</v>
      </c>
      <c r="P16">
        <v>9.4999999999999998E-3</v>
      </c>
      <c r="Q16">
        <v>0.180063</v>
      </c>
      <c r="R16">
        <v>2.9242520000000001E-2</v>
      </c>
      <c r="S16">
        <v>0.02</v>
      </c>
      <c r="T16">
        <v>0.9</v>
      </c>
      <c r="U16">
        <v>7.9999999999999905E-2</v>
      </c>
      <c r="V16">
        <v>95000</v>
      </c>
      <c r="W16">
        <v>0</v>
      </c>
      <c r="X16">
        <v>0.71864839635501498</v>
      </c>
      <c r="Y16">
        <v>0</v>
      </c>
      <c r="Z16">
        <v>32.339177835975697</v>
      </c>
      <c r="AA16">
        <f t="shared" ref="AA16:AA35" si="0">W16*Z16</f>
        <v>0</v>
      </c>
      <c r="AB16">
        <f>-(Y16-Y15)/0.05</f>
        <v>1.5278874536821958</v>
      </c>
      <c r="AC16">
        <f>-(AA16-AA15)/0.05</f>
        <v>106.95428488432785</v>
      </c>
      <c r="AD16">
        <v>35.932419817750798</v>
      </c>
      <c r="AE16">
        <v>35.932419817750798</v>
      </c>
    </row>
    <row r="17" spans="1:31" x14ac:dyDescent="0.25">
      <c r="J17">
        <v>3</v>
      </c>
      <c r="K17">
        <v>2</v>
      </c>
      <c r="L17">
        <v>35.932419817750798</v>
      </c>
      <c r="M17">
        <v>0.71864839635501498</v>
      </c>
      <c r="N17">
        <v>32.339177835975697</v>
      </c>
      <c r="O17">
        <v>318</v>
      </c>
      <c r="P17">
        <v>9.4999999999999998E-3</v>
      </c>
      <c r="Q17">
        <v>0.180063</v>
      </c>
      <c r="R17">
        <v>2.9242520000000001E-2</v>
      </c>
      <c r="S17">
        <v>0.02</v>
      </c>
      <c r="T17">
        <v>0.9</v>
      </c>
      <c r="U17">
        <v>7.9999999999999905E-2</v>
      </c>
      <c r="V17">
        <v>95000</v>
      </c>
      <c r="W17">
        <v>0</v>
      </c>
      <c r="X17">
        <v>0.71864839635501498</v>
      </c>
      <c r="Y17">
        <v>0</v>
      </c>
      <c r="Z17">
        <v>32.339177835975697</v>
      </c>
      <c r="AA17">
        <f t="shared" si="0"/>
        <v>0</v>
      </c>
      <c r="AB17">
        <f t="shared" ref="AB17:AB35" si="1">-(Y17-Y16)/0.05</f>
        <v>0</v>
      </c>
      <c r="AD17">
        <v>35.932419817750798</v>
      </c>
      <c r="AE17">
        <v>35.932419817750798</v>
      </c>
    </row>
    <row r="18" spans="1:31" x14ac:dyDescent="0.25">
      <c r="J18">
        <v>4</v>
      </c>
      <c r="K18">
        <v>3</v>
      </c>
      <c r="L18">
        <v>35.932419817750798</v>
      </c>
      <c r="M18">
        <v>0.71864839635501498</v>
      </c>
      <c r="N18">
        <v>32.339177835975697</v>
      </c>
      <c r="O18">
        <v>318</v>
      </c>
      <c r="P18">
        <v>9.4999999999999998E-3</v>
      </c>
      <c r="Q18">
        <v>0.180063</v>
      </c>
      <c r="R18">
        <v>2.9242520000000001E-2</v>
      </c>
      <c r="S18">
        <v>0.02</v>
      </c>
      <c r="T18">
        <v>0.9</v>
      </c>
      <c r="U18">
        <v>7.9999999999999905E-2</v>
      </c>
      <c r="V18">
        <v>95000</v>
      </c>
      <c r="W18">
        <v>0</v>
      </c>
      <c r="X18">
        <v>0.71864839635501498</v>
      </c>
      <c r="Y18">
        <v>0</v>
      </c>
      <c r="Z18">
        <v>32.339177835975697</v>
      </c>
      <c r="AA18">
        <f t="shared" si="0"/>
        <v>0</v>
      </c>
      <c r="AB18">
        <f t="shared" si="1"/>
        <v>0</v>
      </c>
      <c r="AD18">
        <v>35.932419817750798</v>
      </c>
      <c r="AE18">
        <v>35.932419817750798</v>
      </c>
    </row>
    <row r="19" spans="1:31" x14ac:dyDescent="0.25">
      <c r="J19">
        <v>5</v>
      </c>
      <c r="K19">
        <v>4</v>
      </c>
      <c r="L19">
        <v>35.932419817750798</v>
      </c>
      <c r="M19">
        <v>0.71864839635501498</v>
      </c>
      <c r="N19">
        <v>32.339177835975697</v>
      </c>
      <c r="O19">
        <v>318</v>
      </c>
      <c r="P19">
        <v>9.4999999999999998E-3</v>
      </c>
      <c r="Q19">
        <v>0.180063</v>
      </c>
      <c r="R19">
        <v>2.9242520000000001E-2</v>
      </c>
      <c r="S19">
        <v>0.02</v>
      </c>
      <c r="T19">
        <v>0.9</v>
      </c>
      <c r="U19">
        <v>7.9999999999999905E-2</v>
      </c>
      <c r="V19">
        <v>95000</v>
      </c>
      <c r="W19">
        <v>0</v>
      </c>
      <c r="X19">
        <v>0.71864839635501498</v>
      </c>
      <c r="Y19">
        <v>0</v>
      </c>
      <c r="Z19">
        <v>32.339177835975697</v>
      </c>
      <c r="AA19">
        <f t="shared" si="0"/>
        <v>0</v>
      </c>
      <c r="AB19">
        <f t="shared" si="1"/>
        <v>0</v>
      </c>
      <c r="AD19">
        <v>35.932419817750798</v>
      </c>
      <c r="AE19">
        <v>35.932419817750798</v>
      </c>
    </row>
    <row r="20" spans="1:31" x14ac:dyDescent="0.25">
      <c r="B20" t="s">
        <v>43</v>
      </c>
      <c r="J20">
        <v>6</v>
      </c>
      <c r="K20">
        <v>5</v>
      </c>
      <c r="L20">
        <v>35.932419817750798</v>
      </c>
      <c r="M20">
        <v>0.71864839635501498</v>
      </c>
      <c r="N20">
        <v>32.339177835975697</v>
      </c>
      <c r="O20">
        <v>318</v>
      </c>
      <c r="P20">
        <v>9.4999999999999998E-3</v>
      </c>
      <c r="Q20">
        <v>0.180063</v>
      </c>
      <c r="R20">
        <v>2.9242520000000001E-2</v>
      </c>
      <c r="S20">
        <v>0.02</v>
      </c>
      <c r="T20">
        <v>0.9</v>
      </c>
      <c r="U20">
        <v>7.9999999999999905E-2</v>
      </c>
      <c r="V20">
        <v>95000</v>
      </c>
      <c r="W20">
        <v>0</v>
      </c>
      <c r="X20">
        <v>0.71864839635501498</v>
      </c>
      <c r="Y20">
        <v>0</v>
      </c>
      <c r="Z20">
        <v>32.339177835975697</v>
      </c>
      <c r="AA20">
        <f t="shared" si="0"/>
        <v>0</v>
      </c>
      <c r="AB20">
        <f t="shared" si="1"/>
        <v>0</v>
      </c>
      <c r="AD20">
        <v>35.932419817750798</v>
      </c>
      <c r="AE20">
        <v>35.932419817750798</v>
      </c>
    </row>
    <row r="21" spans="1:31" x14ac:dyDescent="0.25">
      <c r="A21">
        <v>1</v>
      </c>
      <c r="B21">
        <v>-60.395054525384502</v>
      </c>
      <c r="D21">
        <f>-(B22-B21)/0.05</f>
        <v>-1207.90109050769</v>
      </c>
      <c r="F21" t="s">
        <v>11</v>
      </c>
      <c r="G21" t="s">
        <v>44</v>
      </c>
      <c r="H21" t="s">
        <v>31</v>
      </c>
      <c r="J21">
        <v>7</v>
      </c>
      <c r="K21">
        <v>6</v>
      </c>
      <c r="L21">
        <v>35.932419817750798</v>
      </c>
      <c r="M21">
        <v>0.71864839635501498</v>
      </c>
      <c r="N21">
        <v>32.339177835975697</v>
      </c>
      <c r="O21">
        <v>318</v>
      </c>
      <c r="P21">
        <v>9.4999999999999998E-3</v>
      </c>
      <c r="Q21">
        <v>0.180063</v>
      </c>
      <c r="R21">
        <v>2.9242520000000001E-2</v>
      </c>
      <c r="S21">
        <v>0.02</v>
      </c>
      <c r="T21">
        <v>0.9</v>
      </c>
      <c r="U21">
        <v>7.9999999999999905E-2</v>
      </c>
      <c r="V21">
        <v>95000</v>
      </c>
      <c r="W21">
        <v>0</v>
      </c>
      <c r="X21">
        <v>0.71864839635501498</v>
      </c>
      <c r="Y21">
        <v>0</v>
      </c>
      <c r="Z21">
        <v>32.339177835975697</v>
      </c>
      <c r="AA21">
        <f t="shared" si="0"/>
        <v>0</v>
      </c>
      <c r="AB21">
        <f t="shared" si="1"/>
        <v>0</v>
      </c>
      <c r="AD21">
        <v>35.932419817750798</v>
      </c>
      <c r="AE21">
        <v>35.932419817750798</v>
      </c>
    </row>
    <row r="22" spans="1:31" x14ac:dyDescent="0.25">
      <c r="A22">
        <v>2</v>
      </c>
      <c r="B22">
        <v>0</v>
      </c>
      <c r="D22">
        <f t="shared" ref="D22:D41" si="2">-(B23-B22)/0.05</f>
        <v>0</v>
      </c>
      <c r="F22">
        <v>2284.0814545510498</v>
      </c>
      <c r="G22">
        <f>F23-F22</f>
        <v>9282.5612202120501</v>
      </c>
      <c r="H22">
        <f>SQRT(G22)</f>
        <v>96.346049323322276</v>
      </c>
      <c r="J22">
        <v>8</v>
      </c>
      <c r="K22">
        <v>7</v>
      </c>
      <c r="L22">
        <v>35.932419817750798</v>
      </c>
      <c r="M22">
        <v>0.71864839635501498</v>
      </c>
      <c r="N22">
        <v>32.339177835975697</v>
      </c>
      <c r="O22">
        <v>318</v>
      </c>
      <c r="P22">
        <v>9.4999999999999998E-3</v>
      </c>
      <c r="Q22">
        <v>0.180063</v>
      </c>
      <c r="R22">
        <v>2.9242520000000001E-2</v>
      </c>
      <c r="S22">
        <v>0.02</v>
      </c>
      <c r="T22">
        <v>0.9</v>
      </c>
      <c r="U22">
        <v>7.9999999999999905E-2</v>
      </c>
      <c r="V22">
        <v>95000</v>
      </c>
      <c r="W22">
        <v>0</v>
      </c>
      <c r="X22">
        <v>0.71864839635501498</v>
      </c>
      <c r="Y22">
        <v>0</v>
      </c>
      <c r="Z22">
        <v>32.339177835975697</v>
      </c>
      <c r="AA22">
        <f t="shared" si="0"/>
        <v>0</v>
      </c>
      <c r="AB22">
        <f t="shared" si="1"/>
        <v>0</v>
      </c>
      <c r="AD22">
        <v>35.932419817750798</v>
      </c>
      <c r="AE22">
        <v>35.932419817750798</v>
      </c>
    </row>
    <row r="23" spans="1:31" x14ac:dyDescent="0.25">
      <c r="A23">
        <v>3</v>
      </c>
      <c r="B23">
        <v>0</v>
      </c>
      <c r="D23">
        <f t="shared" si="2"/>
        <v>0</v>
      </c>
      <c r="F23">
        <v>11566.642674763099</v>
      </c>
      <c r="J23">
        <v>9</v>
      </c>
      <c r="K23">
        <v>8</v>
      </c>
      <c r="L23">
        <v>35.932419817750798</v>
      </c>
      <c r="M23">
        <v>0.71864839635501498</v>
      </c>
      <c r="N23">
        <v>32.339177835975697</v>
      </c>
      <c r="O23">
        <v>318</v>
      </c>
      <c r="P23">
        <v>9.4999999999999998E-3</v>
      </c>
      <c r="Q23">
        <v>0.180063</v>
      </c>
      <c r="R23">
        <v>2.9242520000000001E-2</v>
      </c>
      <c r="S23">
        <v>0.02</v>
      </c>
      <c r="T23">
        <v>0.9</v>
      </c>
      <c r="U23">
        <v>7.9999999999999905E-2</v>
      </c>
      <c r="V23">
        <v>95000</v>
      </c>
      <c r="W23">
        <v>0</v>
      </c>
      <c r="X23">
        <v>0.71864839635501498</v>
      </c>
      <c r="Y23">
        <v>0</v>
      </c>
      <c r="Z23">
        <v>32.339177835975697</v>
      </c>
      <c r="AA23">
        <f t="shared" si="0"/>
        <v>0</v>
      </c>
      <c r="AB23">
        <f t="shared" si="1"/>
        <v>0</v>
      </c>
      <c r="AD23">
        <v>35.932419817750798</v>
      </c>
      <c r="AE23">
        <v>35.932419817750798</v>
      </c>
    </row>
    <row r="24" spans="1:31" x14ac:dyDescent="0.25">
      <c r="A24">
        <v>4</v>
      </c>
      <c r="B24">
        <v>0</v>
      </c>
      <c r="D24">
        <f t="shared" si="2"/>
        <v>0</v>
      </c>
      <c r="F24">
        <v>11250.6718265974</v>
      </c>
      <c r="J24">
        <v>10</v>
      </c>
      <c r="K24">
        <v>9</v>
      </c>
      <c r="L24">
        <v>35.932419817750798</v>
      </c>
      <c r="M24">
        <v>0.71864839635501498</v>
      </c>
      <c r="N24">
        <v>32.339177835975697</v>
      </c>
      <c r="O24">
        <v>318</v>
      </c>
      <c r="P24">
        <v>9.4999999999999998E-3</v>
      </c>
      <c r="Q24">
        <v>0.180063</v>
      </c>
      <c r="R24">
        <v>2.9242520000000001E-2</v>
      </c>
      <c r="S24">
        <v>0.02</v>
      </c>
      <c r="T24">
        <v>0.9</v>
      </c>
      <c r="U24">
        <v>7.9999999999999905E-2</v>
      </c>
      <c r="V24">
        <v>95000</v>
      </c>
      <c r="W24">
        <v>0</v>
      </c>
      <c r="X24">
        <v>0.71864839635501498</v>
      </c>
      <c r="Y24">
        <v>0</v>
      </c>
      <c r="Z24">
        <v>32.339177835975697</v>
      </c>
      <c r="AA24">
        <f t="shared" si="0"/>
        <v>0</v>
      </c>
      <c r="AB24">
        <f t="shared" si="1"/>
        <v>0</v>
      </c>
      <c r="AD24">
        <v>35.932419817750798</v>
      </c>
      <c r="AE24">
        <v>35.932419817750798</v>
      </c>
    </row>
    <row r="25" spans="1:31" x14ac:dyDescent="0.25">
      <c r="A25">
        <v>5</v>
      </c>
      <c r="B25">
        <v>0</v>
      </c>
      <c r="D25">
        <f t="shared" si="2"/>
        <v>0</v>
      </c>
      <c r="F25">
        <v>10936.238924671499</v>
      </c>
      <c r="J25">
        <v>11</v>
      </c>
      <c r="K25">
        <v>10</v>
      </c>
      <c r="L25">
        <v>35.932419817750798</v>
      </c>
      <c r="M25">
        <v>0.71864839635501498</v>
      </c>
      <c r="N25">
        <v>32.339177835975697</v>
      </c>
      <c r="O25">
        <v>318</v>
      </c>
      <c r="P25">
        <v>9.4999999999999998E-3</v>
      </c>
      <c r="Q25">
        <v>0.180063</v>
      </c>
      <c r="R25">
        <v>2.9242520000000001E-2</v>
      </c>
      <c r="S25">
        <v>0.02</v>
      </c>
      <c r="T25">
        <v>0.9</v>
      </c>
      <c r="U25">
        <v>7.9999999999999905E-2</v>
      </c>
      <c r="V25">
        <v>95000</v>
      </c>
      <c r="W25">
        <v>0</v>
      </c>
      <c r="X25">
        <v>0.71864839635501498</v>
      </c>
      <c r="Y25">
        <v>0</v>
      </c>
      <c r="Z25">
        <v>32.339177835975697</v>
      </c>
      <c r="AA25">
        <f t="shared" si="0"/>
        <v>0</v>
      </c>
      <c r="AB25">
        <f t="shared" si="1"/>
        <v>0</v>
      </c>
      <c r="AD25">
        <v>35.932419817750798</v>
      </c>
      <c r="AE25">
        <v>35.932419817750798</v>
      </c>
    </row>
    <row r="26" spans="1:31" x14ac:dyDescent="0.25">
      <c r="A26">
        <v>6</v>
      </c>
      <c r="B26">
        <v>0</v>
      </c>
      <c r="D26">
        <f t="shared" si="2"/>
        <v>0</v>
      </c>
      <c r="F26">
        <v>10598.501060570001</v>
      </c>
      <c r="J26">
        <v>12</v>
      </c>
      <c r="K26">
        <v>11</v>
      </c>
      <c r="L26">
        <v>35.932419817750798</v>
      </c>
      <c r="M26">
        <v>0.71864839635501498</v>
      </c>
      <c r="N26">
        <v>32.339177835975697</v>
      </c>
      <c r="O26">
        <v>318</v>
      </c>
      <c r="P26">
        <v>9.4999999999999998E-3</v>
      </c>
      <c r="Q26">
        <v>0.180063</v>
      </c>
      <c r="R26">
        <v>2.9242520000000001E-2</v>
      </c>
      <c r="S26">
        <v>0.02</v>
      </c>
      <c r="T26">
        <v>0.9</v>
      </c>
      <c r="U26">
        <v>7.9999999999999905E-2</v>
      </c>
      <c r="V26">
        <v>95000</v>
      </c>
      <c r="W26">
        <v>0</v>
      </c>
      <c r="X26">
        <v>0.71864839635501498</v>
      </c>
      <c r="Y26">
        <v>0</v>
      </c>
      <c r="Z26">
        <v>32.339177835975697</v>
      </c>
      <c r="AA26">
        <f t="shared" si="0"/>
        <v>0</v>
      </c>
      <c r="AB26">
        <f t="shared" si="1"/>
        <v>0</v>
      </c>
      <c r="AD26">
        <v>35.932419817750798</v>
      </c>
      <c r="AE26">
        <v>35.932419817750798</v>
      </c>
    </row>
    <row r="27" spans="1:31" x14ac:dyDescent="0.25">
      <c r="A27">
        <v>7</v>
      </c>
      <c r="B27">
        <v>0</v>
      </c>
      <c r="D27">
        <f t="shared" si="2"/>
        <v>0</v>
      </c>
      <c r="F27">
        <v>10206.931899683999</v>
      </c>
      <c r="J27">
        <v>13</v>
      </c>
      <c r="K27">
        <v>12</v>
      </c>
      <c r="L27">
        <v>35.932419817750798</v>
      </c>
      <c r="M27">
        <v>0.71864839635501498</v>
      </c>
      <c r="N27">
        <v>32.339177835975697</v>
      </c>
      <c r="O27">
        <v>318</v>
      </c>
      <c r="P27">
        <v>9.4999999999999998E-3</v>
      </c>
      <c r="Q27">
        <v>0.180063</v>
      </c>
      <c r="R27">
        <v>2.9242520000000001E-2</v>
      </c>
      <c r="S27">
        <v>0.02</v>
      </c>
      <c r="T27">
        <v>0.9</v>
      </c>
      <c r="U27">
        <v>7.9999999999999905E-2</v>
      </c>
      <c r="V27">
        <v>95000</v>
      </c>
      <c r="W27">
        <v>0</v>
      </c>
      <c r="X27">
        <v>0.71864839635501498</v>
      </c>
      <c r="Y27">
        <v>0</v>
      </c>
      <c r="Z27">
        <v>32.339177835975697</v>
      </c>
      <c r="AA27">
        <f t="shared" si="0"/>
        <v>0</v>
      </c>
      <c r="AB27">
        <f t="shared" si="1"/>
        <v>0</v>
      </c>
      <c r="AD27">
        <v>35.932419817750798</v>
      </c>
      <c r="AE27">
        <v>35.932419817750798</v>
      </c>
    </row>
    <row r="28" spans="1:31" x14ac:dyDescent="0.25">
      <c r="A28">
        <v>8</v>
      </c>
      <c r="B28">
        <v>0</v>
      </c>
      <c r="D28">
        <f t="shared" si="2"/>
        <v>0</v>
      </c>
      <c r="F28">
        <v>9717.4462777140907</v>
      </c>
      <c r="J28">
        <v>14</v>
      </c>
      <c r="K28">
        <v>13</v>
      </c>
      <c r="L28">
        <v>35.932419817750798</v>
      </c>
      <c r="M28">
        <v>0.71864839635501498</v>
      </c>
      <c r="N28">
        <v>32.339177835975697</v>
      </c>
      <c r="O28">
        <v>318</v>
      </c>
      <c r="P28">
        <v>9.4999999999999998E-3</v>
      </c>
      <c r="Q28">
        <v>0.180063</v>
      </c>
      <c r="R28">
        <v>2.9242520000000001E-2</v>
      </c>
      <c r="S28">
        <v>0.02</v>
      </c>
      <c r="T28">
        <v>0.9</v>
      </c>
      <c r="U28">
        <v>7.9999999999999905E-2</v>
      </c>
      <c r="V28">
        <v>95000</v>
      </c>
      <c r="W28">
        <v>0</v>
      </c>
      <c r="X28">
        <v>0.71864839635501498</v>
      </c>
      <c r="Y28">
        <v>0</v>
      </c>
      <c r="Z28">
        <v>32.339177835975697</v>
      </c>
      <c r="AA28">
        <f t="shared" si="0"/>
        <v>0</v>
      </c>
      <c r="AB28">
        <f t="shared" si="1"/>
        <v>0</v>
      </c>
      <c r="AD28">
        <v>35.932419817750798</v>
      </c>
      <c r="AE28">
        <v>35.932419817750798</v>
      </c>
    </row>
    <row r="29" spans="1:31" x14ac:dyDescent="0.25">
      <c r="A29">
        <v>9</v>
      </c>
      <c r="B29">
        <v>0</v>
      </c>
      <c r="D29">
        <f t="shared" si="2"/>
        <v>0</v>
      </c>
      <c r="F29">
        <v>9058.7640995479906</v>
      </c>
      <c r="J29">
        <v>15</v>
      </c>
      <c r="K29">
        <v>14</v>
      </c>
      <c r="L29">
        <v>35.932419817750798</v>
      </c>
      <c r="M29">
        <v>0.71864839635501498</v>
      </c>
      <c r="N29">
        <v>32.339177835975697</v>
      </c>
      <c r="O29">
        <v>318</v>
      </c>
      <c r="P29">
        <v>9.4999999999999998E-3</v>
      </c>
      <c r="Q29">
        <v>0.180063</v>
      </c>
      <c r="R29">
        <v>2.9242520000000001E-2</v>
      </c>
      <c r="S29">
        <v>0.02</v>
      </c>
      <c r="T29">
        <v>0.9</v>
      </c>
      <c r="U29">
        <v>7.9999999999999905E-2</v>
      </c>
      <c r="V29">
        <v>95000</v>
      </c>
      <c r="W29">
        <v>0</v>
      </c>
      <c r="X29">
        <v>0.71864839635501498</v>
      </c>
      <c r="Y29">
        <v>0</v>
      </c>
      <c r="Z29">
        <v>32.339177835975697</v>
      </c>
      <c r="AA29">
        <f t="shared" si="0"/>
        <v>0</v>
      </c>
      <c r="AB29">
        <f t="shared" si="1"/>
        <v>0</v>
      </c>
      <c r="AD29">
        <v>35.932419817750798</v>
      </c>
      <c r="AE29">
        <v>35.932419817750798</v>
      </c>
    </row>
    <row r="30" spans="1:31" x14ac:dyDescent="0.25">
      <c r="A30">
        <v>10</v>
      </c>
      <c r="B30">
        <v>0</v>
      </c>
      <c r="D30">
        <f t="shared" si="2"/>
        <v>0</v>
      </c>
      <c r="F30">
        <v>8106.6509400602499</v>
      </c>
      <c r="J30">
        <v>16</v>
      </c>
      <c r="K30">
        <v>15</v>
      </c>
      <c r="L30">
        <v>35.932419817750798</v>
      </c>
      <c r="M30">
        <v>0.71864839635501498</v>
      </c>
      <c r="N30">
        <v>32.339177835975697</v>
      </c>
      <c r="O30">
        <v>318</v>
      </c>
      <c r="P30">
        <v>9.4999999999999998E-3</v>
      </c>
      <c r="Q30">
        <v>0.180063</v>
      </c>
      <c r="R30">
        <v>2.9242520000000001E-2</v>
      </c>
      <c r="S30">
        <v>0.02</v>
      </c>
      <c r="T30">
        <v>0.9</v>
      </c>
      <c r="U30">
        <v>7.9999999999999905E-2</v>
      </c>
      <c r="V30">
        <v>95000</v>
      </c>
      <c r="W30">
        <v>0</v>
      </c>
      <c r="X30">
        <v>0.71864839635501498</v>
      </c>
      <c r="Y30">
        <v>0</v>
      </c>
      <c r="Z30">
        <v>32.339177835975697</v>
      </c>
      <c r="AA30">
        <f t="shared" si="0"/>
        <v>0</v>
      </c>
      <c r="AB30">
        <f t="shared" si="1"/>
        <v>0</v>
      </c>
      <c r="AD30">
        <v>35.932419817750798</v>
      </c>
      <c r="AE30">
        <v>35.932419817750798</v>
      </c>
    </row>
    <row r="31" spans="1:31" x14ac:dyDescent="0.25">
      <c r="A31">
        <v>11</v>
      </c>
      <c r="B31">
        <v>0</v>
      </c>
      <c r="D31">
        <f t="shared" si="2"/>
        <v>0</v>
      </c>
      <c r="F31">
        <v>6638.81429895767</v>
      </c>
      <c r="J31">
        <v>17</v>
      </c>
      <c r="K31">
        <v>16</v>
      </c>
      <c r="L31">
        <v>35.932419817750798</v>
      </c>
      <c r="M31">
        <v>0.71864839635501498</v>
      </c>
      <c r="N31">
        <v>32.339177835975697</v>
      </c>
      <c r="O31">
        <v>318</v>
      </c>
      <c r="P31">
        <v>9.4999999999999998E-3</v>
      </c>
      <c r="Q31">
        <v>0.180063</v>
      </c>
      <c r="R31">
        <v>2.9242520000000001E-2</v>
      </c>
      <c r="S31">
        <v>0.02</v>
      </c>
      <c r="T31">
        <v>0.9</v>
      </c>
      <c r="U31">
        <v>7.9999999999999905E-2</v>
      </c>
      <c r="V31">
        <v>95000</v>
      </c>
      <c r="W31">
        <v>0</v>
      </c>
      <c r="X31">
        <v>0.71864839635501498</v>
      </c>
      <c r="Y31">
        <v>0</v>
      </c>
      <c r="Z31">
        <v>32.339177835975697</v>
      </c>
      <c r="AA31">
        <f t="shared" si="0"/>
        <v>0</v>
      </c>
      <c r="AB31">
        <f t="shared" si="1"/>
        <v>0</v>
      </c>
      <c r="AD31">
        <v>35.932419817750798</v>
      </c>
      <c r="AE31">
        <v>35.932419817750798</v>
      </c>
    </row>
    <row r="32" spans="1:31" x14ac:dyDescent="0.25">
      <c r="A32">
        <v>12</v>
      </c>
      <c r="B32">
        <v>0</v>
      </c>
      <c r="D32">
        <f t="shared" si="2"/>
        <v>0</v>
      </c>
      <c r="F32">
        <v>14358.964515879899</v>
      </c>
      <c r="J32">
        <v>18</v>
      </c>
      <c r="K32">
        <v>17</v>
      </c>
      <c r="L32">
        <v>35.932419817750798</v>
      </c>
      <c r="M32">
        <v>0.71864839635501498</v>
      </c>
      <c r="N32">
        <v>32.339177835975697</v>
      </c>
      <c r="O32">
        <v>318</v>
      </c>
      <c r="P32">
        <v>9.4999999999999998E-3</v>
      </c>
      <c r="Q32">
        <v>0.180063</v>
      </c>
      <c r="R32">
        <v>2.9242520000000001E-2</v>
      </c>
      <c r="S32">
        <v>0.02</v>
      </c>
      <c r="T32">
        <v>0.9</v>
      </c>
      <c r="U32">
        <v>7.9999999999999905E-2</v>
      </c>
      <c r="V32">
        <v>95000</v>
      </c>
      <c r="W32">
        <v>0</v>
      </c>
      <c r="X32">
        <v>0.71864839635501498</v>
      </c>
      <c r="Y32">
        <v>0</v>
      </c>
      <c r="Z32">
        <v>32.339177835975697</v>
      </c>
      <c r="AA32">
        <f t="shared" si="0"/>
        <v>0</v>
      </c>
      <c r="AB32">
        <f t="shared" si="1"/>
        <v>0</v>
      </c>
      <c r="AD32">
        <v>35.932419817750798</v>
      </c>
      <c r="AE32">
        <v>35.932419817750798</v>
      </c>
    </row>
    <row r="33" spans="1:31" x14ac:dyDescent="0.25">
      <c r="A33">
        <v>13</v>
      </c>
      <c r="B33">
        <v>0</v>
      </c>
      <c r="D33">
        <f t="shared" si="2"/>
        <v>0</v>
      </c>
      <c r="F33">
        <v>13292.901334436399</v>
      </c>
      <c r="J33">
        <v>19</v>
      </c>
      <c r="K33">
        <v>18</v>
      </c>
      <c r="L33">
        <v>35.932419817750798</v>
      </c>
      <c r="M33">
        <v>0.71864839635501498</v>
      </c>
      <c r="N33">
        <v>32.339177835975697</v>
      </c>
      <c r="O33">
        <v>318</v>
      </c>
      <c r="P33">
        <v>9.4999999999999998E-3</v>
      </c>
      <c r="Q33">
        <v>0.180063</v>
      </c>
      <c r="R33">
        <v>2.9242520000000001E-2</v>
      </c>
      <c r="S33">
        <v>0.02</v>
      </c>
      <c r="T33">
        <v>0.9</v>
      </c>
      <c r="U33">
        <v>7.9999999999999905E-2</v>
      </c>
      <c r="V33">
        <v>95000</v>
      </c>
      <c r="W33">
        <v>0</v>
      </c>
      <c r="X33">
        <v>0.71864839635501498</v>
      </c>
      <c r="Y33">
        <v>0</v>
      </c>
      <c r="Z33">
        <v>32.339177835975697</v>
      </c>
      <c r="AA33">
        <f t="shared" si="0"/>
        <v>0</v>
      </c>
      <c r="AB33">
        <f t="shared" si="1"/>
        <v>0</v>
      </c>
      <c r="AD33">
        <v>35.932419817750798</v>
      </c>
      <c r="AE33">
        <v>35.932419817750798</v>
      </c>
    </row>
    <row r="34" spans="1:31" x14ac:dyDescent="0.25">
      <c r="A34">
        <v>14</v>
      </c>
      <c r="B34">
        <v>0</v>
      </c>
      <c r="D34">
        <f t="shared" si="2"/>
        <v>0</v>
      </c>
      <c r="F34">
        <v>12423.1707891366</v>
      </c>
      <c r="J34">
        <v>20</v>
      </c>
      <c r="K34">
        <v>19</v>
      </c>
      <c r="L34">
        <v>35.932419817750798</v>
      </c>
      <c r="M34">
        <v>0.71864839635501498</v>
      </c>
      <c r="N34">
        <v>32.339177835975697</v>
      </c>
      <c r="O34">
        <v>318</v>
      </c>
      <c r="P34">
        <v>9.4999999999999998E-3</v>
      </c>
      <c r="Q34">
        <v>0.180063</v>
      </c>
      <c r="R34">
        <v>2.9242520000000001E-2</v>
      </c>
      <c r="S34">
        <v>0.02</v>
      </c>
      <c r="T34">
        <v>0.9</v>
      </c>
      <c r="U34">
        <v>7.9999999999999905E-2</v>
      </c>
      <c r="V34">
        <v>95000</v>
      </c>
      <c r="W34">
        <v>0</v>
      </c>
      <c r="X34">
        <v>0.71864839635501498</v>
      </c>
      <c r="Y34">
        <v>0</v>
      </c>
      <c r="Z34">
        <v>32.339177835975697</v>
      </c>
      <c r="AA34">
        <f t="shared" si="0"/>
        <v>0</v>
      </c>
      <c r="AB34">
        <f t="shared" si="1"/>
        <v>0</v>
      </c>
      <c r="AD34">
        <v>35.932419817750798</v>
      </c>
      <c r="AE34">
        <v>35.932419817750798</v>
      </c>
    </row>
    <row r="35" spans="1:31" x14ac:dyDescent="0.25">
      <c r="A35">
        <v>15</v>
      </c>
      <c r="B35">
        <v>0</v>
      </c>
      <c r="D35">
        <f t="shared" si="2"/>
        <v>0</v>
      </c>
      <c r="F35">
        <v>11660.0942050226</v>
      </c>
      <c r="J35">
        <v>21</v>
      </c>
      <c r="K35">
        <v>20</v>
      </c>
      <c r="L35">
        <v>35.932419817750798</v>
      </c>
      <c r="M35">
        <v>0.71864839635501498</v>
      </c>
      <c r="N35">
        <v>32.339177835975697</v>
      </c>
      <c r="O35">
        <v>318</v>
      </c>
      <c r="P35">
        <v>9.4999999999999998E-3</v>
      </c>
      <c r="Q35">
        <v>0.180063</v>
      </c>
      <c r="R35">
        <v>2.9242520000000001E-2</v>
      </c>
      <c r="S35">
        <v>0.02</v>
      </c>
      <c r="T35">
        <v>0.9</v>
      </c>
      <c r="U35">
        <v>7.9999999999999905E-2</v>
      </c>
      <c r="V35">
        <v>95000</v>
      </c>
      <c r="W35">
        <v>0.20039999999999999</v>
      </c>
      <c r="X35">
        <v>0.71864839635501498</v>
      </c>
      <c r="Y35">
        <v>0.14405061058513699</v>
      </c>
      <c r="Z35">
        <v>32.339177835975697</v>
      </c>
      <c r="AA35">
        <f t="shared" si="0"/>
        <v>6.4807712383295293</v>
      </c>
      <c r="AB35">
        <f t="shared" si="1"/>
        <v>-2.8810122117027395</v>
      </c>
      <c r="AD35">
        <v>35.932419817750798</v>
      </c>
      <c r="AE35">
        <v>35.932419817750798</v>
      </c>
    </row>
    <row r="36" spans="1:31" x14ac:dyDescent="0.25">
      <c r="A36">
        <v>16</v>
      </c>
      <c r="B36">
        <v>0</v>
      </c>
      <c r="D36">
        <f t="shared" si="2"/>
        <v>0</v>
      </c>
      <c r="F36">
        <v>10925.922142994201</v>
      </c>
    </row>
    <row r="37" spans="1:31" x14ac:dyDescent="0.25">
      <c r="A37">
        <v>17</v>
      </c>
      <c r="B37">
        <v>0</v>
      </c>
      <c r="D37">
        <f t="shared" si="2"/>
        <v>0</v>
      </c>
      <c r="F37">
        <v>10139.6324709684</v>
      </c>
      <c r="I37">
        <v>2.2027268198860799E-2</v>
      </c>
      <c r="J37">
        <v>0.35514848011330902</v>
      </c>
      <c r="K37">
        <v>0.62282425168783095</v>
      </c>
    </row>
    <row r="38" spans="1:31" x14ac:dyDescent="0.25">
      <c r="A38">
        <v>18</v>
      </c>
      <c r="B38">
        <v>0</v>
      </c>
      <c r="D38">
        <f t="shared" si="2"/>
        <v>0</v>
      </c>
      <c r="F38">
        <v>9195.1825533847605</v>
      </c>
    </row>
    <row r="39" spans="1:31" x14ac:dyDescent="0.25">
      <c r="A39">
        <v>19</v>
      </c>
      <c r="B39">
        <v>0</v>
      </c>
      <c r="D39">
        <f t="shared" si="2"/>
        <v>0</v>
      </c>
      <c r="F39">
        <v>7925.79442986501</v>
      </c>
    </row>
    <row r="40" spans="1:31" x14ac:dyDescent="0.25">
      <c r="A40">
        <v>20</v>
      </c>
      <c r="B40">
        <v>0</v>
      </c>
      <c r="D40">
        <f t="shared" si="2"/>
        <v>67.522388234716004</v>
      </c>
      <c r="F40">
        <v>6054.05204105744</v>
      </c>
    </row>
    <row r="41" spans="1:31" x14ac:dyDescent="0.25">
      <c r="A41">
        <v>21</v>
      </c>
      <c r="B41">
        <v>-3.3761194117358002</v>
      </c>
      <c r="D41">
        <f t="shared" si="2"/>
        <v>-67.522388234716004</v>
      </c>
      <c r="F41">
        <v>67528.726060217203</v>
      </c>
    </row>
  </sheetData>
  <mergeCells count="3">
    <mergeCell ref="A1:H1"/>
    <mergeCell ref="K1:R1"/>
    <mergeCell ref="B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Webley</dc:creator>
  <cp:lastModifiedBy>Paul Webley</cp:lastModifiedBy>
  <dcterms:created xsi:type="dcterms:W3CDTF">2025-07-11T06:27:31Z</dcterms:created>
  <dcterms:modified xsi:type="dcterms:W3CDTF">2025-07-15T07:30:34Z</dcterms:modified>
</cp:coreProperties>
</file>