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lfziegenhain/Desktop/"/>
    </mc:Choice>
  </mc:AlternateContent>
  <xr:revisionPtr revIDLastSave="0" documentId="13_ncr:1_{9F516729-B7AC-D241-BD2F-587883DD6D2E}" xr6:coauthVersionLast="45" xr6:coauthVersionMax="45" xr10:uidLastSave="{00000000-0000-0000-0000-000000000000}"/>
  <bookViews>
    <workbookView xWindow="-38400" yWindow="1220" windowWidth="38400" windowHeight="19320" xr2:uid="{FB76C931-45C9-4943-B3FC-44312FD65590}"/>
  </bookViews>
  <sheets>
    <sheet name="Measures" sheetId="1" r:id="rId1"/>
  </sheets>
  <definedNames>
    <definedName name="_xlnm._FilterDatabase" localSheetId="0" hidden="1">Measures!$A$1:$L$27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0" i="1" l="1"/>
  <c r="C82" i="1" s="1"/>
  <c r="C28" i="1"/>
  <c r="C26" i="1" l="1"/>
  <c r="C27" i="1" s="1"/>
  <c r="J8" i="1" l="1"/>
  <c r="J7" i="1"/>
  <c r="J2" i="1"/>
  <c r="J6" i="1"/>
  <c r="F18" i="1"/>
  <c r="G18" i="1"/>
  <c r="G5" i="1"/>
  <c r="F5" i="1"/>
  <c r="G13" i="1"/>
  <c r="F13" i="1"/>
  <c r="D6" i="1"/>
  <c r="J17" i="1"/>
  <c r="J16" i="1"/>
  <c r="J15" i="1"/>
  <c r="J14" i="1"/>
  <c r="D17" i="1"/>
  <c r="D16" i="1"/>
  <c r="D13" i="1"/>
  <c r="D12" i="1"/>
  <c r="D11" i="1"/>
  <c r="D10" i="1"/>
  <c r="D9" i="1"/>
  <c r="C18" i="1"/>
  <c r="J18" i="1" s="1"/>
  <c r="E15" i="1"/>
  <c r="E14" i="1"/>
  <c r="K8" i="1"/>
  <c r="K9" i="1"/>
  <c r="K2" i="1"/>
  <c r="K6" i="1"/>
  <c r="J11" i="1" s="1"/>
  <c r="K11" i="1" s="1"/>
  <c r="C7" i="1"/>
  <c r="E18" i="1" l="1"/>
  <c r="J3" i="1"/>
  <c r="D18" i="1"/>
  <c r="J19" i="1"/>
  <c r="J12" i="1"/>
  <c r="K12" i="1" s="1"/>
  <c r="D7" i="1"/>
  <c r="C19" i="1"/>
  <c r="C5" i="1"/>
  <c r="K7" i="1"/>
  <c r="J10" i="1" s="1"/>
  <c r="K10" i="1" s="1"/>
  <c r="D19" i="1" l="1"/>
  <c r="D3" i="1"/>
  <c r="D4" i="1" s="1"/>
  <c r="D5" i="1"/>
  <c r="D2" i="1" s="1"/>
</calcChain>
</file>

<file path=xl/sharedStrings.xml><?xml version="1.0" encoding="utf-8"?>
<sst xmlns="http://schemas.openxmlformats.org/spreadsheetml/2006/main" count="64" uniqueCount="43">
  <si>
    <t>Bezeichnung</t>
  </si>
  <si>
    <t>Moonboard 40°</t>
  </si>
  <si>
    <t>Moonboard 25°</t>
  </si>
  <si>
    <t>Tension Board 40°</t>
  </si>
  <si>
    <t>Typ</t>
  </si>
  <si>
    <t>Board</t>
  </si>
  <si>
    <t>Holds</t>
  </si>
  <si>
    <t>Original School Holds - Foot</t>
  </si>
  <si>
    <t>Original School Holds - Hand</t>
  </si>
  <si>
    <t>School Holds A</t>
  </si>
  <si>
    <t>School Holds C</t>
  </si>
  <si>
    <t>School Holds B</t>
  </si>
  <si>
    <t>Breite final</t>
  </si>
  <si>
    <t>Dielen</t>
  </si>
  <si>
    <t>Breite Balken</t>
  </si>
  <si>
    <t>4cm</t>
  </si>
  <si>
    <t>Total Height</t>
  </si>
  <si>
    <t>Overhang</t>
  </si>
  <si>
    <t>Row 1 Kickboard Footsteps</t>
  </si>
  <si>
    <t>Row 2 Kickboard Footsteps</t>
  </si>
  <si>
    <t>Kilter Medium</t>
  </si>
  <si>
    <t>Kilter Small</t>
  </si>
  <si>
    <t>Room possible</t>
  </si>
  <si>
    <t>Possible Max</t>
  </si>
  <si>
    <t>Reduction by</t>
  </si>
  <si>
    <t>Floor Depth neccessary</t>
  </si>
  <si>
    <t>Board Height</t>
  </si>
  <si>
    <t>Kickboard Height</t>
  </si>
  <si>
    <t>Board Length</t>
  </si>
  <si>
    <t>Board Angle</t>
  </si>
  <si>
    <t>Distance Holds Horizontal</t>
  </si>
  <si>
    <t>Distancs Holds Vertical</t>
  </si>
  <si>
    <t>Board Width</t>
  </si>
  <si>
    <t>Rows Holds</t>
  </si>
  <si>
    <t>Cols Holds</t>
  </si>
  <si>
    <t>Kickboard Cols</t>
  </si>
  <si>
    <t>Kickboard Rows</t>
  </si>
  <si>
    <t>Holds Total</t>
  </si>
  <si>
    <t>Climbing area</t>
  </si>
  <si>
    <t>Room</t>
  </si>
  <si>
    <t>Number for area</t>
  </si>
  <si>
    <t>Width Total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</si>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</sst>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2" fontId="0" fillId="0" borderId="0" xfId="0" applyNumberFormat="1"/>
    <xf numFmtId="0" fontId="2" fillId="0" borderId="0" xfId="2"/>
    <xf numFmtId="0" fontId="3" fillId="0" borderId="0" xfId="0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Erklärender Text" xfId="4" builtinId="53"/>
    <cellStyle name="Hyperlink" xfId="3" xr:uid="{00000000-000B-0000-0000-000008000000}"/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C822-1399-6846-8E8B-430776E13A16}">
  <dimension ref="A1:K82"/>
  <sheetViews>
    <sheetView tabSelected="1" workbookViewId="0">
      <selection activeCell="F5" sqref="F5"/>
    </sheetView>
  </sheetViews>
  <sheetFormatPr baseColWidth="10" defaultColWidth="10.83203125" defaultRowHeight="16" x14ac:dyDescent="0.2"/>
  <cols>
    <col min="1" max="1" width="11.6640625" bestFit="1" customWidth="1"/>
    <col min="2" max="2" width="32.1640625" bestFit="1" customWidth="1"/>
    <col min="3" max="3" width="17.1640625" customWidth="1"/>
    <col min="4" max="4" width="19" style="6" customWidth="1"/>
    <col min="5" max="5" width="18" style="6" customWidth="1"/>
    <col min="6" max="7" width="16" style="6" customWidth="1"/>
    <col min="8" max="8" width="2.6640625" customWidth="1"/>
    <col min="9" max="9" width="15.6640625" customWidth="1"/>
    <col min="10" max="10" width="13.83203125" bestFit="1" customWidth="1"/>
  </cols>
  <sheetData>
    <row r="1" spans="1:11" s="4" customFormat="1" x14ac:dyDescent="0.2">
      <c r="A1" s="4" t="s">
        <v>4</v>
      </c>
      <c r="B1" s="4" t="s">
        <v>0</v>
      </c>
      <c r="C1" s="4" t="s">
        <v>1</v>
      </c>
      <c r="D1" s="6" t="s">
        <v>2</v>
      </c>
      <c r="E1" s="6" t="s">
        <v>3</v>
      </c>
      <c r="F1" s="6" t="s">
        <v>20</v>
      </c>
      <c r="G1" s="6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5</v>
      </c>
      <c r="B2" t="s">
        <v>16</v>
      </c>
      <c r="C2" s="2">
        <v>3.15</v>
      </c>
      <c r="D2" s="7">
        <f>D5+D6</f>
        <v>3.6691221815200605</v>
      </c>
      <c r="J2">
        <f>I20</f>
        <v>2.63</v>
      </c>
      <c r="K2" s="1">
        <f>1-J2/C2</f>
        <v>0.16507936507936505</v>
      </c>
    </row>
    <row r="3" spans="1:11" x14ac:dyDescent="0.2">
      <c r="A3" t="s">
        <v>5</v>
      </c>
      <c r="B3" t="s">
        <v>17</v>
      </c>
      <c r="C3" s="2">
        <v>2.35</v>
      </c>
      <c r="D3" s="7">
        <f>SIN(RADIANS(D8))*D7</f>
        <v>1.5384059384318296</v>
      </c>
      <c r="J3" s="2">
        <f>SQRT(J7^2-(J2-I6)^2)</f>
        <v>1.9989997498749215</v>
      </c>
    </row>
    <row r="4" spans="1:11" x14ac:dyDescent="0.2">
      <c r="A4" t="s">
        <v>39</v>
      </c>
      <c r="B4" t="s">
        <v>25</v>
      </c>
      <c r="C4" s="2">
        <v>3</v>
      </c>
      <c r="D4" s="7">
        <f>C4-C3+D3</f>
        <v>2.1884059384318295</v>
      </c>
    </row>
    <row r="5" spans="1:11" x14ac:dyDescent="0.2">
      <c r="A5" t="s">
        <v>39</v>
      </c>
      <c r="B5" t="s">
        <v>26</v>
      </c>
      <c r="C5" s="2">
        <f>COS(RADIANS(C8))*C7</f>
        <v>2.7885385632483843</v>
      </c>
      <c r="D5" s="7">
        <f>COS(RADIANS(D8))*D7</f>
        <v>3.2991221815200604</v>
      </c>
      <c r="F5" s="6">
        <f>10*0.31</f>
        <v>3.1</v>
      </c>
      <c r="G5" s="6">
        <f>12*0.31</f>
        <v>3.7199999999999998</v>
      </c>
    </row>
    <row r="6" spans="1:11" x14ac:dyDescent="0.2">
      <c r="A6" t="s">
        <v>5</v>
      </c>
      <c r="B6" t="s">
        <v>27</v>
      </c>
      <c r="C6" s="2">
        <v>0.37</v>
      </c>
      <c r="D6" s="7">
        <f>C6</f>
        <v>0.37</v>
      </c>
      <c r="I6" s="2">
        <v>0.3</v>
      </c>
      <c r="J6" s="2">
        <f>I6</f>
        <v>0.3</v>
      </c>
      <c r="K6" s="1">
        <f>1-I6/C6</f>
        <v>0.18918918918918926</v>
      </c>
    </row>
    <row r="7" spans="1:11" x14ac:dyDescent="0.2">
      <c r="A7" t="s">
        <v>5</v>
      </c>
      <c r="B7" t="s">
        <v>28</v>
      </c>
      <c r="C7" s="2">
        <f>SQRT(C3^2+(C2-C6)^2)</f>
        <v>3.6401785670486002</v>
      </c>
      <c r="D7" s="7">
        <f>C7</f>
        <v>3.6401785670486002</v>
      </c>
      <c r="I7" s="2">
        <v>3.07</v>
      </c>
      <c r="J7" s="2">
        <f>I7</f>
        <v>3.07</v>
      </c>
      <c r="K7" s="1">
        <f>1-J7/C7</f>
        <v>0.15663477946107796</v>
      </c>
    </row>
    <row r="8" spans="1:11" x14ac:dyDescent="0.2">
      <c r="A8" t="s">
        <v>5</v>
      </c>
      <c r="B8" t="s">
        <v>29</v>
      </c>
      <c r="C8">
        <v>40</v>
      </c>
      <c r="D8" s="6">
        <v>25</v>
      </c>
      <c r="E8" s="6">
        <v>40</v>
      </c>
      <c r="I8">
        <v>40</v>
      </c>
      <c r="J8">
        <f>I8</f>
        <v>40</v>
      </c>
      <c r="K8" s="1">
        <f>1-I8/C8</f>
        <v>0</v>
      </c>
    </row>
    <row r="9" spans="1:11" x14ac:dyDescent="0.2">
      <c r="A9" t="s">
        <v>5</v>
      </c>
      <c r="B9" t="s">
        <v>30</v>
      </c>
      <c r="C9" s="2">
        <v>0.2</v>
      </c>
      <c r="D9" s="7">
        <f>C9</f>
        <v>0.2</v>
      </c>
      <c r="J9" s="2">
        <v>0.2</v>
      </c>
      <c r="K9" s="1">
        <f>1-J9/C9</f>
        <v>0</v>
      </c>
    </row>
    <row r="10" spans="1:11" x14ac:dyDescent="0.2">
      <c r="A10" t="s">
        <v>5</v>
      </c>
      <c r="B10" t="s">
        <v>31</v>
      </c>
      <c r="C10" s="2">
        <v>0.2</v>
      </c>
      <c r="D10" s="7">
        <f>C10</f>
        <v>0.2</v>
      </c>
      <c r="J10" s="2">
        <f>C10*(1-K7)</f>
        <v>0.16867304410778441</v>
      </c>
      <c r="K10" s="1">
        <f>1-J10/C10</f>
        <v>0.15663477946107796</v>
      </c>
    </row>
    <row r="11" spans="1:11" x14ac:dyDescent="0.2">
      <c r="A11" t="s">
        <v>5</v>
      </c>
      <c r="B11" t="s">
        <v>18</v>
      </c>
      <c r="C11" s="2">
        <v>0.1</v>
      </c>
      <c r="D11" s="7">
        <f>C11</f>
        <v>0.1</v>
      </c>
      <c r="J11" s="2">
        <f>C11*(1-K6)</f>
        <v>8.1081081081081086E-2</v>
      </c>
      <c r="K11" s="1">
        <f>1-J11/C11</f>
        <v>0.18918918918918914</v>
      </c>
    </row>
    <row r="12" spans="1:11" x14ac:dyDescent="0.2">
      <c r="A12" t="s">
        <v>5</v>
      </c>
      <c r="B12" t="s">
        <v>19</v>
      </c>
      <c r="C12" s="2">
        <v>0.3</v>
      </c>
      <c r="D12" s="7">
        <f>C12</f>
        <v>0.3</v>
      </c>
      <c r="J12" s="2">
        <f>C12*(1-K6)</f>
        <v>0.2432432432432432</v>
      </c>
      <c r="K12" s="1">
        <f>1-J12/C12</f>
        <v>0.18918918918918926</v>
      </c>
    </row>
    <row r="13" spans="1:11" x14ac:dyDescent="0.2">
      <c r="A13" t="s">
        <v>5</v>
      </c>
      <c r="B13" t="s">
        <v>32</v>
      </c>
      <c r="C13" s="2">
        <v>2.44</v>
      </c>
      <c r="D13" s="7">
        <f>C13</f>
        <v>2.44</v>
      </c>
      <c r="F13" s="6">
        <f>7*0.31</f>
        <v>2.17</v>
      </c>
      <c r="G13" s="6">
        <f>8*0.31</f>
        <v>2.48</v>
      </c>
      <c r="J13" s="2">
        <v>2.5</v>
      </c>
    </row>
    <row r="14" spans="1:11" x14ac:dyDescent="0.2">
      <c r="A14" t="s">
        <v>5</v>
      </c>
      <c r="B14" t="s">
        <v>34</v>
      </c>
      <c r="C14">
        <v>11</v>
      </c>
      <c r="D14" s="6">
        <v>11</v>
      </c>
      <c r="E14" s="6">
        <f>D14</f>
        <v>11</v>
      </c>
      <c r="F14" s="6">
        <v>11</v>
      </c>
      <c r="G14" s="6">
        <v>11</v>
      </c>
      <c r="J14">
        <f t="shared" ref="J14:J18" si="0">C14</f>
        <v>11</v>
      </c>
    </row>
    <row r="15" spans="1:11" x14ac:dyDescent="0.2">
      <c r="A15" t="s">
        <v>5</v>
      </c>
      <c r="B15" t="s">
        <v>33</v>
      </c>
      <c r="C15">
        <v>18</v>
      </c>
      <c r="D15" s="6">
        <v>18</v>
      </c>
      <c r="E15" s="6">
        <f>D15</f>
        <v>18</v>
      </c>
      <c r="F15" s="6">
        <v>18</v>
      </c>
      <c r="G15" s="6">
        <v>15</v>
      </c>
      <c r="J15">
        <f t="shared" si="0"/>
        <v>18</v>
      </c>
    </row>
    <row r="16" spans="1:11" x14ac:dyDescent="0.2">
      <c r="A16" t="s">
        <v>5</v>
      </c>
      <c r="B16" t="s">
        <v>35</v>
      </c>
      <c r="C16">
        <v>5</v>
      </c>
      <c r="D16" s="6">
        <f>C16</f>
        <v>5</v>
      </c>
      <c r="E16" s="7"/>
      <c r="F16" s="6">
        <v>11</v>
      </c>
      <c r="G16" s="7"/>
      <c r="J16">
        <f t="shared" si="0"/>
        <v>5</v>
      </c>
    </row>
    <row r="17" spans="1:11" x14ac:dyDescent="0.2">
      <c r="A17" t="s">
        <v>5</v>
      </c>
      <c r="B17" t="s">
        <v>36</v>
      </c>
      <c r="C17">
        <v>2</v>
      </c>
      <c r="D17" s="6">
        <f>C17</f>
        <v>2</v>
      </c>
      <c r="E17" s="7"/>
      <c r="F17" s="6">
        <v>2</v>
      </c>
      <c r="G17" s="7"/>
      <c r="J17">
        <f t="shared" si="0"/>
        <v>2</v>
      </c>
      <c r="K17">
        <v>1</v>
      </c>
    </row>
    <row r="18" spans="1:11" x14ac:dyDescent="0.2">
      <c r="A18" t="s">
        <v>5</v>
      </c>
      <c r="B18" t="s">
        <v>37</v>
      </c>
      <c r="C18">
        <f>C14*C15+C16*C17</f>
        <v>208</v>
      </c>
      <c r="D18" s="6">
        <f>D14*D15+D16*D17</f>
        <v>208</v>
      </c>
      <c r="E18" s="6">
        <f>E14*E15+E16*E17</f>
        <v>198</v>
      </c>
      <c r="F18" s="6">
        <f>F14*F15+F16*F17</f>
        <v>220</v>
      </c>
      <c r="G18" s="6">
        <f>G14*G15+G16*G17</f>
        <v>165</v>
      </c>
      <c r="J18">
        <f t="shared" si="0"/>
        <v>208</v>
      </c>
    </row>
    <row r="19" spans="1:11" x14ac:dyDescent="0.2">
      <c r="A19" t="s">
        <v>5</v>
      </c>
      <c r="B19" t="s">
        <v>38</v>
      </c>
      <c r="C19" s="2">
        <f>(C6+C7)*C13</f>
        <v>9.7848357035985831</v>
      </c>
      <c r="D19" s="7">
        <f>(D6+D7)*D13</f>
        <v>9.7848357035985831</v>
      </c>
      <c r="E19" s="7"/>
      <c r="F19" s="7"/>
      <c r="G19" s="7"/>
      <c r="J19" s="2">
        <f>(K6+J7)*J13</f>
        <v>8.1479729729729726</v>
      </c>
    </row>
    <row r="20" spans="1:11" x14ac:dyDescent="0.2">
      <c r="A20" t="s">
        <v>39</v>
      </c>
      <c r="B20" t="s">
        <v>16</v>
      </c>
      <c r="C20" s="2"/>
      <c r="I20" s="2">
        <v>2.63</v>
      </c>
    </row>
    <row r="21" spans="1:11" x14ac:dyDescent="0.2">
      <c r="A21" t="s">
        <v>6</v>
      </c>
      <c r="B21" t="s">
        <v>7</v>
      </c>
      <c r="C21">
        <v>10</v>
      </c>
    </row>
    <row r="22" spans="1:11" x14ac:dyDescent="0.2">
      <c r="B22" t="s">
        <v>8</v>
      </c>
      <c r="C22">
        <v>40</v>
      </c>
      <c r="D22" s="7"/>
      <c r="E22" s="7"/>
      <c r="F22" s="7"/>
      <c r="G22" s="7"/>
    </row>
    <row r="23" spans="1:11" x14ac:dyDescent="0.2">
      <c r="B23" t="s">
        <v>9</v>
      </c>
      <c r="C23">
        <v>40</v>
      </c>
      <c r="D23" s="7"/>
      <c r="E23" s="7"/>
      <c r="F23" s="7"/>
      <c r="G23" s="7"/>
    </row>
    <row r="24" spans="1:11" x14ac:dyDescent="0.2">
      <c r="B24" t="s">
        <v>11</v>
      </c>
      <c r="C24">
        <v>40</v>
      </c>
    </row>
    <row r="25" spans="1:11" x14ac:dyDescent="0.2">
      <c r="B25" t="s">
        <v>10</v>
      </c>
      <c r="C25">
        <v>32</v>
      </c>
    </row>
    <row r="26" spans="1:11" x14ac:dyDescent="0.2">
      <c r="A26" t="s">
        <v>13</v>
      </c>
      <c r="B26" t="s">
        <v>40</v>
      </c>
      <c r="C26">
        <f>11</f>
        <v>11</v>
      </c>
    </row>
    <row r="27" spans="1:11" x14ac:dyDescent="0.2">
      <c r="A27" t="s">
        <v>13</v>
      </c>
      <c r="B27" t="s">
        <v>41</v>
      </c>
      <c r="C27">
        <f>C26*0.2</f>
        <v>2.2000000000000002</v>
      </c>
    </row>
    <row r="28" spans="1:11" x14ac:dyDescent="0.2">
      <c r="A28" t="s">
        <v>13</v>
      </c>
      <c r="B28" t="s">
        <v>42</v>
      </c>
      <c r="C28">
        <f>2*2+2+1</f>
        <v>7</v>
      </c>
    </row>
    <row r="50" spans="1:1" ht="18" x14ac:dyDescent="0.2">
      <c r="A50" s="5"/>
    </row>
    <row r="69" spans="1:10" x14ac:dyDescent="0.2">
      <c r="J69" s="3"/>
    </row>
    <row r="80" spans="1:10" x14ac:dyDescent="0.2">
      <c r="A80" t="s">
        <v>12</v>
      </c>
      <c r="C80">
        <f>11*0.2</f>
        <v>2.2000000000000002</v>
      </c>
    </row>
    <row r="81" spans="1:3" x14ac:dyDescent="0.2">
      <c r="A81" t="s">
        <v>14</v>
      </c>
      <c r="B81" t="s">
        <v>15</v>
      </c>
    </row>
    <row r="82" spans="1:3" x14ac:dyDescent="0.2">
      <c r="A82" t="s">
        <v>12</v>
      </c>
      <c r="C82">
        <f>C80+2*0.04</f>
        <v>2.2800000000000002</v>
      </c>
    </row>
  </sheetData>
  <autoFilter ref="A1:L27" xr:uid="{0F971857-F489-7141-87EB-CBD3824EBC2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Gerolf Ziegenhain</dc:creator>
  <cp:lastModifiedBy>Microsoft Office User</cp:lastModifiedBy>
  <dcterms:created xsi:type="dcterms:W3CDTF">2020-04-03T16:02:15Z</dcterms:created>
  <dcterms:modified xsi:type="dcterms:W3CDTF">2020-11-02T19:53:39Z</dcterms:modified>
</cp:coreProperties>
</file>