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pwernette_usgs_gov/Documents/GitHub/point_cloud_vegetation_filtering/tables_and_other/"/>
    </mc:Choice>
  </mc:AlternateContent>
  <xr:revisionPtr revIDLastSave="17" documentId="13_ncr:1_{BD18F405-8C39-4660-9E4D-9E023C21089E}" xr6:coauthVersionLast="46" xr6:coauthVersionMax="46" xr10:uidLastSave="{6573A2DD-374E-4480-96BF-9271758BD52C}"/>
  <bookViews>
    <workbookView xWindow="-108" yWindow="-108" windowWidth="23256" windowHeight="12576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5" l="1"/>
  <c r="M43" i="5"/>
  <c r="L43" i="5"/>
  <c r="K43" i="5"/>
  <c r="J43" i="5"/>
  <c r="N41" i="5"/>
  <c r="M41" i="5"/>
  <c r="L41" i="5"/>
  <c r="K41" i="5"/>
  <c r="J41" i="5"/>
  <c r="AI39" i="5"/>
  <c r="AH39" i="5"/>
  <c r="AG39" i="5"/>
  <c r="AF39" i="5"/>
  <c r="AE39" i="5"/>
  <c r="N39" i="5"/>
  <c r="M39" i="5"/>
  <c r="L39" i="5"/>
  <c r="K39" i="5"/>
  <c r="J39" i="5"/>
  <c r="I39" i="5"/>
  <c r="I38" i="5"/>
  <c r="I37" i="5"/>
  <c r="AI36" i="5"/>
  <c r="AH36" i="5"/>
  <c r="AG36" i="5"/>
  <c r="AF36" i="5"/>
  <c r="AE36" i="5"/>
  <c r="N36" i="5"/>
  <c r="M36" i="5"/>
  <c r="L36" i="5"/>
  <c r="K36" i="5"/>
  <c r="J36" i="5"/>
  <c r="I36" i="5"/>
  <c r="I35" i="5"/>
  <c r="I34" i="5"/>
  <c r="AI33" i="5"/>
  <c r="AH33" i="5"/>
  <c r="AG33" i="5"/>
  <c r="AF33" i="5"/>
  <c r="AE33" i="5"/>
  <c r="N33" i="5"/>
  <c r="M33" i="5"/>
  <c r="L33" i="5"/>
  <c r="K33" i="5"/>
  <c r="J33" i="5"/>
  <c r="I33" i="5"/>
  <c r="I32" i="5"/>
  <c r="I31" i="5"/>
  <c r="AI30" i="5"/>
  <c r="AH30" i="5"/>
  <c r="AG30" i="5"/>
  <c r="AF30" i="5"/>
  <c r="AE30" i="5"/>
  <c r="N30" i="5"/>
  <c r="M30" i="5"/>
  <c r="L30" i="5"/>
  <c r="K30" i="5"/>
  <c r="J30" i="5"/>
  <c r="I30" i="5"/>
  <c r="I29" i="5"/>
  <c r="I28" i="5"/>
  <c r="AI27" i="5"/>
  <c r="AH27" i="5"/>
  <c r="AG27" i="5"/>
  <c r="AF27" i="5"/>
  <c r="AE27" i="5"/>
  <c r="N27" i="5"/>
  <c r="M27" i="5"/>
  <c r="L27" i="5"/>
  <c r="K27" i="5"/>
  <c r="J27" i="5"/>
  <c r="I27" i="5"/>
  <c r="I26" i="5"/>
  <c r="I25" i="5"/>
  <c r="I24" i="5"/>
  <c r="I23" i="5"/>
  <c r="I22" i="5"/>
  <c r="AP21" i="5"/>
  <c r="AO21" i="5"/>
  <c r="AN21" i="5"/>
  <c r="AM21" i="5"/>
  <c r="AI21" i="5"/>
  <c r="AH21" i="5"/>
  <c r="AG21" i="5"/>
  <c r="AF21" i="5"/>
  <c r="AE21" i="5"/>
  <c r="U21" i="5"/>
  <c r="T21" i="5"/>
  <c r="S21" i="5"/>
  <c r="R21" i="5"/>
  <c r="N21" i="5"/>
  <c r="M21" i="5"/>
  <c r="L21" i="5"/>
  <c r="K21" i="5"/>
  <c r="J21" i="5"/>
  <c r="I21" i="5"/>
  <c r="AP20" i="5"/>
  <c r="AO20" i="5"/>
  <c r="AN20" i="5"/>
  <c r="AM20" i="5"/>
  <c r="U20" i="5"/>
  <c r="T20" i="5"/>
  <c r="S20" i="5"/>
  <c r="R20" i="5"/>
  <c r="I20" i="5"/>
  <c r="AP19" i="5"/>
  <c r="AO19" i="5"/>
  <c r="AN19" i="5"/>
  <c r="AM19" i="5"/>
  <c r="U19" i="5"/>
  <c r="T19" i="5"/>
  <c r="S19" i="5"/>
  <c r="R19" i="5"/>
  <c r="I19" i="5"/>
  <c r="I18" i="5"/>
  <c r="AP17" i="5"/>
  <c r="AO17" i="5"/>
  <c r="AN17" i="5"/>
  <c r="AM17" i="5"/>
  <c r="U17" i="5"/>
  <c r="T17" i="5"/>
  <c r="S17" i="5"/>
  <c r="R17" i="5"/>
  <c r="I17" i="5"/>
  <c r="AP16" i="5"/>
  <c r="AO16" i="5"/>
  <c r="AN16" i="5"/>
  <c r="AM16" i="5"/>
  <c r="U16" i="5"/>
  <c r="T16" i="5"/>
  <c r="S16" i="5"/>
  <c r="R16" i="5"/>
  <c r="I16" i="5"/>
  <c r="AP15" i="5"/>
  <c r="AO15" i="5"/>
  <c r="AN15" i="5"/>
  <c r="AM15" i="5"/>
  <c r="AI15" i="5"/>
  <c r="AH15" i="5"/>
  <c r="AG15" i="5"/>
  <c r="AF15" i="5"/>
  <c r="AE15" i="5"/>
  <c r="U15" i="5"/>
  <c r="T15" i="5"/>
  <c r="S15" i="5"/>
  <c r="R15" i="5"/>
  <c r="N15" i="5"/>
  <c r="M15" i="5"/>
  <c r="L15" i="5"/>
  <c r="K15" i="5"/>
  <c r="J15" i="5"/>
  <c r="I15" i="5"/>
  <c r="AP14" i="5"/>
  <c r="AO14" i="5"/>
  <c r="AN14" i="5"/>
  <c r="AM14" i="5"/>
  <c r="U14" i="5"/>
  <c r="T14" i="5"/>
  <c r="S14" i="5"/>
  <c r="R14" i="5"/>
  <c r="I14" i="5"/>
  <c r="AP13" i="5"/>
  <c r="AO13" i="5"/>
  <c r="AN13" i="5"/>
  <c r="AM13" i="5"/>
  <c r="U13" i="5"/>
  <c r="T13" i="5"/>
  <c r="S13" i="5"/>
  <c r="R13" i="5"/>
  <c r="I13" i="5"/>
  <c r="AP12" i="5"/>
  <c r="AO12" i="5"/>
  <c r="AN12" i="5"/>
  <c r="AM12" i="5"/>
  <c r="U12" i="5"/>
  <c r="T12" i="5"/>
  <c r="S12" i="5"/>
  <c r="R12" i="5"/>
  <c r="I12" i="5"/>
  <c r="I11" i="5"/>
  <c r="I10" i="5"/>
  <c r="AI9" i="5"/>
  <c r="AH9" i="5"/>
  <c r="AG9" i="5"/>
  <c r="AF9" i="5"/>
  <c r="AE9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9" i="1"/>
  <c r="A32" i="2" s="1"/>
  <c r="I38" i="1"/>
  <c r="A31" i="3" s="1"/>
  <c r="I37" i="1"/>
  <c r="A30" i="3" s="1"/>
  <c r="I36" i="1"/>
  <c r="A29" i="3" s="1"/>
  <c r="I35" i="1"/>
  <c r="A28" i="2" s="1"/>
  <c r="I34" i="1"/>
  <c r="A27" i="3" s="1"/>
  <c r="I33" i="1"/>
  <c r="A26" i="3" s="1"/>
  <c r="I32" i="1"/>
  <c r="A25" i="2" s="1"/>
  <c r="I31" i="1"/>
  <c r="A24" i="3" s="1"/>
  <c r="I30" i="1"/>
  <c r="A23" i="2" s="1"/>
  <c r="I29" i="1"/>
  <c r="A22" i="3" s="1"/>
  <c r="I28" i="1"/>
  <c r="A21" i="2" s="1"/>
  <c r="I27" i="1"/>
  <c r="A20" i="2" s="1"/>
  <c r="I26" i="1"/>
  <c r="A19" i="2" s="1"/>
  <c r="I25" i="1"/>
  <c r="A18" i="3" s="1"/>
  <c r="I24" i="1"/>
  <c r="A17" i="2" s="1"/>
  <c r="I23" i="1"/>
  <c r="I22" i="1"/>
  <c r="A15" i="2" s="1"/>
  <c r="I21" i="1"/>
  <c r="A14" i="3" s="1"/>
  <c r="I20" i="1"/>
  <c r="A13" i="2" s="1"/>
  <c r="I19" i="1"/>
  <c r="A12" i="2" s="1"/>
  <c r="I18" i="1"/>
  <c r="A11" i="2" s="1"/>
  <c r="I17" i="1"/>
  <c r="A10" i="3" s="1"/>
  <c r="I16" i="1"/>
  <c r="A9" i="2" s="1"/>
  <c r="I15" i="1"/>
  <c r="A8" i="2" s="1"/>
  <c r="I14" i="1"/>
  <c r="A7" i="3" s="1"/>
  <c r="I13" i="1"/>
  <c r="A6" i="3" s="1"/>
  <c r="I12" i="1"/>
  <c r="A5" i="2" s="1"/>
  <c r="I11" i="1"/>
  <c r="A4" i="2" s="1"/>
  <c r="I10" i="1"/>
  <c r="A3" i="3" s="1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<sst xmlns="http://schemas.openxmlformats.org/spreadsheetml/2006/main" count="185" uniqueCount="70">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</sst>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4C8-A37D-B8624F2129EC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8-44C8-A37D-B8624F2129EC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8-44C8-A37D-B8624F21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A22-A10D-EE12025E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32C-9AFB-F61E9A23CF5C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32C-9AFB-F61E9A23CF5C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8-432C-9AFB-F61E9A2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D82-8C4D-B56EEE3B1245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D82-8C4D-B56EEE3B1245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D82-8C4D-B56EEE3B1245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B-4D82-8C4D-B56EEE3B1245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D82-8C4D-B56EEE3B1245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B-4D82-8C4D-B56EEE3B1245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D82-8C4D-B56EEE3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4E08-BB42-E5F932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General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General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B-49F1-9D05-7453552DFD6A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B-49F1-9D05-7453552DFD6A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B-49F1-9D05-7453552DFD6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B-49F1-9D05-7453552DFD6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B-49F1-9D05-7453552DFD6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B-49F1-9D05-7453552DFD6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B-49F1-9D05-7453552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F28-8FDD-F7A01D34FA9C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3-4F28-8FDD-F7A01D34FA9C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3-4F28-8FDD-F7A01D34FA9C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3-4F28-8FDD-F7A01D34FA9C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3-4F28-8FDD-F7A01D34FA9C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C3-4F28-8FDD-F7A01D34FA9C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3-4F28-8FDD-F7A01D3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47F2-9374-78C5CD01459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7F2-9374-78C5CD01459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5-47F2-9374-78C5CD014597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5-47F2-9374-78C5CD014597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5-47F2-9374-78C5CD014597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5-47F2-9374-78C5CD014597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5-47F2-9374-78C5CD0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D76-24F2-459B-BC68-352C48DE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38D6-7970-4F89-994C-221D36EE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4D7B7-EF9B-4C8F-A9A7-EE1F1408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D3B6-03C2-41F6-879B-88CC6546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D0615-AAAD-4C59-B421-D1451E82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19</xdr:col>
      <xdr:colOff>352425</xdr:colOff>
      <xdr:row>58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352425</xdr:colOff>
      <xdr:row>73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19</xdr:col>
      <xdr:colOff>352425</xdr:colOff>
      <xdr:row>88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105</xdr:row>
      <xdr:rowOff>0</xdr:rowOff>
    </xdr:from>
    <xdr:to>
      <xdr:col>19</xdr:col>
      <xdr:colOff>114300</xdr:colOff>
      <xdr:row>127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987DE-77CF-49C0-A760-6C910181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20</xdr:col>
      <xdr:colOff>266700</xdr:colOff>
      <xdr:row>154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6971C8-D788-4356-859F-F4A921FD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20</xdr:col>
      <xdr:colOff>259080</xdr:colOff>
      <xdr:row>179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4D23D-75D7-42A8-8CEE-5994419D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workbookViewId="0">
      <selection activeCell="I3" sqref="I3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45" t="s">
        <v>60</v>
      </c>
      <c r="B1" s="45"/>
      <c r="C1" s="45"/>
      <c r="D1" s="45"/>
      <c r="E1" s="45"/>
      <c r="F1" s="45"/>
    </row>
    <row r="2" spans="1:42" x14ac:dyDescent="0.3">
      <c r="A2" s="45" t="s">
        <v>68</v>
      </c>
      <c r="B2" s="45"/>
      <c r="C2" s="45"/>
      <c r="D2" s="42">
        <v>0.88724999999999998</v>
      </c>
      <c r="E2" s="42"/>
      <c r="F2" s="42"/>
      <c r="G2" s="44"/>
      <c r="H2" s="44"/>
      <c r="I2" s="42"/>
    </row>
    <row r="3" spans="1:42" x14ac:dyDescent="0.3">
      <c r="A3" s="45" t="s">
        <v>69</v>
      </c>
      <c r="B3" s="45"/>
      <c r="C3" s="45"/>
      <c r="D3" s="42">
        <v>2.8186100000000001</v>
      </c>
      <c r="E3" s="42"/>
      <c r="F3" s="42"/>
      <c r="G3" s="44"/>
      <c r="H3" s="44"/>
      <c r="I3" s="42"/>
    </row>
    <row r="4" spans="1:42" x14ac:dyDescent="0.3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3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5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5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model_rgb_16_32_64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model_rgb_16_32_64_128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model_rgb_16_32_64_128_256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model_rgb_16_32_64_128_256_512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model_rgb_simple_16_32_64_128_256_512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5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5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5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5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5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5"/>
        <v>all_16_32_64_128_256_512</v>
      </c>
      <c r="J27" s="1">
        <f>AVERAGE(C22:C27)</f>
        <v>9.5</v>
      </c>
      <c r="K27" s="2">
        <f t="shared" ref="K27" si="31">AVERAGE(D22:D27)</f>
        <v>0.93948333333333334</v>
      </c>
      <c r="L27" s="2">
        <f t="shared" ref="L27" si="32">AVERAGE(E22:E27)</f>
        <v>0.94015000000000004</v>
      </c>
      <c r="M27" s="3">
        <f t="shared" ref="M27" si="33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4">AVERAGE(Y22:Y27)</f>
        <v>0.93640000000000001</v>
      </c>
      <c r="AG27" s="25">
        <f t="shared" si="34"/>
        <v>0.93689999999999996</v>
      </c>
      <c r="AH27" s="26">
        <f t="shared" si="34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5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5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5"/>
        <v>model_all_16_16</v>
      </c>
      <c r="J30" s="1">
        <f>AVERAGE(C28:C30)</f>
        <v>7.333333333333333</v>
      </c>
      <c r="K30" s="2">
        <f t="shared" ref="K30" si="35">AVERAGE(D28:D30)</f>
        <v>0.93786666666666674</v>
      </c>
      <c r="L30" s="2">
        <f t="shared" ref="L30" si="36">AVERAGE(E28:E30)</f>
        <v>0.93963333333333343</v>
      </c>
      <c r="M30" s="3">
        <f t="shared" ref="M30" si="37">AVERAGE(F28:F30)</f>
        <v>793.66666666666663</v>
      </c>
      <c r="N30" s="3">
        <f t="shared" ref="N30" si="38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39">AVERAGE(Y28:Y30)</f>
        <v>0.93526666666666669</v>
      </c>
      <c r="AG30" s="25">
        <f t="shared" si="39"/>
        <v>0.93653333333333333</v>
      </c>
      <c r="AH30" s="26">
        <f t="shared" si="39"/>
        <v>2994</v>
      </c>
      <c r="AI30" s="26">
        <f t="shared" si="39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5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5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5"/>
        <v>model_all_16_16_16</v>
      </c>
      <c r="J33" s="1">
        <f>AVERAGE(C31:C33)</f>
        <v>7</v>
      </c>
      <c r="K33" s="2">
        <f t="shared" ref="K33" si="40">AVERAGE(D31:D33)</f>
        <v>0.93990000000000007</v>
      </c>
      <c r="L33" s="2">
        <f t="shared" ref="L33" si="41">AVERAGE(E31:E33)</f>
        <v>0.93983333333333341</v>
      </c>
      <c r="M33" s="3">
        <f t="shared" ref="M33" si="42">AVERAGE(F31:F33)</f>
        <v>757.66666666666663</v>
      </c>
      <c r="N33" s="3">
        <f t="shared" ref="N33" si="43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4">AVERAGE(Y31:Y33)</f>
        <v>0.93670000000000009</v>
      </c>
      <c r="AG33" s="25">
        <f t="shared" si="44"/>
        <v>0.93696666666666673</v>
      </c>
      <c r="AH33" s="26">
        <f t="shared" si="44"/>
        <v>1919</v>
      </c>
      <c r="AI33" s="26">
        <f t="shared" si="44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5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5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5"/>
        <v>model_all_8_8</v>
      </c>
      <c r="J36" s="1">
        <f>AVERAGE(C34:C36)</f>
        <v>9.6666666666666661</v>
      </c>
      <c r="K36" s="2">
        <f t="shared" ref="K36" si="45">AVERAGE(D34:D36)</f>
        <v>0.90283333333333327</v>
      </c>
      <c r="L36" s="2">
        <f t="shared" ref="L36" si="46">AVERAGE(E34:E36)</f>
        <v>0.92393333333333327</v>
      </c>
      <c r="M36" s="3">
        <f t="shared" ref="M36" si="47">AVERAGE(F34:F36)</f>
        <v>1013.6666666666666</v>
      </c>
      <c r="N36" s="3">
        <f t="shared" ref="N36" si="48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49">AVERAGE(Y34:Y36)</f>
        <v>0.93133333333333335</v>
      </c>
      <c r="AG36" s="25">
        <f t="shared" si="49"/>
        <v>0.93529999999999991</v>
      </c>
      <c r="AH36" s="26">
        <f t="shared" si="49"/>
        <v>2173.6666666666665</v>
      </c>
      <c r="AI36" s="26">
        <f t="shared" si="49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5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5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5"/>
        <v>model_all_8_8_8</v>
      </c>
      <c r="J39" s="1">
        <f>AVERAGE(C37:C39)</f>
        <v>7</v>
      </c>
      <c r="K39" s="2">
        <f t="shared" ref="K39" si="50">AVERAGE(D37:D39)</f>
        <v>0.9373999999999999</v>
      </c>
      <c r="L39" s="2">
        <f t="shared" ref="L39" si="51">AVERAGE(E37:E39)</f>
        <v>0.93940000000000001</v>
      </c>
      <c r="M39" s="3">
        <f t="shared" ref="M39" si="52">AVERAGE(F37:F39)</f>
        <v>760</v>
      </c>
      <c r="N39" s="3">
        <f t="shared" ref="N39" si="53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4">AVERAGE(Y37:Y39)</f>
        <v>0.9289333333333335</v>
      </c>
      <c r="AG39" s="25">
        <f t="shared" si="54"/>
        <v>0.93643333333333345</v>
      </c>
      <c r="AH39" s="26">
        <f t="shared" si="54"/>
        <v>1997.6666666666667</v>
      </c>
      <c r="AI39" s="26">
        <f t="shared" si="54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AP43"/>
  <sheetViews>
    <sheetView tabSelected="1" workbookViewId="0">
      <selection activeCell="D3" sqref="D3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45" t="s">
        <v>60</v>
      </c>
      <c r="B1" s="45"/>
      <c r="C1" s="45"/>
      <c r="D1" s="45"/>
      <c r="E1" s="45"/>
      <c r="F1" s="45"/>
    </row>
    <row r="2" spans="1:42" x14ac:dyDescent="0.3">
      <c r="A2" s="45" t="s">
        <v>68</v>
      </c>
      <c r="B2" s="45"/>
      <c r="C2" s="45"/>
      <c r="D2" s="43">
        <v>0.88724999999999998</v>
      </c>
      <c r="E2" s="43"/>
      <c r="F2" s="43"/>
      <c r="G2" s="44"/>
      <c r="H2" s="44"/>
      <c r="I2" s="43"/>
    </row>
    <row r="3" spans="1:42" x14ac:dyDescent="0.3">
      <c r="A3" s="45" t="s">
        <v>69</v>
      </c>
      <c r="B3" s="45"/>
      <c r="C3" s="45"/>
      <c r="D3" s="43">
        <v>2.8186100000000001</v>
      </c>
      <c r="E3" s="43"/>
      <c r="F3" s="43"/>
      <c r="G3" s="44"/>
      <c r="H3" s="44"/>
      <c r="I3" s="43"/>
    </row>
    <row r="4" spans="1:42" x14ac:dyDescent="0.3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3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0">D9</f>
        <v>Accuracy (train)</v>
      </c>
      <c r="L9" t="str">
        <f t="shared" si="0"/>
        <v>Accuracy (val)</v>
      </c>
      <c r="M9" t="str">
        <f t="shared" si="0"/>
        <v>Time (s)</v>
      </c>
      <c r="N9" t="str">
        <f t="shared" si="0"/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1">Y9</f>
        <v>Accuracy (train)</v>
      </c>
      <c r="AG9" s="17" t="str">
        <f t="shared" si="1"/>
        <v>Accuracy (val)</v>
      </c>
      <c r="AH9" s="17" t="str">
        <f t="shared" si="1"/>
        <v>Time (s)</v>
      </c>
      <c r="AI9" s="17" t="str">
        <f t="shared" si="1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2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2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2"/>
        <v>model_rgb_16_32_64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4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2"/>
        <v>model_rgb_16_32_64_128</v>
      </c>
      <c r="Q13">
        <v>2</v>
      </c>
      <c r="R13" s="1">
        <f t="shared" ref="R13:R15" si="5">AVERAGE(C11,C17,C23)</f>
        <v>8.3333333333333339</v>
      </c>
      <c r="S13" s="2">
        <f t="shared" si="3"/>
        <v>0.93956666666666655</v>
      </c>
      <c r="T13" s="3">
        <f t="shared" ref="T13:U17" si="6">AVERAGE(F11,F17,F23)</f>
        <v>865.66666666666663</v>
      </c>
      <c r="U13" s="3">
        <f t="shared" si="6"/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7">AVERAGE(X11,X17,X23)</f>
        <v>7.666666666666667</v>
      </c>
      <c r="AN13" s="25">
        <f t="shared" si="4"/>
        <v>0.93659999999999999</v>
      </c>
      <c r="AO13" s="26">
        <f t="shared" ref="AO13:AP17" si="8">AVERAGE(AA11,AA17,AA23)</f>
        <v>2348.6666666666665</v>
      </c>
      <c r="AP13" s="26">
        <f t="shared" si="8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2"/>
        <v>model_rgb_16_32_64_128_256</v>
      </c>
      <c r="Q14">
        <v>3</v>
      </c>
      <c r="R14" s="1">
        <f t="shared" si="5"/>
        <v>7</v>
      </c>
      <c r="S14" s="2">
        <f t="shared" si="3"/>
        <v>0.94016666666666671</v>
      </c>
      <c r="T14" s="3">
        <f t="shared" si="6"/>
        <v>795.33333333333337</v>
      </c>
      <c r="U14" s="3">
        <f t="shared" si="6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7"/>
        <v>7.333333333333333</v>
      </c>
      <c r="AN14" s="25">
        <f t="shared" si="4"/>
        <v>0.93699999999999994</v>
      </c>
      <c r="AO14" s="26">
        <f t="shared" si="8"/>
        <v>2423.3333333333335</v>
      </c>
      <c r="AP14" s="26">
        <f t="shared" si="8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2"/>
        <v>model_rgb_16_32_64_128_256_512</v>
      </c>
      <c r="J15" s="1">
        <f>AVERAGE(C10:C15)</f>
        <v>7.666666666666667</v>
      </c>
      <c r="K15" s="2">
        <f t="shared" ref="K15:N15" si="9">AVERAGE(D10:D15)</f>
        <v>0.93553333333333333</v>
      </c>
      <c r="L15" s="2">
        <f t="shared" si="9"/>
        <v>0.93533333333333335</v>
      </c>
      <c r="M15" s="3">
        <f t="shared" si="9"/>
        <v>635</v>
      </c>
      <c r="N15" s="3">
        <f t="shared" si="9"/>
        <v>39193</v>
      </c>
      <c r="Q15">
        <v>4</v>
      </c>
      <c r="R15" s="1">
        <f t="shared" si="5"/>
        <v>9</v>
      </c>
      <c r="S15" s="2">
        <f t="shared" si="3"/>
        <v>0.94056666666666666</v>
      </c>
      <c r="T15" s="3">
        <f t="shared" si="6"/>
        <v>1057.3333333333333</v>
      </c>
      <c r="U15" s="3">
        <f t="shared" si="6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0">AVERAGE(Y10:Y15)</f>
        <v>0.93116666666666659</v>
      </c>
      <c r="AG15" s="25">
        <f t="shared" si="10"/>
        <v>0.93498333333333339</v>
      </c>
      <c r="AH15" s="26">
        <f t="shared" si="10"/>
        <v>3220.1666666666665</v>
      </c>
      <c r="AI15" s="26">
        <f t="shared" si="10"/>
        <v>39193</v>
      </c>
      <c r="AL15" s="17">
        <v>4</v>
      </c>
      <c r="AM15" s="24">
        <f t="shared" si="7"/>
        <v>9.3333333333333339</v>
      </c>
      <c r="AN15" s="25">
        <f t="shared" si="4"/>
        <v>0.9376000000000001</v>
      </c>
      <c r="AO15" s="26">
        <f t="shared" si="8"/>
        <v>3245.6666666666665</v>
      </c>
      <c r="AP15" s="26">
        <f t="shared" si="8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2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6"/>
        <v>1216</v>
      </c>
      <c r="U16" s="3">
        <f t="shared" si="6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4"/>
        <v>0.93769999999999998</v>
      </c>
      <c r="AO16" s="26">
        <f t="shared" si="8"/>
        <v>2761.6666666666665</v>
      </c>
      <c r="AP16" s="26">
        <f t="shared" si="8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2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1">AVERAGE(C15,C21,C27)</f>
        <v>9</v>
      </c>
      <c r="S17" s="2">
        <f t="shared" si="3"/>
        <v>0.9408333333333333</v>
      </c>
      <c r="T17" s="3">
        <f t="shared" si="6"/>
        <v>1130</v>
      </c>
      <c r="U17" s="3">
        <f t="shared" si="6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7"/>
        <v>7.333333333333333</v>
      </c>
      <c r="AN17" s="25">
        <f t="shared" si="4"/>
        <v>0.9375</v>
      </c>
      <c r="AO17" s="26">
        <f t="shared" si="8"/>
        <v>2823.6666666666665</v>
      </c>
      <c r="AP17" s="26">
        <f t="shared" si="8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2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2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2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13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2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1" si="14">AVERAGE(C29,C32,C35,C38)</f>
        <v>8</v>
      </c>
      <c r="S20" s="1">
        <f t="shared" si="14"/>
        <v>0.936025</v>
      </c>
      <c r="T20" s="1">
        <f t="shared" si="12"/>
        <v>838.25</v>
      </c>
      <c r="U20" s="1">
        <f t="shared" si="12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N21" si="15">AVERAGE(X29,X32,X35,X38)</f>
        <v>9.25</v>
      </c>
      <c r="AN20" s="24">
        <f t="shared" si="15"/>
        <v>0.93137500000000006</v>
      </c>
      <c r="AO20" s="24">
        <f t="shared" ref="AO20:AO21" si="16">AVERAGE(AA29,AA32,AA35,AA38)</f>
        <v>2058.25</v>
      </c>
      <c r="AP20" s="24">
        <f t="shared" si="13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2"/>
        <v>model_rgb_simple_16_32_64_128_256_512</v>
      </c>
      <c r="J21" s="1">
        <f>AVERAGE(C16:C21)</f>
        <v>8.5</v>
      </c>
      <c r="K21" s="2">
        <f t="shared" ref="K21:N21" si="17">AVERAGE(D16:D21)</f>
        <v>0.93636666666666668</v>
      </c>
      <c r="L21" s="2">
        <f t="shared" si="17"/>
        <v>0.93756666666666666</v>
      </c>
      <c r="M21" s="3">
        <f t="shared" si="17"/>
        <v>931.33333333333337</v>
      </c>
      <c r="N21" s="3">
        <f t="shared" si="17"/>
        <v>39257</v>
      </c>
      <c r="Q21" t="s">
        <v>45</v>
      </c>
      <c r="R21" s="1">
        <f t="shared" si="14"/>
        <v>7</v>
      </c>
      <c r="S21" s="1">
        <f t="shared" si="14"/>
        <v>0.93569999999999998</v>
      </c>
      <c r="T21" s="1">
        <f t="shared" si="12"/>
        <v>1024.75</v>
      </c>
      <c r="U21" s="1">
        <f t="shared" si="12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18">AVERAGE(Y16:Y21)</f>
        <v>0.93299999999999994</v>
      </c>
      <c r="AG21" s="25">
        <f t="shared" si="18"/>
        <v>0.93433333333333335</v>
      </c>
      <c r="AH21" s="26">
        <f t="shared" si="18"/>
        <v>1560</v>
      </c>
      <c r="AI21" s="26">
        <f t="shared" si="18"/>
        <v>39257</v>
      </c>
      <c r="AL21" s="17" t="s">
        <v>45</v>
      </c>
      <c r="AM21" s="24">
        <f t="shared" si="15"/>
        <v>8</v>
      </c>
      <c r="AN21" s="24">
        <f t="shared" si="15"/>
        <v>0.93524999999999991</v>
      </c>
      <c r="AO21" s="24">
        <f t="shared" si="16"/>
        <v>2806.5</v>
      </c>
      <c r="AP21" s="24">
        <f t="shared" si="13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2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2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2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2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2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2"/>
        <v>all_16_32_64_128_256_512</v>
      </c>
      <c r="J27" s="1">
        <f>AVERAGE(C22:C27)</f>
        <v>9.5</v>
      </c>
      <c r="K27" s="2">
        <f t="shared" ref="K27:M27" si="19">AVERAGE(D22:D27)</f>
        <v>0.93948333333333334</v>
      </c>
      <c r="L27" s="2">
        <f t="shared" si="19"/>
        <v>0.94015000000000004</v>
      </c>
      <c r="M27" s="3">
        <f t="shared" si="19"/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20">AVERAGE(Y22:Y27)</f>
        <v>0.93640000000000001</v>
      </c>
      <c r="AG27" s="25">
        <f t="shared" si="20"/>
        <v>0.93689999999999996</v>
      </c>
      <c r="AH27" s="26">
        <f t="shared" si="20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2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2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2"/>
        <v>model_all_16_16</v>
      </c>
      <c r="J30" s="1">
        <f>AVERAGE(C28:C30)</f>
        <v>7.333333333333333</v>
      </c>
      <c r="K30" s="2">
        <f t="shared" ref="K30:N30" si="21">AVERAGE(D28:D30)</f>
        <v>0.93786666666666674</v>
      </c>
      <c r="L30" s="2">
        <f t="shared" si="21"/>
        <v>0.93963333333333343</v>
      </c>
      <c r="M30" s="3">
        <f t="shared" si="21"/>
        <v>793.66666666666663</v>
      </c>
      <c r="N30" s="3">
        <f t="shared" si="21"/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22">AVERAGE(Y28:Y30)</f>
        <v>0.93526666666666669</v>
      </c>
      <c r="AG30" s="25">
        <f t="shared" si="22"/>
        <v>0.93653333333333333</v>
      </c>
      <c r="AH30" s="26">
        <f t="shared" si="22"/>
        <v>2994</v>
      </c>
      <c r="AI30" s="26">
        <f t="shared" si="22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2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2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2"/>
        <v>model_all_16_16_16</v>
      </c>
      <c r="J33" s="1">
        <f>AVERAGE(C31:C33)</f>
        <v>7</v>
      </c>
      <c r="K33" s="2">
        <f t="shared" ref="K33:N33" si="23">AVERAGE(D31:D33)</f>
        <v>0.93990000000000007</v>
      </c>
      <c r="L33" s="2">
        <f t="shared" si="23"/>
        <v>0.93983333333333341</v>
      </c>
      <c r="M33" s="3">
        <f t="shared" si="23"/>
        <v>757.66666666666663</v>
      </c>
      <c r="N33" s="3">
        <f t="shared" si="23"/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24">AVERAGE(Y31:Y33)</f>
        <v>0.93670000000000009</v>
      </c>
      <c r="AG33" s="25">
        <f t="shared" si="24"/>
        <v>0.93696666666666673</v>
      </c>
      <c r="AH33" s="26">
        <f t="shared" si="24"/>
        <v>1919</v>
      </c>
      <c r="AI33" s="26">
        <f t="shared" si="24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2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2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2"/>
        <v>model_all_8_8</v>
      </c>
      <c r="J36" s="1">
        <f>AVERAGE(C34:C36)</f>
        <v>9.6666666666666661</v>
      </c>
      <c r="K36" s="2">
        <f t="shared" ref="K36:N36" si="25">AVERAGE(D34:D36)</f>
        <v>0.90283333333333327</v>
      </c>
      <c r="L36" s="2">
        <f t="shared" si="25"/>
        <v>0.92393333333333327</v>
      </c>
      <c r="M36" s="3">
        <f t="shared" si="25"/>
        <v>1013.6666666666666</v>
      </c>
      <c r="N36" s="3">
        <f t="shared" si="25"/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26">AVERAGE(Y34:Y36)</f>
        <v>0.93133333333333335</v>
      </c>
      <c r="AG36" s="25">
        <f t="shared" si="26"/>
        <v>0.93529999999999991</v>
      </c>
      <c r="AH36" s="26">
        <f t="shared" si="26"/>
        <v>2173.6666666666665</v>
      </c>
      <c r="AI36" s="26">
        <f t="shared" si="26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2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2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2"/>
        <v>model_all_8_8_8</v>
      </c>
      <c r="J39" s="1">
        <f>AVERAGE(C37:C39)</f>
        <v>7</v>
      </c>
      <c r="K39" s="2">
        <f t="shared" ref="K39:N39" si="27">AVERAGE(D37:D39)</f>
        <v>0.9373999999999999</v>
      </c>
      <c r="L39" s="2">
        <f t="shared" si="27"/>
        <v>0.93940000000000001</v>
      </c>
      <c r="M39" s="3">
        <f t="shared" si="27"/>
        <v>760</v>
      </c>
      <c r="N39" s="3">
        <f t="shared" si="27"/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28">AVERAGE(Y37:Y39)</f>
        <v>0.9289333333333335</v>
      </c>
      <c r="AG39" s="25">
        <f t="shared" si="28"/>
        <v>0.93643333333333345</v>
      </c>
      <c r="AH39" s="26">
        <f t="shared" si="28"/>
        <v>1997.6666666666667</v>
      </c>
      <c r="AI39" s="26">
        <f t="shared" si="28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M10:AP10"/>
    <mergeCell ref="A1:F1"/>
    <mergeCell ref="A2:C2"/>
    <mergeCell ref="A3:C3"/>
    <mergeCell ref="F4:H4"/>
    <mergeCell ref="J8:N8"/>
    <mergeCell ref="AE8:AI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</cols>
  <sheetData>
    <row r="1" spans="1:6" x14ac:dyDescent="0.3">
      <c r="A1" s="30"/>
      <c r="B1" s="30"/>
      <c r="C1" s="47" t="s">
        <v>47</v>
      </c>
      <c r="D1" s="47"/>
      <c r="E1" s="47"/>
      <c r="F1" s="30" t="s">
        <v>48</v>
      </c>
    </row>
    <row r="2" spans="1:6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3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</row>
    <row r="4" spans="1:6" x14ac:dyDescent="0.3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</row>
    <row r="5" spans="1:6" x14ac:dyDescent="0.3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</row>
    <row r="6" spans="1:6" x14ac:dyDescent="0.3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</row>
    <row r="7" spans="1:6" x14ac:dyDescent="0.3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</row>
    <row r="8" spans="1:6" ht="15" thickBot="1" x14ac:dyDescent="0.35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</row>
    <row r="9" spans="1:6" x14ac:dyDescent="0.3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</row>
    <row r="10" spans="1:6" x14ac:dyDescent="0.3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</row>
    <row r="11" spans="1:6" x14ac:dyDescent="0.3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</row>
    <row r="12" spans="1:6" x14ac:dyDescent="0.3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</row>
    <row r="13" spans="1:6" x14ac:dyDescent="0.3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</row>
    <row r="14" spans="1:6" ht="15" thickBot="1" x14ac:dyDescent="0.35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</row>
    <row r="15" spans="1:6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</row>
    <row r="16" spans="1:6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</row>
    <row r="17" spans="1:6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</row>
    <row r="18" spans="1:6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</row>
    <row r="19" spans="1:6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</row>
    <row r="20" spans="1:6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</row>
    <row r="21" spans="1:6" x14ac:dyDescent="0.3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</row>
    <row r="22" spans="1:6" x14ac:dyDescent="0.3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</row>
    <row r="23" spans="1:6" ht="15" thickBot="1" x14ac:dyDescent="0.35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</row>
    <row r="24" spans="1:6" x14ac:dyDescent="0.3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</row>
    <row r="25" spans="1:6" x14ac:dyDescent="0.3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</row>
    <row r="26" spans="1:6" ht="15" thickBot="1" x14ac:dyDescent="0.35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</row>
    <row r="27" spans="1:6" x14ac:dyDescent="0.3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</row>
    <row r="28" spans="1:6" x14ac:dyDescent="0.3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</row>
    <row r="29" spans="1:6" ht="15" thickBot="1" x14ac:dyDescent="0.35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</row>
    <row r="30" spans="1:6" x14ac:dyDescent="0.3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</row>
    <row r="31" spans="1:6" x14ac:dyDescent="0.3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</row>
    <row r="32" spans="1:6" x14ac:dyDescent="0.3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workbookViewId="0">
      <selection activeCell="G13" sqref="G13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  <col min="7" max="7" width="12.5546875" bestFit="1" customWidth="1"/>
    <col min="8" max="8" width="11.5546875" bestFit="1" customWidth="1"/>
  </cols>
  <sheetData>
    <row r="1" spans="1:8" x14ac:dyDescent="0.3">
      <c r="A1" s="30"/>
      <c r="B1" s="30"/>
      <c r="C1" s="47" t="s">
        <v>47</v>
      </c>
      <c r="D1" s="47"/>
      <c r="E1" s="47"/>
      <c r="F1" s="30" t="s">
        <v>48</v>
      </c>
      <c r="G1" s="47" t="s">
        <v>51</v>
      </c>
      <c r="H1" s="47"/>
    </row>
    <row r="2" spans="1:8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3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3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3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3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3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" thickBot="1" x14ac:dyDescent="0.35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3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3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3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3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3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" thickBot="1" x14ac:dyDescent="0.35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3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3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" thickBot="1" x14ac:dyDescent="0.35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3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3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" thickBot="1" x14ac:dyDescent="0.35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3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3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" thickBot="1" x14ac:dyDescent="0.35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3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3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3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4.4" x14ac:dyDescent="0.3"/>
  <cols>
    <col min="1" max="1" width="16.44140625" bestFit="1" customWidth="1"/>
    <col min="2" max="2" width="21.109375" bestFit="1" customWidth="1"/>
    <col min="8" max="8" width="16.44140625" bestFit="1" customWidth="1"/>
    <col min="9" max="9" width="21.109375" bestFit="1" customWidth="1"/>
  </cols>
  <sheetData>
    <row r="1" spans="1:12" x14ac:dyDescent="0.3">
      <c r="A1" s="45" t="s">
        <v>54</v>
      </c>
      <c r="B1" s="45"/>
      <c r="C1" s="45"/>
      <c r="D1" s="45"/>
      <c r="E1" s="45"/>
      <c r="H1" s="45" t="s">
        <v>55</v>
      </c>
      <c r="I1" s="45"/>
      <c r="J1" s="45"/>
      <c r="K1" s="45"/>
      <c r="L1" s="45"/>
    </row>
    <row r="2" spans="1:12" x14ac:dyDescent="0.3">
      <c r="A2" t="s">
        <v>52</v>
      </c>
      <c r="B2" t="s">
        <v>53</v>
      </c>
      <c r="H2" t="s">
        <v>52</v>
      </c>
      <c r="I2" t="s">
        <v>53</v>
      </c>
    </row>
    <row r="3" spans="1:12" x14ac:dyDescent="0.3">
      <c r="A3">
        <v>250000</v>
      </c>
      <c r="B3">
        <v>275</v>
      </c>
      <c r="H3">
        <v>250000</v>
      </c>
      <c r="I3">
        <v>36</v>
      </c>
    </row>
    <row r="4" spans="1:12" x14ac:dyDescent="0.3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3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3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3">
      <c r="G24" s="35">
        <f t="shared" ref="G24:G26" si="2">I3/B3</f>
        <v>0.13090909090909092</v>
      </c>
    </row>
    <row r="25" spans="7:7" x14ac:dyDescent="0.3">
      <c r="G25" s="35">
        <f t="shared" si="2"/>
        <v>0.12351945854483926</v>
      </c>
    </row>
    <row r="26" spans="7:7" x14ac:dyDescent="0.3">
      <c r="G26" s="35">
        <f t="shared" si="2"/>
        <v>0.1206140350877193</v>
      </c>
    </row>
    <row r="27" spans="7:7" x14ac:dyDescent="0.3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Wernette, Phillipe A</cp:lastModifiedBy>
  <dcterms:created xsi:type="dcterms:W3CDTF">2021-08-11T00:29:20Z</dcterms:created>
  <dcterms:modified xsi:type="dcterms:W3CDTF">2021-12-07T20:02:43Z</dcterms:modified>
</cp:coreProperties>
</file>