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temp\Beynon_2016_PXD003164\"/>
    </mc:Choice>
  </mc:AlternateContent>
  <xr:revisionPtr revIDLastSave="0" documentId="13_ncr:1_{90BD92EA-607E-4280-A4E1-B70AA35B8543}" xr6:coauthVersionLast="45" xr6:coauthVersionMax="45" xr10:uidLastSave="{00000000-0000-0000-0000-000000000000}"/>
  <bookViews>
    <workbookView xWindow="1605" yWindow="15" windowWidth="26190" windowHeight="15337" activeTab="1" xr2:uid="{A920C167-8B6B-A342-A860-B0C689A861E0}"/>
  </bookViews>
  <sheets>
    <sheet name="Column_key" sheetId="3" r:id="rId1"/>
    <sheet name="Main" sheetId="1" r:id="rId2"/>
    <sheet name="Databases" sheetId="4" r:id="rId3"/>
    <sheet name="Charts" sheetId="2" r:id="rId4"/>
  </sheets>
  <definedNames>
    <definedName name="_xlnm._FilterDatabase" localSheetId="3" hidden="1">Charts!$A$5:$AJ$5</definedName>
    <definedName name="_xlnm._FilterDatabase" localSheetId="1" hidden="1">Main!$A$38:$AN$68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0" i="1" l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39" i="1"/>
  <c r="AH39" i="1"/>
  <c r="AF39" i="1"/>
  <c r="AD39" i="1"/>
  <c r="AB39" i="1"/>
  <c r="Z3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5" i="1"/>
  <c r="AH5" i="1"/>
  <c r="AF5" i="1"/>
  <c r="AD5" i="1"/>
  <c r="AB5" i="1"/>
  <c r="Z5" i="1"/>
  <c r="AK5" i="1" l="1"/>
  <c r="AL5" i="1"/>
  <c r="AM5" i="1" l="1"/>
  <c r="AK39" i="1"/>
  <c r="AL39" i="1"/>
  <c r="V40" i="1" l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X39" i="1"/>
  <c r="V39" i="1"/>
  <c r="X5" i="1"/>
  <c r="V5" i="1"/>
  <c r="C7" i="2" l="1"/>
  <c r="C8" i="2"/>
  <c r="C9" i="2"/>
  <c r="C10" i="2"/>
  <c r="C12" i="2"/>
  <c r="C14" i="2"/>
  <c r="C15" i="2"/>
  <c r="C16" i="2"/>
  <c r="C18" i="2"/>
  <c r="C19" i="2"/>
  <c r="C20" i="2"/>
  <c r="C21" i="2"/>
  <c r="C23" i="2"/>
  <c r="C24" i="2"/>
  <c r="C25" i="2"/>
  <c r="C26" i="2"/>
  <c r="C27" i="2"/>
  <c r="C29" i="2"/>
  <c r="C30" i="2"/>
  <c r="C31" i="2"/>
  <c r="C32" i="2"/>
  <c r="C34" i="2"/>
  <c r="C35" i="2"/>
  <c r="C36" i="2"/>
  <c r="C37" i="2"/>
  <c r="C39" i="2"/>
  <c r="C40" i="2"/>
  <c r="C41" i="2"/>
  <c r="C43" i="2"/>
  <c r="C6" i="2"/>
  <c r="T40" i="1" l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3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9" i="1"/>
  <c r="R5" i="1"/>
  <c r="AL68" i="1" l="1"/>
  <c r="AK68" i="1"/>
  <c r="AL67" i="1"/>
  <c r="AK67" i="1"/>
  <c r="AL66" i="1"/>
  <c r="AK66" i="1"/>
  <c r="AL65" i="1"/>
  <c r="AK65" i="1"/>
  <c r="AL64" i="1"/>
  <c r="AK64" i="1"/>
  <c r="AL63" i="1"/>
  <c r="AK63" i="1"/>
  <c r="AL62" i="1"/>
  <c r="AK62" i="1"/>
  <c r="AL61" i="1"/>
  <c r="AK61" i="1"/>
  <c r="AL60" i="1"/>
  <c r="AK60" i="1"/>
  <c r="AL59" i="1"/>
  <c r="AK59" i="1"/>
  <c r="AL58" i="1"/>
  <c r="AK58" i="1"/>
  <c r="AL57" i="1"/>
  <c r="AK57" i="1"/>
  <c r="AL56" i="1"/>
  <c r="AK5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L45" i="1"/>
  <c r="AK45" i="1"/>
  <c r="AL44" i="1"/>
  <c r="AK44" i="1"/>
  <c r="AL43" i="1"/>
  <c r="AK43" i="1"/>
  <c r="AL42" i="1"/>
  <c r="AK42" i="1"/>
  <c r="AL41" i="1"/>
  <c r="AK41" i="1"/>
  <c r="AL40" i="1"/>
  <c r="AK40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O37" i="1"/>
  <c r="M37" i="1"/>
  <c r="K37" i="1"/>
  <c r="I37" i="1"/>
  <c r="G37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9" i="1"/>
  <c r="L5" i="1"/>
  <c r="AM33" i="1" l="1"/>
  <c r="AM32" i="1"/>
  <c r="AM25" i="1"/>
  <c r="AM23" i="1"/>
  <c r="AM22" i="1"/>
  <c r="AM24" i="1"/>
  <c r="AM16" i="1"/>
  <c r="AM15" i="1"/>
  <c r="AM18" i="1"/>
  <c r="AM13" i="1"/>
  <c r="AM26" i="1"/>
  <c r="AM28" i="1"/>
  <c r="AM20" i="1"/>
  <c r="AM12" i="1"/>
  <c r="AM10" i="1"/>
  <c r="AM8" i="1"/>
  <c r="AM7" i="1"/>
  <c r="AM30" i="1"/>
  <c r="AM14" i="1"/>
  <c r="AM6" i="1"/>
  <c r="AM29" i="1"/>
  <c r="AM21" i="1"/>
  <c r="AM27" i="1"/>
  <c r="AM19" i="1"/>
  <c r="AM11" i="1"/>
  <c r="AM31" i="1"/>
  <c r="AM17" i="1"/>
  <c r="AM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P39" i="1"/>
  <c r="J3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P5" i="1"/>
  <c r="J5" i="1"/>
  <c r="H5" i="1"/>
  <c r="N68" i="1" l="1"/>
  <c r="H68" i="1"/>
  <c r="N67" i="1"/>
  <c r="H67" i="1"/>
  <c r="N66" i="1"/>
  <c r="H66" i="1"/>
  <c r="N65" i="1"/>
  <c r="H65" i="1"/>
  <c r="N64" i="1"/>
  <c r="H64" i="1"/>
  <c r="N63" i="1"/>
  <c r="H63" i="1"/>
  <c r="N62" i="1"/>
  <c r="H62" i="1"/>
  <c r="N61" i="1"/>
  <c r="H61" i="1"/>
  <c r="N60" i="1"/>
  <c r="H60" i="1"/>
  <c r="N59" i="1"/>
  <c r="H59" i="1"/>
  <c r="N58" i="1"/>
  <c r="H58" i="1"/>
  <c r="N57" i="1"/>
  <c r="H57" i="1"/>
  <c r="N56" i="1"/>
  <c r="H56" i="1"/>
  <c r="N55" i="1"/>
  <c r="H55" i="1"/>
  <c r="N54" i="1"/>
  <c r="H54" i="1"/>
  <c r="N53" i="1"/>
  <c r="H53" i="1"/>
  <c r="N52" i="1"/>
  <c r="H52" i="1"/>
  <c r="N51" i="1"/>
  <c r="H51" i="1"/>
  <c r="N50" i="1"/>
  <c r="H50" i="1"/>
  <c r="N49" i="1"/>
  <c r="H49" i="1"/>
  <c r="N48" i="1"/>
  <c r="H48" i="1"/>
  <c r="N47" i="1"/>
  <c r="H47" i="1"/>
  <c r="N46" i="1"/>
  <c r="H46" i="1"/>
  <c r="N45" i="1"/>
  <c r="H45" i="1"/>
  <c r="N44" i="1"/>
  <c r="H44" i="1"/>
  <c r="N43" i="1"/>
  <c r="H43" i="1"/>
  <c r="N42" i="1"/>
  <c r="H42" i="1"/>
  <c r="N41" i="1"/>
  <c r="H41" i="1"/>
  <c r="N40" i="1"/>
  <c r="H40" i="1"/>
  <c r="N39" i="1"/>
  <c r="H39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tc={0DA2E71C-F24E-7C47-A4E4-A035470F7BA4}</author>
  </authors>
  <commentList>
    <comment ref="D4" authorId="0" shapeId="0" xr:uid="{0DA2E71C-F24E-7C47-A4E4-A035470F7B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key looks correct.</t>
      </text>
    </comment>
  </commentList>
</comments>
</file>

<file path=xl/sharedStrings.xml><?xml version="1.0" encoding="utf-8"?>
<sst xmlns="http://schemas.openxmlformats.org/spreadsheetml/2006/main" count="917" uniqueCount="240">
  <si>
    <t>Human</t>
  </si>
  <si>
    <t>Bovine</t>
  </si>
  <si>
    <t>Mouse</t>
  </si>
  <si>
    <t>Sample</t>
  </si>
  <si>
    <t>HB_Jan14Sp17_u_ram</t>
  </si>
  <si>
    <t>HB_Jan14Sp18_u_boar</t>
  </si>
  <si>
    <t>HB_Jan14Sp19_u_wild_boar</t>
  </si>
  <si>
    <t>HB_Jan14Sp20_r_field_vole</t>
  </si>
  <si>
    <t>HB_Jan14Sp21_r_BN_rat</t>
  </si>
  <si>
    <t>HB_Jan14Sp22_r_BN_rat</t>
  </si>
  <si>
    <t>HB_Jan14Sp23_r_Wistar_rat</t>
  </si>
  <si>
    <t>HB_Jan14Sp24_r_Wistar_rat</t>
  </si>
  <si>
    <t>HB_Sp10_u_ram</t>
  </si>
  <si>
    <t>HB_Sp11_r_woodmouse</t>
  </si>
  <si>
    <t>HB_Sp12_u_lechwe</t>
  </si>
  <si>
    <t>HB_Sp13_r_field_vole</t>
  </si>
  <si>
    <t>HB_Sp14_r_field_vole</t>
  </si>
  <si>
    <t>HB_Sp15_r_bank_vole</t>
  </si>
  <si>
    <t>HB_Sp16_r_bank_vole</t>
  </si>
  <si>
    <t>HB_Sp17_u_ram</t>
  </si>
  <si>
    <t>HB_Sp18_u_boar</t>
  </si>
  <si>
    <t>HB_Sp19_u_wild_boar</t>
  </si>
  <si>
    <t>HB_Sp1_u_buffalo</t>
  </si>
  <si>
    <t>HB_Sp21_r_BN_rat</t>
  </si>
  <si>
    <t>HB_Sp22_r_BN_rat</t>
  </si>
  <si>
    <t>HB_Sp23_r_Wistar_rat</t>
  </si>
  <si>
    <t>HB_Sp24_r_Wistar_rat</t>
  </si>
  <si>
    <t>HB_Sp2_u_oryx</t>
  </si>
  <si>
    <t>HB_Sp4_u_ankole</t>
  </si>
  <si>
    <t>HB_Sp5_u_blackbuck</t>
  </si>
  <si>
    <t>HB_Sp6_r_woodmouse</t>
  </si>
  <si>
    <t>HB_Sp7_r_woodmouse</t>
  </si>
  <si>
    <t>HB_Sp8_u_ankole</t>
  </si>
  <si>
    <t>HB_Sp9_r_squirrel</t>
  </si>
  <si>
    <t>u</t>
  </si>
  <si>
    <t>r</t>
  </si>
  <si>
    <t>Gain</t>
  </si>
  <si>
    <t>From Gels PPT</t>
  </si>
  <si>
    <t>Zebra</t>
  </si>
  <si>
    <t>Wildebeast</t>
  </si>
  <si>
    <t>Gemsbok</t>
  </si>
  <si>
    <t>Alfred's Deer</t>
  </si>
  <si>
    <t>Warthog</t>
  </si>
  <si>
    <t>Ram</t>
  </si>
  <si>
    <t>Boar</t>
  </si>
  <si>
    <t>Bull</t>
  </si>
  <si>
    <t>Woodmouse</t>
  </si>
  <si>
    <t>Lechwe</t>
  </si>
  <si>
    <t>Field Vole</t>
  </si>
  <si>
    <t>Bank Vole</t>
  </si>
  <si>
    <t>Wild Boar x</t>
  </si>
  <si>
    <t>Buffalo</t>
  </si>
  <si>
    <t>BN Rat</t>
  </si>
  <si>
    <t>Wistar Rat</t>
  </si>
  <si>
    <t>Scimitar Horned Oryx</t>
  </si>
  <si>
    <t>Ankole</t>
  </si>
  <si>
    <t>Blackbuck</t>
  </si>
  <si>
    <t>Red Squirrel</t>
  </si>
  <si>
    <t>Species</t>
  </si>
  <si>
    <t>Tree</t>
  </si>
  <si>
    <t>Protein IDs</t>
  </si>
  <si>
    <t>FC</t>
  </si>
  <si>
    <t>PSMs</t>
  </si>
  <si>
    <t>Sheep</t>
  </si>
  <si>
    <t>Rat</t>
  </si>
  <si>
    <t>Gain is low</t>
  </si>
  <si>
    <t>Pig</t>
  </si>
  <si>
    <t>Beynon_2016_PXD003164</t>
  </si>
  <si>
    <t>Ave BSP</t>
  </si>
  <si>
    <t>Ave MR</t>
  </si>
  <si>
    <t>u?</t>
  </si>
  <si>
    <t>Guess the species</t>
  </si>
  <si>
    <t>Baseline</t>
  </si>
  <si>
    <t>Relevant species-specific</t>
  </si>
  <si>
    <t>Sample Key choices</t>
  </si>
  <si>
    <t>PRIDE Species</t>
  </si>
  <si>
    <t>not rodents</t>
  </si>
  <si>
    <t>not pigs</t>
  </si>
  <si>
    <t>Deer</t>
  </si>
  <si>
    <t>Horse</t>
  </si>
  <si>
    <t>not sheep</t>
  </si>
  <si>
    <t>not rodents; deer DB not very good?</t>
  </si>
  <si>
    <t>Deer DB not very good?</t>
  </si>
  <si>
    <t>Which Key Comments</t>
  </si>
  <si>
    <t>Cow</t>
  </si>
  <si>
    <t>Max PSMs</t>
  </si>
  <si>
    <t>cow</t>
  </si>
  <si>
    <t>rat</t>
  </si>
  <si>
    <t>pig</t>
  </si>
  <si>
    <t>sheep</t>
  </si>
  <si>
    <t>squirrel</t>
  </si>
  <si>
    <t>horse</t>
  </si>
  <si>
    <t>Category</t>
  </si>
  <si>
    <t>oryx/deer</t>
  </si>
  <si>
    <t>Label</t>
  </si>
  <si>
    <t>Sp4</t>
  </si>
  <si>
    <t>Sp8</t>
  </si>
  <si>
    <t>Sp1</t>
  </si>
  <si>
    <t>Jan14Sp24</t>
  </si>
  <si>
    <t>Jan14Sp18</t>
  </si>
  <si>
    <t>Jan14Sp17</t>
  </si>
  <si>
    <t>Sp11</t>
  </si>
  <si>
    <t>Sp6</t>
  </si>
  <si>
    <t>Sp7</t>
  </si>
  <si>
    <t>Sp15</t>
  </si>
  <si>
    <t>Sp16</t>
  </si>
  <si>
    <t>Sp13</t>
  </si>
  <si>
    <t>Sp14</t>
  </si>
  <si>
    <t>Jan14Sp20</t>
  </si>
  <si>
    <t>Sp5</t>
  </si>
  <si>
    <t>Jan14Sp19</t>
  </si>
  <si>
    <t>Sp12</t>
  </si>
  <si>
    <t>Sp2</t>
  </si>
  <si>
    <t>Jan14Sp23</t>
  </si>
  <si>
    <t>Sp18</t>
  </si>
  <si>
    <t>Jan14Sp21</t>
  </si>
  <si>
    <t>Sp19</t>
  </si>
  <si>
    <t>Sp21</t>
  </si>
  <si>
    <t>Sp22</t>
  </si>
  <si>
    <t>Sp23</t>
  </si>
  <si>
    <t>Sp24</t>
  </si>
  <si>
    <t>JanSp22</t>
  </si>
  <si>
    <t>Sp10</t>
  </si>
  <si>
    <t>Sp17</t>
  </si>
  <si>
    <t>Sp9</t>
  </si>
  <si>
    <t>Chart Label</t>
  </si>
  <si>
    <t>Sorter</t>
  </si>
  <si>
    <t>z</t>
  </si>
  <si>
    <t>a</t>
  </si>
  <si>
    <t>b</t>
  </si>
  <si>
    <t>c</t>
  </si>
  <si>
    <t>d</t>
  </si>
  <si>
    <t>e</t>
  </si>
  <si>
    <t>Header</t>
  </si>
  <si>
    <t>Description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</si>
  <si>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</si>
  <si>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</si>
  <si>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</si>
  <si>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</si>
  <si>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</si>
  <si>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</si>
  <si>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</si>
  <si>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</si>
  <si>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</si>
  <si>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</si>
  <si>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</si>
  <si>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</si>
  <si>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</si>
  <si>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</si>
  <si>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</si>
  <si>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</si>
  <si>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</si>
  <si>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</si>
  <si>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</si>
  <si>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</si>
  <si>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</si>
  <si>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</si>
  <si>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</si>
  <si>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</si>
  <si>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</si>
  <si>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</si>
  <si>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</si>
  <si>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</si>
  <si>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</si>
  <si>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</si>
  <si>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</si>
  <si>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</si>
  <si>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Sample designation (RAW name, r or u, incorrect species [from PRIDE key])</t>
  </si>
  <si>
    <t>Species assigned from sample key at PRIDE archive</t>
  </si>
  <si>
    <t>Alternative sample key from PPT gel images</t>
  </si>
  <si>
    <t>Identified proteins or PSMs for respective FASTA file</t>
  </si>
  <si>
    <t>Average bovine, sheep, and pig</t>
  </si>
  <si>
    <t>Average mouse and rat</t>
  </si>
  <si>
    <t>Best guess for ungulate "u" or rodent "r"</t>
  </si>
  <si>
    <t>Ungulate "u" or rodent "r"</t>
  </si>
  <si>
    <t>Some random comments</t>
  </si>
  <si>
    <t>Fold change relative to human</t>
  </si>
  <si>
    <t>Percentage gain over human</t>
  </si>
  <si>
    <t>FASTA files downloaded from UniProt</t>
  </si>
  <si>
    <t>October 2020</t>
  </si>
  <si>
    <t>Name</t>
  </si>
  <si>
    <t>Sequences</t>
  </si>
  <si>
    <t>Tryptic peptides</t>
  </si>
  <si>
    <t>Peptide redundancy</t>
  </si>
  <si>
    <t>2020.04_UP000000589_10090_Mus_musculus_canonical.fasta</t>
  </si>
  <si>
    <t>2020.04_UP000002356_9940_Ovis_aries_canonical.fasta</t>
  </si>
  <si>
    <t>2020.04_UP000002494_10116_Rattus_norvegicus_canonical.fasta</t>
  </si>
  <si>
    <t>mouse</t>
  </si>
  <si>
    <t>2020.04_UP000005640_9606_Homo_sapiens_canonical.fasta</t>
  </si>
  <si>
    <t>human</t>
  </si>
  <si>
    <t>2020.04_UP000008227_9823_Sus_scrofa_canonical.fasta</t>
  </si>
  <si>
    <t>2020.05_UP000002281_9796_Equus_caballus_canonical.fasta</t>
  </si>
  <si>
    <t>2020.05_UP000005215_43179_Ictidomys_tridecemlineatus_canonical.fasta</t>
  </si>
  <si>
    <t>deer</t>
  </si>
  <si>
    <t>2020.05_UP000009136_9913_Bos_taurus_canonical.fasta</t>
  </si>
  <si>
    <t>2020.05_UP000189706_10036_Mesocricetus_auratus_canonical.fasta</t>
  </si>
  <si>
    <t>2020.05_UP000242450_46360_Cervus_elaphus_canonical.fasta</t>
  </si>
  <si>
    <t>Hamster</t>
  </si>
  <si>
    <t>Squirrel</t>
  </si>
  <si>
    <t>AF</t>
  </si>
  <si>
    <t>AG</t>
  </si>
  <si>
    <t>AH</t>
  </si>
  <si>
    <t>AI</t>
  </si>
  <si>
    <t>AJ</t>
  </si>
  <si>
    <t>AK</t>
  </si>
  <si>
    <t>golden hamster</t>
  </si>
  <si>
    <t>Total MSMS</t>
  </si>
  <si>
    <t>1% FDR PSMs</t>
  </si>
  <si>
    <t>For all 30 samples</t>
  </si>
  <si>
    <t>vole</t>
  </si>
  <si>
    <t>Squirrel, by a nose</t>
  </si>
  <si>
    <t>PSM Count charts</t>
  </si>
  <si>
    <t>Databases tab:</t>
  </si>
  <si>
    <t>FASTA file name</t>
  </si>
  <si>
    <t>Common species name</t>
  </si>
  <si>
    <t>Number of protein sequences</t>
  </si>
  <si>
    <t>Non-redundant number of tryptic peptides (up to 2 missed cleavages)</t>
  </si>
  <si>
    <t>Fraction of peptides that map to more than one protein sequence</t>
  </si>
  <si>
    <t>Total number of MS2 scans for all 30 runs</t>
  </si>
  <si>
    <t>Total number of MS2 scans passing 1% FDR cutoffs for all 30 runs</t>
  </si>
  <si>
    <t>Column Keys:</t>
  </si>
  <si>
    <t>v100__Arctic ground squirrel__Urocitellus_parryii.ASM342692v1.pep.all_fixed.fasta</t>
  </si>
  <si>
    <t>v100__Daurian ground squirrel__Spermophilus_dauricus.ASM240643v1.pep.all_fixed.fasta</t>
  </si>
  <si>
    <t>v100__Eurasian red squirrel__Sciurus_vulgaris.mSciVul1.1.pep.all_fixed.fasta</t>
  </si>
  <si>
    <t>v100__Squirrel__Ictidomys_tridecemlineatus.SpeTri2.0.pep.all_fixed.fasta</t>
  </si>
  <si>
    <t>v100__Siberian musk deer__Moschus_moschiferus.MosMos_v2_BIUU_UCD.pep.all_fixed.fasta</t>
  </si>
  <si>
    <t>v100__Yarkand deer__Cervus_hanglu_yarkandensis.CEY_v1.pep.all_fixed.fasta</t>
  </si>
  <si>
    <t>arctic</t>
  </si>
  <si>
    <t>daurian</t>
  </si>
  <si>
    <t>Ensembl</t>
  </si>
  <si>
    <t>Red</t>
  </si>
  <si>
    <t>red</t>
  </si>
  <si>
    <t>siberian</t>
  </si>
  <si>
    <t>yarkand</t>
  </si>
  <si>
    <t>Arctic ground squirrel</t>
  </si>
  <si>
    <t>Daurain ground squirrel</t>
  </si>
  <si>
    <t>Ensembl squirrel</t>
  </si>
  <si>
    <t>Eurasian red squirrel</t>
  </si>
  <si>
    <t>Siberian musk deer</t>
  </si>
  <si>
    <t>Yarkand 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</si>
</sst>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0" fontId="0" fillId="0" borderId="0" xfId="0" applyNumberFormat="1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10" fontId="0" fillId="2" borderId="0" xfId="0" applyNumberFormat="1" applyFill="1"/>
    <xf numFmtId="0" fontId="0" fillId="2" borderId="0" xfId="0" applyFill="1"/>
    <xf numFmtId="10" fontId="0" fillId="3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4" borderId="0" xfId="0" applyNumberFormat="1" applyFill="1"/>
    <xf numFmtId="0" fontId="0" fillId="4" borderId="0" xfId="0" applyFill="1"/>
    <xf numFmtId="10" fontId="0" fillId="5" borderId="0" xfId="0" applyNumberFormat="1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6" borderId="0" xfId="0" applyFill="1"/>
    <xf numFmtId="10" fontId="0" fillId="6" borderId="0" xfId="0" applyNumberForma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1" fillId="0" borderId="1" xfId="0" applyNumberFormat="1" applyFont="1" applyBorder="1"/>
    <xf numFmtId="10" fontId="1" fillId="6" borderId="1" xfId="0" applyNumberFormat="1" applyFont="1" applyFill="1" applyBorder="1"/>
    <xf numFmtId="10" fontId="1" fillId="3" borderId="1" xfId="0" applyNumberFormat="1" applyFont="1" applyFill="1" applyBorder="1"/>
    <xf numFmtId="10" fontId="1" fillId="2" borderId="1" xfId="0" applyNumberFormat="1" applyFont="1" applyFill="1" applyBorder="1"/>
    <xf numFmtId="10" fontId="1" fillId="4" borderId="1" xfId="0" applyNumberFormat="1" applyFont="1" applyFill="1" applyBorder="1"/>
    <xf numFmtId="10" fontId="1" fillId="5" borderId="1" xfId="0" applyNumberFormat="1" applyFont="1" applyFill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10" fontId="1" fillId="0" borderId="0" xfId="0" applyNumberFormat="1" applyFont="1" applyFill="1" applyBorder="1"/>
    <xf numFmtId="1" fontId="0" fillId="0" borderId="0" xfId="0" applyNumberFormat="1" applyFill="1"/>
    <xf numFmtId="3" fontId="0" fillId="0" borderId="0" xfId="0" applyNumberForma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10" fontId="0" fillId="8" borderId="0" xfId="0" applyNumberFormat="1" applyFill="1"/>
    <xf numFmtId="3" fontId="0" fillId="0" borderId="0" xfId="0" applyNumberFormat="1" applyFont="1" applyBorder="1"/>
    <xf numFmtId="0" fontId="0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17" fontId="0" fillId="0" borderId="0" xfId="0" quotePrefix="1" applyNumberFormat="1"/>
    <xf numFmtId="0" fontId="1" fillId="9" borderId="0" xfId="0" applyFont="1" applyFill="1"/>
    <xf numFmtId="10" fontId="0" fillId="9" borderId="0" xfId="0" applyNumberFormat="1" applyFill="1"/>
    <xf numFmtId="0" fontId="0" fillId="9" borderId="0" xfId="0" applyFill="1"/>
    <xf numFmtId="10" fontId="0" fillId="10" borderId="0" xfId="0" applyNumberFormat="1" applyFill="1"/>
    <xf numFmtId="0" fontId="0" fillId="10" borderId="0" xfId="0" applyFill="1"/>
    <xf numFmtId="0" fontId="1" fillId="10" borderId="0" xfId="0" applyFont="1" applyFill="1"/>
    <xf numFmtId="10" fontId="0" fillId="11" borderId="0" xfId="0" applyNumberFormat="1" applyFill="1"/>
    <xf numFmtId="0" fontId="0" fillId="11" borderId="0" xfId="0" applyFill="1"/>
    <xf numFmtId="0" fontId="0" fillId="9" borderId="0" xfId="0" applyFont="1" applyFill="1"/>
    <xf numFmtId="0" fontId="0" fillId="1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7A81FF"/>
      <color rgb="FFFF40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Cow-like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Charts!$C$6</c:f>
              <c:strCache>
                <c:ptCount val="1"/>
                <c:pt idx="0">
                  <c:v>Ankole (Sp4)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Charts!$G$5:$P$5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Charts!$G$6:$P$6</c:f>
              <c:numCache>
                <c:formatCode>#,##0</c:formatCode>
                <c:ptCount val="10"/>
                <c:pt idx="0">
                  <c:v>3306.6659999999988</c:v>
                </c:pt>
                <c:pt idx="1">
                  <c:v>5443.6670000000022</c:v>
                </c:pt>
                <c:pt idx="2">
                  <c:v>5117.8489999999993</c:v>
                </c:pt>
                <c:pt idx="3">
                  <c:v>3595.6849999999981</c:v>
                </c:pt>
                <c:pt idx="4">
                  <c:v>2878.1379999999999</c:v>
                </c:pt>
                <c:pt idx="5">
                  <c:v>2826.2549999999983</c:v>
                </c:pt>
                <c:pt idx="6">
                  <c:v>4941.8239999999996</c:v>
                </c:pt>
                <c:pt idx="7">
                  <c:v>3293.4570000000008</c:v>
                </c:pt>
                <c:pt idx="8">
                  <c:v>2819.902000000001</c:v>
                </c:pt>
                <c:pt idx="9">
                  <c:v>3036.2130000000002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C-DC43-A621-4A827BF05A2F}"/>
            </c:ext>
          </c:extLst>
        </c:ser>
        <c:ser>
          <c:idx val="1"/>
          <c:order val="1"/>
          <c:tx>
            <c:strRef>
              <c:f>Charts!$C$7</c:f>
              <c:strCache>
                <c:ptCount val="1"/>
                <c:pt idx="0">
                  <c:v>Ankole (Sp8)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Charts!$G$5:$P$5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Charts!$G$7:$P$7</c:f>
              <c:numCache>
                <c:formatCode>#,##0</c:formatCode>
                <c:ptCount val="10"/>
                <c:pt idx="0">
                  <c:v>1988.3620000000001</c:v>
                </c:pt>
                <c:pt idx="1">
                  <c:v>4206.5869999999977</c:v>
                </c:pt>
                <c:pt idx="2">
                  <c:v>2700.1939999999995</c:v>
                </c:pt>
                <c:pt idx="3">
                  <c:v>1651.473</c:v>
                </c:pt>
                <c:pt idx="4">
                  <c:v>1546.8470000000002</c:v>
                </c:pt>
                <c:pt idx="5">
                  <c:v>1348.4409999999996</c:v>
                </c:pt>
                <c:pt idx="6">
                  <c:v>2064.1620000000003</c:v>
                </c:pt>
                <c:pt idx="7">
                  <c:v>1653.6879999999996</c:v>
                </c:pt>
                <c:pt idx="8">
                  <c:v>1468.1499999999996</c:v>
                </c:pt>
                <c:pt idx="9">
                  <c:v>1559.5960000000002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C-DC43-A621-4A827BF05A2F}"/>
            </c:ext>
          </c:extLst>
        </c:ser>
        <c:ser>
          <c:idx val="2"/>
          <c:order val="2"/>
          <c:tx>
            <c:strRef>
              <c:f>Charts!$C$8</c:f>
              <c:strCache>
                <c:ptCount val="1"/>
                <c:pt idx="0">
                  <c:v>Buffalo (Sp1)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Charts!$G$5:$P$5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Charts!$G$8:$P$8</c:f>
              <c:numCache>
                <c:formatCode>#,##0</c:formatCode>
                <c:ptCount val="10"/>
                <c:pt idx="0">
                  <c:v>2688.8430000000008</c:v>
                </c:pt>
                <c:pt idx="1">
                  <c:v>4309.8129999999965</c:v>
                </c:pt>
                <c:pt idx="2">
                  <c:v>3759.8700000000008</c:v>
                </c:pt>
                <c:pt idx="3">
                  <c:v>2814.1150000000007</c:v>
                </c:pt>
                <c:pt idx="4">
                  <c:v>2355.8729999999996</c:v>
                </c:pt>
                <c:pt idx="5">
                  <c:v>2317.3739999999998</c:v>
                </c:pt>
                <c:pt idx="6">
                  <c:v>2554.904</c:v>
                </c:pt>
                <c:pt idx="7">
                  <c:v>2620.1530000000002</c:v>
                </c:pt>
                <c:pt idx="8">
                  <c:v>2299.6700000000005</c:v>
                </c:pt>
                <c:pt idx="9">
                  <c:v>2471.2699999999995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C-DC43-A621-4A827BF05A2F}"/>
            </c:ext>
          </c:extLst>
        </c:ser>
        <c:ser>
          <c:idx val="3"/>
          <c:order val="3"/>
          <c:tx>
            <c:strRef>
              <c:f>Charts!$C$9</c:f>
              <c:strCache>
                <c:ptCount val="1"/>
                <c:pt idx="0">
                  <c:v>Bull (Jan14Sp24)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Charts!$G$5:$P$5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Charts!$G$9:$P$9</c:f>
              <c:numCache>
                <c:formatCode>#,##0</c:formatCode>
                <c:ptCount val="10"/>
                <c:pt idx="0">
                  <c:v>3211.1120000000001</c:v>
                </c:pt>
                <c:pt idx="1">
                  <c:v>7615.1860000000024</c:v>
                </c:pt>
                <c:pt idx="2">
                  <c:v>5451.1090000000022</c:v>
                </c:pt>
                <c:pt idx="3">
                  <c:v>3811.1000000000013</c:v>
                </c:pt>
                <c:pt idx="4">
                  <c:v>2893.8689999999997</c:v>
                </c:pt>
                <c:pt idx="5">
                  <c:v>2855.9310000000005</c:v>
                </c:pt>
                <c:pt idx="6">
                  <c:v>3529.6850000000004</c:v>
                </c:pt>
                <c:pt idx="7">
                  <c:v>3274.2510000000011</c:v>
                </c:pt>
                <c:pt idx="8">
                  <c:v>2863.1240000000012</c:v>
                </c:pt>
                <c:pt idx="9">
                  <c:v>3037.5729999999999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C-DC43-A621-4A827BF05A2F}"/>
            </c:ext>
          </c:extLst>
        </c:ser>
        <c:ser>
          <c:idx val="4"/>
          <c:order val="4"/>
          <c:tx>
            <c:strRef>
              <c:f>Charts!$C$10</c:f>
              <c:strCache>
                <c:ptCount val="1"/>
                <c:pt idx="0">
                  <c:v>Wildebeast (Jan14Sp18)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Charts!$G$5:$P$5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Charts!$G$10:$P$10</c:f>
              <c:numCache>
                <c:formatCode>#,##0</c:formatCode>
                <c:ptCount val="10"/>
                <c:pt idx="0">
                  <c:v>4379.4880000000012</c:v>
                </c:pt>
                <c:pt idx="1">
                  <c:v>6868.4399999999987</c:v>
                </c:pt>
                <c:pt idx="2">
                  <c:v>7130.2760000000017</c:v>
                </c:pt>
                <c:pt idx="3">
                  <c:v>4636.0510000000013</c:v>
                </c:pt>
                <c:pt idx="4">
                  <c:v>3765.0170000000007</c:v>
                </c:pt>
                <c:pt idx="5">
                  <c:v>3731.213999999999</c:v>
                </c:pt>
                <c:pt idx="6">
                  <c:v>4417.2049999999981</c:v>
                </c:pt>
                <c:pt idx="7">
                  <c:v>4304.9079999999985</c:v>
                </c:pt>
                <c:pt idx="8">
                  <c:v>3658.9150000000013</c:v>
                </c:pt>
                <c:pt idx="9">
                  <c:v>3839.7979999999998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C-DC43-A621-4A827BF0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088287"/>
        <c:axId val="1520089919"/>
      </c:barChart>
      <c:catAx>
        <c:axId val="15200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89919"/>
        <c:crosses val="autoZero"/>
        <c:auto val="1"/>
        <c:lblAlgn val="ctr"/>
        <c:lblOffset val="100"/>
        <c:noMultiLvlLbl val="0"/>
      </c:catAx>
      <c:valAx>
        <c:axId val="15200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Deer/Oryx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Charts!$C$23</c:f>
              <c:strCache>
                <c:ptCount val="1"/>
                <c:pt idx="0">
                  <c:v>Alfred's Deer (Jan14Sp20)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Charts!$G$22:$P$22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Charts!$G$23:$P$23</c:f>
              <c:numCache>
                <c:formatCode>#,##0</c:formatCode>
                <c:ptCount val="10"/>
                <c:pt idx="0">
                  <c:v>3903.2349999999988</c:v>
                </c:pt>
                <c:pt idx="1">
                  <c:v>6175.4789999999985</c:v>
                </c:pt>
                <c:pt idx="2">
                  <c:v>5905.9899999999989</c:v>
                </c:pt>
                <c:pt idx="3">
                  <c:v>4347.2039999999979</c:v>
                </c:pt>
                <c:pt idx="4">
                  <c:v>3531.5860000000021</c:v>
                </c:pt>
                <c:pt idx="5">
                  <c:v>3493.9349999999977</c:v>
                </c:pt>
                <c:pt idx="6">
                  <c:v>5200.951</c:v>
                </c:pt>
                <c:pt idx="7">
                  <c:v>3966.7310000000011</c:v>
                </c:pt>
                <c:pt idx="8">
                  <c:v>3505.8849999999989</c:v>
                </c:pt>
                <c:pt idx="9">
                  <c:v>3718.9420000000009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E-F447-9D7A-2312DAEE8E51}"/>
            </c:ext>
          </c:extLst>
        </c:ser>
        <c:ser>
          <c:idx val="1"/>
          <c:order val="1"/>
          <c:tx>
            <c:strRef>
              <c:f>Charts!$C$24</c:f>
              <c:strCache>
                <c:ptCount val="1"/>
                <c:pt idx="0">
                  <c:v>Blackbuck (Sp5)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Charts!$G$22:$P$22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Charts!$G$24:$P$24</c:f>
              <c:numCache>
                <c:formatCode>#,##0</c:formatCode>
                <c:ptCount val="10"/>
                <c:pt idx="0">
                  <c:v>2817.7849999999999</c:v>
                </c:pt>
                <c:pt idx="1">
                  <c:v>4147.0149999999994</c:v>
                </c:pt>
                <c:pt idx="2">
                  <c:v>4225.0469999999978</c:v>
                </c:pt>
                <c:pt idx="3">
                  <c:v>2920.4429999999993</c:v>
                </c:pt>
                <c:pt idx="4">
                  <c:v>2398.3130000000001</c:v>
                </c:pt>
                <c:pt idx="5">
                  <c:v>2340.1779999999994</c:v>
                </c:pt>
                <c:pt idx="6">
                  <c:v>2737.3300000000013</c:v>
                </c:pt>
                <c:pt idx="7">
                  <c:v>2767.2740000000008</c:v>
                </c:pt>
                <c:pt idx="8">
                  <c:v>2327.1749999999997</c:v>
                </c:pt>
                <c:pt idx="9">
                  <c:v>2518.4969999999994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E-F447-9D7A-2312DAEE8E51}"/>
            </c:ext>
          </c:extLst>
        </c:ser>
        <c:ser>
          <c:idx val="2"/>
          <c:order val="2"/>
          <c:tx>
            <c:strRef>
              <c:f>Charts!$C$25</c:f>
              <c:strCache>
                <c:ptCount val="1"/>
                <c:pt idx="0">
                  <c:v>Gemsbok (Jan14Sp19)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Charts!$G$22:$P$22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Charts!$G$25:$P$25</c:f>
              <c:numCache>
                <c:formatCode>#,##0</c:formatCode>
                <c:ptCount val="10"/>
                <c:pt idx="0">
                  <c:v>4074.8409999999994</c:v>
                </c:pt>
                <c:pt idx="1">
                  <c:v>6520.0019999999986</c:v>
                </c:pt>
                <c:pt idx="2">
                  <c:v>6707.6480000000001</c:v>
                </c:pt>
                <c:pt idx="3">
                  <c:v>4453.0430000000006</c:v>
                </c:pt>
                <c:pt idx="4">
                  <c:v>3557.1540000000014</c:v>
                </c:pt>
                <c:pt idx="5">
                  <c:v>3560.8140000000003</c:v>
                </c:pt>
                <c:pt idx="6">
                  <c:v>4134.1710000000003</c:v>
                </c:pt>
                <c:pt idx="7">
                  <c:v>4069.4229999999993</c:v>
                </c:pt>
                <c:pt idx="8">
                  <c:v>3566.0249999999987</c:v>
                </c:pt>
                <c:pt idx="9">
                  <c:v>3729.9759999999997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E-F447-9D7A-2312DAEE8E51}"/>
            </c:ext>
          </c:extLst>
        </c:ser>
        <c:ser>
          <c:idx val="3"/>
          <c:order val="3"/>
          <c:tx>
            <c:strRef>
              <c:f>Charts!$C$26</c:f>
              <c:strCache>
                <c:ptCount val="1"/>
                <c:pt idx="0">
                  <c:v>Lechwe (Sp12)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Charts!$G$22:$P$22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Charts!$G$26:$P$26</c:f>
              <c:numCache>
                <c:formatCode>#,##0</c:formatCode>
                <c:ptCount val="10"/>
                <c:pt idx="0">
                  <c:v>4257.7789999999995</c:v>
                </c:pt>
                <c:pt idx="1">
                  <c:v>6161.0989999999974</c:v>
                </c:pt>
                <c:pt idx="2">
                  <c:v>6524.6029999999964</c:v>
                </c:pt>
                <c:pt idx="3">
                  <c:v>4390.1879999999983</c:v>
                </c:pt>
                <c:pt idx="4">
                  <c:v>3706.0680000000011</c:v>
                </c:pt>
                <c:pt idx="5">
                  <c:v>3580.1860000000006</c:v>
                </c:pt>
                <c:pt idx="6">
                  <c:v>4083.8179999999998</c:v>
                </c:pt>
                <c:pt idx="7">
                  <c:v>4150.1420000000016</c:v>
                </c:pt>
                <c:pt idx="8">
                  <c:v>3596.3770000000009</c:v>
                </c:pt>
                <c:pt idx="9">
                  <c:v>3862.9709999999991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E-F447-9D7A-2312DAEE8E51}"/>
            </c:ext>
          </c:extLst>
        </c:ser>
        <c:ser>
          <c:idx val="4"/>
          <c:order val="4"/>
          <c:tx>
            <c:strRef>
              <c:f>Charts!$C$27</c:f>
              <c:strCache>
                <c:ptCount val="1"/>
                <c:pt idx="0">
                  <c:v>Scimitar Horned Oryx (Sp2)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Charts!$G$22:$P$22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Charts!$G$27:$P$27</c:f>
              <c:numCache>
                <c:formatCode>#,##0</c:formatCode>
                <c:ptCount val="10"/>
                <c:pt idx="0">
                  <c:v>2367.127</c:v>
                </c:pt>
                <c:pt idx="1">
                  <c:v>4205.5350000000017</c:v>
                </c:pt>
                <c:pt idx="2">
                  <c:v>4254.723</c:v>
                </c:pt>
                <c:pt idx="3">
                  <c:v>2674.8550000000014</c:v>
                </c:pt>
                <c:pt idx="4">
                  <c:v>2130.8229999999999</c:v>
                </c:pt>
                <c:pt idx="5">
                  <c:v>2125.1680000000001</c:v>
                </c:pt>
                <c:pt idx="6">
                  <c:v>2524.3180000000007</c:v>
                </c:pt>
                <c:pt idx="7">
                  <c:v>2394.099999999999</c:v>
                </c:pt>
                <c:pt idx="8">
                  <c:v>2113.7240000000011</c:v>
                </c:pt>
                <c:pt idx="9">
                  <c:v>2232.7450000000008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E-F447-9D7A-2312DAEE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473007"/>
        <c:axId val="1520474639"/>
      </c:barChart>
      <c:catAx>
        <c:axId val="1520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74639"/>
        <c:crosses val="autoZero"/>
        <c:auto val="1"/>
        <c:lblAlgn val="ctr"/>
        <c:lblOffset val="100"/>
        <c:noMultiLvlLbl val="0"/>
      </c:catAx>
      <c:valAx>
        <c:axId val="15204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Pig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Charts!$C$29</c:f>
              <c:strCache>
                <c:ptCount val="1"/>
                <c:pt idx="0">
                  <c:v>Boar (Jan14Sp23)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Charts!$G$28:$P$28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Charts!$G$29:$P$29</c:f>
              <c:numCache>
                <c:formatCode>#,##0</c:formatCode>
                <c:ptCount val="10"/>
                <c:pt idx="0">
                  <c:v>3351.2349999999992</c:v>
                </c:pt>
                <c:pt idx="1">
                  <c:v>3983.46</c:v>
                </c:pt>
                <c:pt idx="2">
                  <c:v>3810.7859999999991</c:v>
                </c:pt>
                <c:pt idx="3">
                  <c:v>8750.3880000000008</c:v>
                </c:pt>
                <c:pt idx="4">
                  <c:v>3013.71</c:v>
                </c:pt>
                <c:pt idx="5">
                  <c:v>3011.7239999999993</c:v>
                </c:pt>
                <c:pt idx="6">
                  <c:v>2626.1930000000002</c:v>
                </c:pt>
                <c:pt idx="7">
                  <c:v>3552.2789999999995</c:v>
                </c:pt>
                <c:pt idx="8">
                  <c:v>2998.657999999999</c:v>
                </c:pt>
                <c:pt idx="9">
                  <c:v>3154.6889999999994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3-2948-B0F7-D8604B3C8002}"/>
            </c:ext>
          </c:extLst>
        </c:ser>
        <c:ser>
          <c:idx val="1"/>
          <c:order val="1"/>
          <c:tx>
            <c:strRef>
              <c:f>Charts!$C$30</c:f>
              <c:strCache>
                <c:ptCount val="1"/>
                <c:pt idx="0">
                  <c:v>Boar (Sp18)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Charts!$G$28:$P$28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Charts!$G$30:$P$30</c:f>
              <c:numCache>
                <c:formatCode>#,##0</c:formatCode>
                <c:ptCount val="10"/>
                <c:pt idx="0">
                  <c:v>2745.829999999999</c:v>
                </c:pt>
                <c:pt idx="1">
                  <c:v>3250.0080000000003</c:v>
                </c:pt>
                <c:pt idx="2">
                  <c:v>3104.4880000000016</c:v>
                </c:pt>
                <c:pt idx="3">
                  <c:v>6814.9890000000023</c:v>
                </c:pt>
                <c:pt idx="4">
                  <c:v>2459.0719999999997</c:v>
                </c:pt>
                <c:pt idx="5">
                  <c:v>2421.2980000000007</c:v>
                </c:pt>
                <c:pt idx="6">
                  <c:v>2101.4589999999994</c:v>
                </c:pt>
                <c:pt idx="7">
                  <c:v>2923.5280000000002</c:v>
                </c:pt>
                <c:pt idx="8">
                  <c:v>2426.7490000000003</c:v>
                </c:pt>
                <c:pt idx="9">
                  <c:v>2583.4759999999997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3-2948-B0F7-D8604B3C8002}"/>
            </c:ext>
          </c:extLst>
        </c:ser>
        <c:ser>
          <c:idx val="2"/>
          <c:order val="2"/>
          <c:tx>
            <c:strRef>
              <c:f>Charts!$C$31</c:f>
              <c:strCache>
                <c:ptCount val="1"/>
                <c:pt idx="0">
                  <c:v>Warthog (Jan14Sp21)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Charts!$G$28:$P$28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Charts!$G$31:$P$31</c:f>
              <c:numCache>
                <c:formatCode>#,##0</c:formatCode>
                <c:ptCount val="10"/>
                <c:pt idx="0">
                  <c:v>2328.2280000000005</c:v>
                </c:pt>
                <c:pt idx="1">
                  <c:v>2816.61</c:v>
                </c:pt>
                <c:pt idx="2">
                  <c:v>2673.9130000000018</c:v>
                </c:pt>
                <c:pt idx="3">
                  <c:v>5801.0119999999979</c:v>
                </c:pt>
                <c:pt idx="4">
                  <c:v>2112.3260000000009</c:v>
                </c:pt>
                <c:pt idx="5">
                  <c:v>2089.1420000000003</c:v>
                </c:pt>
                <c:pt idx="6">
                  <c:v>1830.0469999999996</c:v>
                </c:pt>
                <c:pt idx="7">
                  <c:v>2459.8700000000008</c:v>
                </c:pt>
                <c:pt idx="8">
                  <c:v>2082.6650000000004</c:v>
                </c:pt>
                <c:pt idx="9">
                  <c:v>2179.7600000000002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3-2948-B0F7-D8604B3C8002}"/>
            </c:ext>
          </c:extLst>
        </c:ser>
        <c:ser>
          <c:idx val="3"/>
          <c:order val="3"/>
          <c:tx>
            <c:strRef>
              <c:f>Charts!$C$32</c:f>
              <c:strCache>
                <c:ptCount val="1"/>
                <c:pt idx="0">
                  <c:v>Wild Boar x (Sp19)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Charts!$G$28:$P$28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Charts!$G$32:$P$32</c:f>
              <c:numCache>
                <c:formatCode>#,##0</c:formatCode>
                <c:ptCount val="10"/>
                <c:pt idx="0">
                  <c:v>3003.2299999999991</c:v>
                </c:pt>
                <c:pt idx="1">
                  <c:v>3450.4960000000001</c:v>
                </c:pt>
                <c:pt idx="2">
                  <c:v>3325.4470000000006</c:v>
                </c:pt>
                <c:pt idx="3">
                  <c:v>7102.9329999999991</c:v>
                </c:pt>
                <c:pt idx="4">
                  <c:v>2646.3689999999997</c:v>
                </c:pt>
                <c:pt idx="5">
                  <c:v>2614.0480000000002</c:v>
                </c:pt>
                <c:pt idx="6">
                  <c:v>2296.6760000000008</c:v>
                </c:pt>
                <c:pt idx="7">
                  <c:v>3119.1780000000008</c:v>
                </c:pt>
                <c:pt idx="8">
                  <c:v>2624.1320000000014</c:v>
                </c:pt>
                <c:pt idx="9">
                  <c:v>2793.7709999999988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3-2948-B0F7-D8604B3C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869791"/>
        <c:axId val="1513084543"/>
      </c:barChart>
      <c:catAx>
        <c:axId val="159086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84543"/>
        <c:crosses val="autoZero"/>
        <c:auto val="1"/>
        <c:lblAlgn val="ctr"/>
        <c:lblOffset val="100"/>
        <c:noMultiLvlLbl val="0"/>
      </c:catAx>
      <c:valAx>
        <c:axId val="15130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Charts!$C$34</c:f>
              <c:strCache>
                <c:ptCount val="1"/>
                <c:pt idx="0">
                  <c:v>BN Rat (Sp21)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Charts!$G$33:$N$33</c:f>
              <c:strCache>
                <c:ptCount val="8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</c:strCache>
            </c:strRef>
          </c:cat>
          <c:val>
            <c:numRef>
              <c:f>Charts!$G$34:$N$34</c:f>
              <c:numCache>
                <c:formatCode>#,##0</c:formatCode>
                <c:ptCount val="8"/>
                <c:pt idx="0">
                  <c:v>2327.3280000000004</c:v>
                </c:pt>
                <c:pt idx="1">
                  <c:v>2277.6529999999993</c:v>
                </c:pt>
                <c:pt idx="2">
                  <c:v>2158.9069999999992</c:v>
                </c:pt>
                <c:pt idx="3">
                  <c:v>2229.9349999999995</c:v>
                </c:pt>
                <c:pt idx="4">
                  <c:v>3585.092999999998</c:v>
                </c:pt>
                <c:pt idx="5">
                  <c:v>6827.5489999999991</c:v>
                </c:pt>
                <c:pt idx="6">
                  <c:v>1559.0529999999997</c:v>
                </c:pt>
                <c:pt idx="7">
                  <c:v>2144.4580000000001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D-6A49-919C-D5D531E17145}"/>
            </c:ext>
          </c:extLst>
        </c:ser>
        <c:ser>
          <c:idx val="1"/>
          <c:order val="1"/>
          <c:tx>
            <c:strRef>
              <c:f>Charts!$C$35</c:f>
              <c:strCache>
                <c:ptCount val="1"/>
                <c:pt idx="0">
                  <c:v>BN Rat (Sp22)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Charts!$G$33:$N$33</c:f>
              <c:strCache>
                <c:ptCount val="8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</c:strCache>
            </c:strRef>
          </c:cat>
          <c:val>
            <c:numRef>
              <c:f>Charts!$G$35:$N$35</c:f>
              <c:numCache>
                <c:formatCode>#,##0</c:formatCode>
                <c:ptCount val="8"/>
                <c:pt idx="0">
                  <c:v>2465.404</c:v>
                </c:pt>
                <c:pt idx="1">
                  <c:v>2469.4180000000015</c:v>
                </c:pt>
                <c:pt idx="2">
                  <c:v>2319.3180000000007</c:v>
                </c:pt>
                <c:pt idx="3">
                  <c:v>2409.0520000000006</c:v>
                </c:pt>
                <c:pt idx="4">
                  <c:v>3808.0380000000009</c:v>
                </c:pt>
                <c:pt idx="5">
                  <c:v>6958.7900000000018</c:v>
                </c:pt>
                <c:pt idx="6">
                  <c:v>1685.2760000000001</c:v>
                </c:pt>
                <c:pt idx="7">
                  <c:v>2333.0460000000003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D-6A49-919C-D5D531E17145}"/>
            </c:ext>
          </c:extLst>
        </c:ser>
        <c:ser>
          <c:idx val="2"/>
          <c:order val="2"/>
          <c:tx>
            <c:strRef>
              <c:f>Charts!$C$36</c:f>
              <c:strCache>
                <c:ptCount val="1"/>
                <c:pt idx="0">
                  <c:v>Wistar Rat (Sp23)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Charts!$G$33:$N$33</c:f>
              <c:strCache>
                <c:ptCount val="8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</c:strCache>
            </c:strRef>
          </c:cat>
          <c:val>
            <c:numRef>
              <c:f>Charts!$G$36:$N$36</c:f>
              <c:numCache>
                <c:formatCode>#,##0</c:formatCode>
                <c:ptCount val="8"/>
                <c:pt idx="0">
                  <c:v>2389.9879999999998</c:v>
                </c:pt>
                <c:pt idx="1">
                  <c:v>2470.6760000000008</c:v>
                </c:pt>
                <c:pt idx="2">
                  <c:v>2292.0700000000011</c:v>
                </c:pt>
                <c:pt idx="3">
                  <c:v>2326.2960000000003</c:v>
                </c:pt>
                <c:pt idx="4">
                  <c:v>3673.735000000001</c:v>
                </c:pt>
                <c:pt idx="5">
                  <c:v>6380.7129999999997</c:v>
                </c:pt>
                <c:pt idx="6">
                  <c:v>1668.1730000000002</c:v>
                </c:pt>
                <c:pt idx="7">
                  <c:v>2270.9850000000001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D-6A49-919C-D5D531E17145}"/>
            </c:ext>
          </c:extLst>
        </c:ser>
        <c:ser>
          <c:idx val="3"/>
          <c:order val="3"/>
          <c:tx>
            <c:strRef>
              <c:f>Charts!$C$37</c:f>
              <c:strCache>
                <c:ptCount val="1"/>
                <c:pt idx="0">
                  <c:v>Wistar Rat (Sp24)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Charts!$G$33:$N$33</c:f>
              <c:strCache>
                <c:ptCount val="8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</c:strCache>
            </c:strRef>
          </c:cat>
          <c:val>
            <c:numRef>
              <c:f>Charts!$G$37:$N$37</c:f>
              <c:numCache>
                <c:formatCode>#,##0</c:formatCode>
                <c:ptCount val="8"/>
                <c:pt idx="0">
                  <c:v>2298.0219999999999</c:v>
                </c:pt>
                <c:pt idx="1">
                  <c:v>2366.0030000000006</c:v>
                </c:pt>
                <c:pt idx="2">
                  <c:v>2229.3910000000005</c:v>
                </c:pt>
                <c:pt idx="3">
                  <c:v>2257.4700000000003</c:v>
                </c:pt>
                <c:pt idx="4">
                  <c:v>3570.2500000000018</c:v>
                </c:pt>
                <c:pt idx="5">
                  <c:v>6277.5999999999995</c:v>
                </c:pt>
                <c:pt idx="6">
                  <c:v>1572.4069999999999</c:v>
                </c:pt>
                <c:pt idx="7">
                  <c:v>2236.3040000000001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D-6A49-919C-D5D531E1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995663"/>
        <c:axId val="1593024399"/>
      </c:barChart>
      <c:catAx>
        <c:axId val="15909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24399"/>
        <c:crosses val="autoZero"/>
        <c:auto val="1"/>
        <c:lblAlgn val="ctr"/>
        <c:lblOffset val="100"/>
        <c:noMultiLvlLbl val="0"/>
      </c:catAx>
      <c:valAx>
        <c:axId val="15930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Sheep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Charts!$C$39</c:f>
              <c:strCache>
                <c:ptCount val="1"/>
                <c:pt idx="0">
                  <c:v>Ram (JanSp22)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Charts!$G$38:$P$38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Charts!$G$39:$P$39</c:f>
              <c:numCache>
                <c:formatCode>#,##0</c:formatCode>
                <c:ptCount val="10"/>
                <c:pt idx="0">
                  <c:v>3637.3830000000007</c:v>
                </c:pt>
                <c:pt idx="1">
                  <c:v>6283.9299999999994</c:v>
                </c:pt>
                <c:pt idx="2">
                  <c:v>7977.2280000000001</c:v>
                </c:pt>
                <c:pt idx="3">
                  <c:v>4139.3040000000019</c:v>
                </c:pt>
                <c:pt idx="4">
                  <c:v>3264.5120000000011</c:v>
                </c:pt>
                <c:pt idx="5">
                  <c:v>3228.57</c:v>
                </c:pt>
                <c:pt idx="6">
                  <c:v>3934.9949999999999</c:v>
                </c:pt>
                <c:pt idx="7">
                  <c:v>3723.3060000000009</c:v>
                </c:pt>
                <c:pt idx="8">
                  <c:v>3288.799</c:v>
                </c:pt>
                <c:pt idx="9">
                  <c:v>3448.7210000000009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D844-A4B6-80C09EE1B43B}"/>
            </c:ext>
          </c:extLst>
        </c:ser>
        <c:ser>
          <c:idx val="1"/>
          <c:order val="1"/>
          <c:tx>
            <c:strRef>
              <c:f>Charts!$C$40</c:f>
              <c:strCache>
                <c:ptCount val="1"/>
                <c:pt idx="0">
                  <c:v>Ram (Sp10)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Charts!$G$38:$P$38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Charts!$G$40:$P$40</c:f>
              <c:numCache>
                <c:formatCode>#,##0</c:formatCode>
                <c:ptCount val="10"/>
                <c:pt idx="0">
                  <c:v>3015.2249999999999</c:v>
                </c:pt>
                <c:pt idx="1">
                  <c:v>5497.1110000000017</c:v>
                </c:pt>
                <c:pt idx="2">
                  <c:v>7356.8100000000031</c:v>
                </c:pt>
                <c:pt idx="3">
                  <c:v>3477.2390000000005</c:v>
                </c:pt>
                <c:pt idx="4">
                  <c:v>2687.2940000000008</c:v>
                </c:pt>
                <c:pt idx="5">
                  <c:v>2667.8790000000004</c:v>
                </c:pt>
                <c:pt idx="6">
                  <c:v>3490.2860000000005</c:v>
                </c:pt>
                <c:pt idx="7">
                  <c:v>3144.4060000000013</c:v>
                </c:pt>
                <c:pt idx="8">
                  <c:v>2654.8440000000001</c:v>
                </c:pt>
                <c:pt idx="9">
                  <c:v>2859.806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D844-A4B6-80C09EE1B43B}"/>
            </c:ext>
          </c:extLst>
        </c:ser>
        <c:ser>
          <c:idx val="2"/>
          <c:order val="2"/>
          <c:tx>
            <c:strRef>
              <c:f>Charts!$C$41</c:f>
              <c:strCache>
                <c:ptCount val="1"/>
                <c:pt idx="0">
                  <c:v>Ram (Sp17)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Charts!$G$38:$P$38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Charts!$G$41:$P$41</c:f>
              <c:numCache>
                <c:formatCode>#,##0</c:formatCode>
                <c:ptCount val="10"/>
                <c:pt idx="0">
                  <c:v>3247.8119999999999</c:v>
                </c:pt>
                <c:pt idx="1">
                  <c:v>5782.5720000000001</c:v>
                </c:pt>
                <c:pt idx="2">
                  <c:v>7219.8350000000046</c:v>
                </c:pt>
                <c:pt idx="3">
                  <c:v>3732.0360000000001</c:v>
                </c:pt>
                <c:pt idx="4">
                  <c:v>2960.2400000000011</c:v>
                </c:pt>
                <c:pt idx="5">
                  <c:v>2900.5359999999991</c:v>
                </c:pt>
                <c:pt idx="6">
                  <c:v>3537.7850000000008</c:v>
                </c:pt>
                <c:pt idx="7">
                  <c:v>3374.2210000000014</c:v>
                </c:pt>
                <c:pt idx="8">
                  <c:v>2928.9339999999988</c:v>
                </c:pt>
                <c:pt idx="9">
                  <c:v>3107.9049999999993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F-D844-A4B6-80C09EE1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69919"/>
        <c:axId val="1524895759"/>
      </c:barChart>
      <c:catAx>
        <c:axId val="17549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95759"/>
        <c:crosses val="autoZero"/>
        <c:auto val="1"/>
        <c:lblAlgn val="ctr"/>
        <c:lblOffset val="100"/>
        <c:noMultiLvlLbl val="0"/>
      </c:catAx>
      <c:valAx>
        <c:axId val="15248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Zebra [Jan14Sp17]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Charts!$G$11:$P$11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Charts!$G$12:$P$12</c:f>
              <c:numCache>
                <c:formatCode>#,##0</c:formatCode>
                <c:ptCount val="10"/>
                <c:pt idx="0">
                  <c:v>3255.027000000001</c:v>
                </c:pt>
                <c:pt idx="1">
                  <c:v>3444.1739999999995</c:v>
                </c:pt>
                <c:pt idx="2">
                  <c:v>3377.0349999999999</c:v>
                </c:pt>
                <c:pt idx="3">
                  <c:v>3434.054000000001</c:v>
                </c:pt>
                <c:pt idx="4">
                  <c:v>2854.7189999999996</c:v>
                </c:pt>
                <c:pt idx="5">
                  <c:v>2850.5419999999999</c:v>
                </c:pt>
                <c:pt idx="6">
                  <c:v>2290.181</c:v>
                </c:pt>
                <c:pt idx="7">
                  <c:v>7011.9750000000013</c:v>
                </c:pt>
                <c:pt idx="8">
                  <c:v>2820.8850000000007</c:v>
                </c:pt>
                <c:pt idx="9">
                  <c:v>2995.7549999999997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1C4B-A431-D976D070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3024463"/>
        <c:axId val="1523045119"/>
      </c:barChart>
      <c:catAx>
        <c:axId val="15230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45119"/>
        <c:crosses val="autoZero"/>
        <c:auto val="1"/>
        <c:lblAlgn val="ctr"/>
        <c:lblOffset val="100"/>
        <c:noMultiLvlLbl val="0"/>
      </c:catAx>
      <c:valAx>
        <c:axId val="15230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2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Squirrel [Sp9]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Charts!$G$42:$P$42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Charts!$G$43:$P$43</c:f>
              <c:numCache>
                <c:formatCode>#,##0</c:formatCode>
                <c:ptCount val="10"/>
                <c:pt idx="0">
                  <c:v>2885.2569999999992</c:v>
                </c:pt>
                <c:pt idx="1">
                  <c:v>2752.8430000000003</c:v>
                </c:pt>
                <c:pt idx="2">
                  <c:v>2624.864</c:v>
                </c:pt>
                <c:pt idx="3">
                  <c:v>2700.0179999999991</c:v>
                </c:pt>
                <c:pt idx="4">
                  <c:v>2628.235000000001</c:v>
                </c:pt>
                <c:pt idx="5">
                  <c:v>2524.77</c:v>
                </c:pt>
                <c:pt idx="6">
                  <c:v>1877.4839999999999</c:v>
                </c:pt>
                <c:pt idx="7">
                  <c:v>2677.7370000000001</c:v>
                </c:pt>
                <c:pt idx="8">
                  <c:v>2567.5619999999999</c:v>
                </c:pt>
                <c:pt idx="9">
                  <c:v>3169.5929999999994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E44F-AECF-4AE23FA2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72383"/>
        <c:axId val="1757397727"/>
      </c:barChart>
      <c:catAx>
        <c:axId val="17565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97727"/>
        <c:crosses val="autoZero"/>
        <c:auto val="1"/>
        <c:lblAlgn val="ctr"/>
        <c:lblOffset val="100"/>
        <c:noMultiLvlLbl val="0"/>
      </c:catAx>
      <c:valAx>
        <c:axId val="17573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7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 (PSM 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Charts!$C$14</c:f>
              <c:strCache>
                <c:ptCount val="1"/>
                <c:pt idx="0">
                  <c:v>Woodmouse (Sp11)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Charts!$G$13:$P$13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Charts!$G$14:$P$14</c:f>
              <c:numCache>
                <c:formatCode>#,##0</c:formatCode>
                <c:ptCount val="10"/>
                <c:pt idx="0">
                  <c:v>3569.8819999999992</c:v>
                </c:pt>
                <c:pt idx="1">
                  <c:v>3342.5479999999998</c:v>
                </c:pt>
                <c:pt idx="2">
                  <c:v>3209.3349999999991</c:v>
                </c:pt>
                <c:pt idx="3">
                  <c:v>3176.1370000000002</c:v>
                </c:pt>
                <c:pt idx="4">
                  <c:v>4839.113000000003</c:v>
                </c:pt>
                <c:pt idx="5">
                  <c:v>4702.5860000000021</c:v>
                </c:pt>
                <c:pt idx="6">
                  <c:v>2270.1539999999991</c:v>
                </c:pt>
                <c:pt idx="7">
                  <c:v>3201.4999999999986</c:v>
                </c:pt>
                <c:pt idx="8">
                  <c:v>4117.702000000002</c:v>
                </c:pt>
                <c:pt idx="9">
                  <c:v>3379.4860000000008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9-A14E-9B44-0EEF958C709B}"/>
            </c:ext>
          </c:extLst>
        </c:ser>
        <c:ser>
          <c:idx val="1"/>
          <c:order val="1"/>
          <c:tx>
            <c:strRef>
              <c:f>Charts!$C$15</c:f>
              <c:strCache>
                <c:ptCount val="1"/>
                <c:pt idx="0">
                  <c:v>Woodmouse (Sp6)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Charts!$G$13:$P$13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Charts!$G$15:$P$15</c:f>
              <c:numCache>
                <c:formatCode>#,##0</c:formatCode>
                <c:ptCount val="10"/>
                <c:pt idx="0">
                  <c:v>1761.7320000000004</c:v>
                </c:pt>
                <c:pt idx="1">
                  <c:v>1839.9689999999996</c:v>
                </c:pt>
                <c:pt idx="2">
                  <c:v>1746.8779999999997</c:v>
                </c:pt>
                <c:pt idx="3">
                  <c:v>1718.0459999999994</c:v>
                </c:pt>
                <c:pt idx="4">
                  <c:v>2983.8110000000006</c:v>
                </c:pt>
                <c:pt idx="5">
                  <c:v>2934.1040000000007</c:v>
                </c:pt>
                <c:pt idx="6">
                  <c:v>1239.693</c:v>
                </c:pt>
                <c:pt idx="7">
                  <c:v>1655.9089999999994</c:v>
                </c:pt>
                <c:pt idx="8">
                  <c:v>2337.3939999999998</c:v>
                </c:pt>
                <c:pt idx="9">
                  <c:v>1844.4409999999998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9-A14E-9B44-0EEF958C709B}"/>
            </c:ext>
          </c:extLst>
        </c:ser>
        <c:ser>
          <c:idx val="2"/>
          <c:order val="2"/>
          <c:tx>
            <c:strRef>
              <c:f>Charts!$C$16</c:f>
              <c:strCache>
                <c:ptCount val="1"/>
                <c:pt idx="0">
                  <c:v>Woodmouse (Sp7)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Charts!$G$13:$P$13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Charts!$G$16:$P$16</c:f>
              <c:numCache>
                <c:formatCode>#,##0</c:formatCode>
                <c:ptCount val="10"/>
                <c:pt idx="0">
                  <c:v>1296.7929999999997</c:v>
                </c:pt>
                <c:pt idx="1">
                  <c:v>1241.6969999999999</c:v>
                </c:pt>
                <c:pt idx="2">
                  <c:v>1175.0989999999997</c:v>
                </c:pt>
                <c:pt idx="3">
                  <c:v>1186.6030000000001</c:v>
                </c:pt>
                <c:pt idx="4">
                  <c:v>2049.3680000000008</c:v>
                </c:pt>
                <c:pt idx="5">
                  <c:v>2153.835</c:v>
                </c:pt>
                <c:pt idx="6">
                  <c:v>862.79499999999985</c:v>
                </c:pt>
                <c:pt idx="7">
                  <c:v>1173.1030000000003</c:v>
                </c:pt>
                <c:pt idx="8">
                  <c:v>1707.1920000000002</c:v>
                </c:pt>
                <c:pt idx="9">
                  <c:v>1251.9330000000004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9-A14E-9B44-0EEF958C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45728"/>
        <c:axId val="177447360"/>
      </c:barChart>
      <c:catAx>
        <c:axId val="1774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7360"/>
        <c:crosses val="autoZero"/>
        <c:auto val="1"/>
        <c:lblAlgn val="ctr"/>
        <c:lblOffset val="100"/>
        <c:noMultiLvlLbl val="0"/>
      </c:catAx>
      <c:valAx>
        <c:axId val="1774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Voles</a:t>
            </a:r>
            <a:r>
              <a:rPr lang="en-US" baseline="0"/>
              <a:t> (PSM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Charts!$C$18</c:f>
              <c:strCache>
                <c:ptCount val="1"/>
                <c:pt idx="0">
                  <c:v>Bank Vole (Sp15)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Charts!$G$17:$P$17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Charts!$G$18:$P$18</c:f>
              <c:numCache>
                <c:formatCode>#,##0</c:formatCode>
                <c:ptCount val="10"/>
                <c:pt idx="0">
                  <c:v>3007.9640000000004</c:v>
                </c:pt>
                <c:pt idx="1">
                  <c:v>3016.0229999999997</c:v>
                </c:pt>
                <c:pt idx="2">
                  <c:v>2832.610000000001</c:v>
                </c:pt>
                <c:pt idx="3">
                  <c:v>2904.4690000000014</c:v>
                </c:pt>
                <c:pt idx="4">
                  <c:v>3753.6840000000007</c:v>
                </c:pt>
                <c:pt idx="5">
                  <c:v>3748.079999999999</c:v>
                </c:pt>
                <c:pt idx="6">
                  <c:v>2053.5979999999995</c:v>
                </c:pt>
                <c:pt idx="7">
                  <c:v>2783.9780000000001</c:v>
                </c:pt>
                <c:pt idx="8">
                  <c:v>4042.0050000000015</c:v>
                </c:pt>
                <c:pt idx="9">
                  <c:v>3051.340999999999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249-B022-B2D200F5124C}"/>
            </c:ext>
          </c:extLst>
        </c:ser>
        <c:ser>
          <c:idx val="1"/>
          <c:order val="1"/>
          <c:tx>
            <c:strRef>
              <c:f>Charts!$C$19</c:f>
              <c:strCache>
                <c:ptCount val="1"/>
                <c:pt idx="0">
                  <c:v>Bank Vole (Sp16)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Charts!$G$17:$P$17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Charts!$G$19:$P$19</c:f>
              <c:numCache>
                <c:formatCode>#,##0</c:formatCode>
                <c:ptCount val="10"/>
                <c:pt idx="0">
                  <c:v>3030.1320000000014</c:v>
                </c:pt>
                <c:pt idx="1">
                  <c:v>3088.1109999999999</c:v>
                </c:pt>
                <c:pt idx="2">
                  <c:v>2886.690000000001</c:v>
                </c:pt>
                <c:pt idx="3">
                  <c:v>2921.951</c:v>
                </c:pt>
                <c:pt idx="4">
                  <c:v>3869.9540000000011</c:v>
                </c:pt>
                <c:pt idx="5">
                  <c:v>3802.1759999999995</c:v>
                </c:pt>
                <c:pt idx="6">
                  <c:v>2061.2609999999995</c:v>
                </c:pt>
                <c:pt idx="7">
                  <c:v>2794.4240000000004</c:v>
                </c:pt>
                <c:pt idx="8">
                  <c:v>4181.5000000000009</c:v>
                </c:pt>
                <c:pt idx="9">
                  <c:v>3068.0319999999983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249-B022-B2D200F5124C}"/>
            </c:ext>
          </c:extLst>
        </c:ser>
        <c:ser>
          <c:idx val="2"/>
          <c:order val="2"/>
          <c:tx>
            <c:strRef>
              <c:f>Charts!$C$20</c:f>
              <c:strCache>
                <c:ptCount val="1"/>
                <c:pt idx="0">
                  <c:v>Field Vole (Sp13)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Charts!$G$17:$P$17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Charts!$G$20:$P$20</c:f>
              <c:numCache>
                <c:formatCode>#,##0</c:formatCode>
                <c:ptCount val="10"/>
                <c:pt idx="0">
                  <c:v>3478.0949999999993</c:v>
                </c:pt>
                <c:pt idx="1">
                  <c:v>3468.6040000000012</c:v>
                </c:pt>
                <c:pt idx="2">
                  <c:v>3280.4319999999998</c:v>
                </c:pt>
                <c:pt idx="3">
                  <c:v>3328.7690000000007</c:v>
                </c:pt>
                <c:pt idx="4">
                  <c:v>4319.8280000000022</c:v>
                </c:pt>
                <c:pt idx="5">
                  <c:v>4226.7129999999979</c:v>
                </c:pt>
                <c:pt idx="6">
                  <c:v>2301.0949999999993</c:v>
                </c:pt>
                <c:pt idx="7">
                  <c:v>3229.1380000000004</c:v>
                </c:pt>
                <c:pt idx="8">
                  <c:v>4650.1810000000005</c:v>
                </c:pt>
                <c:pt idx="9">
                  <c:v>3475.4140000000007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249-B022-B2D200F5124C}"/>
            </c:ext>
          </c:extLst>
        </c:ser>
        <c:ser>
          <c:idx val="3"/>
          <c:order val="3"/>
          <c:tx>
            <c:strRef>
              <c:f>Charts!$C$21</c:f>
              <c:strCache>
                <c:ptCount val="1"/>
                <c:pt idx="0">
                  <c:v>Field Vole (Sp14)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Charts!$G$17:$P$17</c:f>
              <c:strCache>
                <c:ptCount val="10"/>
                <c:pt idx="0">
                  <c:v>Human</c:v>
                </c:pt>
                <c:pt idx="1">
                  <c:v>Bovine</c:v>
                </c:pt>
                <c:pt idx="2">
                  <c:v>Sheep</c:v>
                </c:pt>
                <c:pt idx="3">
                  <c:v>Pig</c:v>
                </c:pt>
                <c:pt idx="4">
                  <c:v>Mouse</c:v>
                </c:pt>
                <c:pt idx="5">
                  <c:v>Rat</c:v>
                </c:pt>
                <c:pt idx="6">
                  <c:v>Deer</c:v>
                </c:pt>
                <c:pt idx="7">
                  <c:v>Horse</c:v>
                </c:pt>
                <c:pt idx="8">
                  <c:v>Hamster</c:v>
                </c:pt>
                <c:pt idx="9">
                  <c:v>Squirrel</c:v>
                </c:pt>
              </c:strCache>
            </c:strRef>
          </c:cat>
          <c:val>
            <c:numRef>
              <c:f>Charts!$G$21:$P$21</c:f>
              <c:numCache>
                <c:formatCode>#,##0</c:formatCode>
                <c:ptCount val="10"/>
                <c:pt idx="0">
                  <c:v>3701.0239999999985</c:v>
                </c:pt>
                <c:pt idx="1">
                  <c:v>3628.7529999999983</c:v>
                </c:pt>
                <c:pt idx="2">
                  <c:v>3447.6279999999988</c:v>
                </c:pt>
                <c:pt idx="3">
                  <c:v>3415.8300000000008</c:v>
                </c:pt>
                <c:pt idx="4">
                  <c:v>4523.4279999999999</c:v>
                </c:pt>
                <c:pt idx="5">
                  <c:v>4415.0079999999989</c:v>
                </c:pt>
                <c:pt idx="6">
                  <c:v>2444.9060000000004</c:v>
                </c:pt>
                <c:pt idx="7">
                  <c:v>3384.5529999999994</c:v>
                </c:pt>
                <c:pt idx="8">
                  <c:v>4788.1610000000019</c:v>
                </c:pt>
                <c:pt idx="9">
                  <c:v>3601.5479999999998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249-B022-B2D200F5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06912"/>
        <c:axId val="177161808"/>
      </c:barChart>
      <c:catAx>
        <c:axId val="1770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1808"/>
        <c:crosses val="autoZero"/>
        <c:auto val="1"/>
        <c:lblAlgn val="ctr"/>
        <c:lblOffset val="100"/>
        <c:noMultiLvlLbl val="0"/>
      </c:catAx>
      <c:valAx>
        <c:axId val="1771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6</xdr:row>
      <xdr:rowOff>0</xdr:rowOff>
    </xdr:from>
    <xdr:to>
      <xdr:col>26</xdr:col>
      <xdr:colOff>825500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CA277-6F85-7E4C-BFDF-09A1B06AC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819150</xdr:colOff>
      <xdr:row>27</xdr:row>
      <xdr:rowOff>0</xdr:rowOff>
    </xdr:from>
    <xdr:to>
      <xdr:col>27</xdr:col>
      <xdr:colOff>0</xdr:colOff>
      <xdr:row>47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ACCD9-A8B6-724A-9321-61E042659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184150</xdr:colOff>
      <xdr:row>6</xdr:row>
      <xdr:rowOff>0</xdr:rowOff>
    </xdr:from>
    <xdr:to>
      <xdr:col>37</xdr:col>
      <xdr:colOff>190500</xdr:colOff>
      <xdr:row>26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694C21-C3B9-4B4E-B14B-0EBA7492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</xdr:colOff>
      <xdr:row>90</xdr:row>
      <xdr:rowOff>0</xdr:rowOff>
    </xdr:from>
    <xdr:to>
      <xdr:col>27</xdr:col>
      <xdr:colOff>0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4484CE-1440-8E49-AAE7-B37CF1568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184150</xdr:colOff>
      <xdr:row>27</xdr:row>
      <xdr:rowOff>12700</xdr:rowOff>
    </xdr:from>
    <xdr:to>
      <xdr:col>37</xdr:col>
      <xdr:colOff>177800</xdr:colOff>
      <xdr:row>47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7E0301-6B9F-7A4B-BACB-A75326A0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158750</xdr:colOff>
      <xdr:row>48</xdr:row>
      <xdr:rowOff>0</xdr:rowOff>
    </xdr:from>
    <xdr:to>
      <xdr:col>37</xdr:col>
      <xdr:colOff>152400</xdr:colOff>
      <xdr:row>67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1AA07-A07D-9340-BC0B-33AAF30E4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146050</xdr:colOff>
      <xdr:row>69</xdr:row>
      <xdr:rowOff>0</xdr:rowOff>
    </xdr:from>
    <xdr:to>
      <xdr:col>37</xdr:col>
      <xdr:colOff>127000</xdr:colOff>
      <xdr:row>88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7C2C3A-FB47-D84C-AA97-7CDDCE6B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48</xdr:row>
      <xdr:rowOff>0</xdr:rowOff>
    </xdr:from>
    <xdr:to>
      <xdr:col>27</xdr:col>
      <xdr:colOff>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8B21E-091E-1F48-8C4D-81B825212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44450</xdr:colOff>
      <xdr:row>69</xdr:row>
      <xdr:rowOff>0</xdr:rowOff>
    </xdr:from>
    <xdr:to>
      <xdr:col>27</xdr:col>
      <xdr:colOff>12700</xdr:colOff>
      <xdr:row>89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7BDD0C-F331-E74D-AA93-B3295A20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illip Wilmarth" id="{EED9C6EB-3AFB-0645-84C0-88781539EFD1}" userId="ad087906dc30959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0-10-13T22:32:13.17" personId="{EED9C6EB-3AFB-0645-84C0-88781539EFD1}" id="{0DA2E71C-F24E-7C47-A4E4-A035470F7BA4}">
    <text>This key looks correct.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285E-B9A6-B844-8A2A-A473121D6B0A}">
  <dimension ref="A1:C52"/>
  <sheetViews>
    <sheetView workbookViewId="0">
      <selection activeCell="A2" sqref="A2:XFD2"/>
    </sheetView>
  </sheetViews>
  <sheetFormatPr defaultColWidth="11" defaultRowHeight="15.75" x14ac:dyDescent="0.5"/>
  <cols>
    <col min="2" max="2" width="19.1875" bestFit="1" customWidth="1"/>
    <col min="3" max="3" width="64.5" bestFit="1" customWidth="1"/>
  </cols>
  <sheetData>
    <row r="1" spans="1:3" x14ac:dyDescent="0.5">
      <c r="A1" s="2" t="s">
        <v>220</v>
      </c>
    </row>
    <row r="4" spans="1:3" x14ac:dyDescent="0.5">
      <c r="A4" s="2" t="s">
        <v>135</v>
      </c>
      <c r="B4" s="2" t="s">
        <v>133</v>
      </c>
      <c r="C4" s="2" t="s">
        <v>134</v>
      </c>
    </row>
    <row r="5" spans="1:3" x14ac:dyDescent="0.5">
      <c r="A5" t="s">
        <v>136</v>
      </c>
      <c r="B5" s="40" t="s">
        <v>3</v>
      </c>
      <c r="C5" t="s">
        <v>167</v>
      </c>
    </row>
    <row r="6" spans="1:3" x14ac:dyDescent="0.5">
      <c r="A6" t="s">
        <v>137</v>
      </c>
      <c r="B6" s="40" t="s">
        <v>75</v>
      </c>
      <c r="C6" t="s">
        <v>168</v>
      </c>
    </row>
    <row r="7" spans="1:3" x14ac:dyDescent="0.5">
      <c r="A7" t="s">
        <v>138</v>
      </c>
      <c r="B7" s="40" t="s">
        <v>59</v>
      </c>
      <c r="C7" t="s">
        <v>174</v>
      </c>
    </row>
    <row r="8" spans="1:3" x14ac:dyDescent="0.5">
      <c r="A8" t="s">
        <v>139</v>
      </c>
      <c r="B8" s="40" t="s">
        <v>37</v>
      </c>
      <c r="C8" t="s">
        <v>169</v>
      </c>
    </row>
    <row r="9" spans="1:3" x14ac:dyDescent="0.5">
      <c r="A9" t="s">
        <v>140</v>
      </c>
      <c r="B9" s="40" t="s">
        <v>59</v>
      </c>
      <c r="C9" t="s">
        <v>174</v>
      </c>
    </row>
    <row r="10" spans="1:3" x14ac:dyDescent="0.5">
      <c r="A10" t="s">
        <v>141</v>
      </c>
      <c r="B10" s="40" t="s">
        <v>0</v>
      </c>
      <c r="C10" t="s">
        <v>170</v>
      </c>
    </row>
    <row r="11" spans="1:3" x14ac:dyDescent="0.5">
      <c r="A11" t="s">
        <v>142</v>
      </c>
      <c r="B11" s="41" t="s">
        <v>1</v>
      </c>
      <c r="C11" t="s">
        <v>170</v>
      </c>
    </row>
    <row r="12" spans="1:3" x14ac:dyDescent="0.5">
      <c r="A12" t="s">
        <v>143</v>
      </c>
      <c r="B12" s="41" t="s">
        <v>61</v>
      </c>
      <c r="C12" t="s">
        <v>176</v>
      </c>
    </row>
    <row r="13" spans="1:3" x14ac:dyDescent="0.5">
      <c r="A13" t="s">
        <v>144</v>
      </c>
      <c r="B13" s="41" t="s">
        <v>36</v>
      </c>
      <c r="C13" t="s">
        <v>177</v>
      </c>
    </row>
    <row r="14" spans="1:3" x14ac:dyDescent="0.5">
      <c r="A14" t="s">
        <v>145</v>
      </c>
      <c r="B14" s="42" t="s">
        <v>63</v>
      </c>
      <c r="C14" t="s">
        <v>170</v>
      </c>
    </row>
    <row r="15" spans="1:3" x14ac:dyDescent="0.5">
      <c r="A15" t="s">
        <v>146</v>
      </c>
      <c r="B15" s="42" t="s">
        <v>61</v>
      </c>
      <c r="C15" t="s">
        <v>176</v>
      </c>
    </row>
    <row r="16" spans="1:3" x14ac:dyDescent="0.5">
      <c r="A16" t="s">
        <v>147</v>
      </c>
      <c r="B16" s="42" t="s">
        <v>36</v>
      </c>
      <c r="C16" t="s">
        <v>177</v>
      </c>
    </row>
    <row r="17" spans="1:3" x14ac:dyDescent="0.5">
      <c r="A17" t="s">
        <v>148</v>
      </c>
      <c r="B17" s="43" t="s">
        <v>66</v>
      </c>
      <c r="C17" t="s">
        <v>170</v>
      </c>
    </row>
    <row r="18" spans="1:3" x14ac:dyDescent="0.5">
      <c r="A18" t="s">
        <v>149</v>
      </c>
      <c r="B18" s="43" t="s">
        <v>61</v>
      </c>
      <c r="C18" t="s">
        <v>176</v>
      </c>
    </row>
    <row r="19" spans="1:3" x14ac:dyDescent="0.5">
      <c r="A19" t="s">
        <v>150</v>
      </c>
      <c r="B19" s="43" t="s">
        <v>36</v>
      </c>
      <c r="C19" t="s">
        <v>177</v>
      </c>
    </row>
    <row r="20" spans="1:3" x14ac:dyDescent="0.5">
      <c r="A20" t="s">
        <v>151</v>
      </c>
      <c r="B20" s="44" t="s">
        <v>2</v>
      </c>
      <c r="C20" t="s">
        <v>170</v>
      </c>
    </row>
    <row r="21" spans="1:3" x14ac:dyDescent="0.5">
      <c r="A21" t="s">
        <v>152</v>
      </c>
      <c r="B21" s="44" t="s">
        <v>61</v>
      </c>
      <c r="C21" t="s">
        <v>176</v>
      </c>
    </row>
    <row r="22" spans="1:3" x14ac:dyDescent="0.5">
      <c r="A22" t="s">
        <v>153</v>
      </c>
      <c r="B22" s="44" t="s">
        <v>36</v>
      </c>
      <c r="C22" t="s">
        <v>177</v>
      </c>
    </row>
    <row r="23" spans="1:3" x14ac:dyDescent="0.5">
      <c r="A23" t="s">
        <v>154</v>
      </c>
      <c r="B23" s="45" t="s">
        <v>64</v>
      </c>
      <c r="C23" t="s">
        <v>170</v>
      </c>
    </row>
    <row r="24" spans="1:3" x14ac:dyDescent="0.5">
      <c r="A24" t="s">
        <v>155</v>
      </c>
      <c r="B24" s="45" t="s">
        <v>61</v>
      </c>
      <c r="C24" t="s">
        <v>176</v>
      </c>
    </row>
    <row r="25" spans="1:3" x14ac:dyDescent="0.5">
      <c r="A25" t="s">
        <v>156</v>
      </c>
      <c r="B25" s="45" t="s">
        <v>36</v>
      </c>
      <c r="C25" t="s">
        <v>177</v>
      </c>
    </row>
    <row r="26" spans="1:3" x14ac:dyDescent="0.5">
      <c r="A26" t="s">
        <v>157</v>
      </c>
      <c r="B26" s="46" t="s">
        <v>78</v>
      </c>
      <c r="C26" t="s">
        <v>170</v>
      </c>
    </row>
    <row r="27" spans="1:3" x14ac:dyDescent="0.5">
      <c r="A27" t="s">
        <v>158</v>
      </c>
      <c r="B27" s="46" t="s">
        <v>61</v>
      </c>
      <c r="C27" t="s">
        <v>176</v>
      </c>
    </row>
    <row r="28" spans="1:3" x14ac:dyDescent="0.5">
      <c r="A28" t="s">
        <v>159</v>
      </c>
      <c r="B28" s="46" t="s">
        <v>36</v>
      </c>
      <c r="C28" t="s">
        <v>177</v>
      </c>
    </row>
    <row r="29" spans="1:3" x14ac:dyDescent="0.5">
      <c r="A29" t="s">
        <v>160</v>
      </c>
      <c r="B29" s="47" t="s">
        <v>79</v>
      </c>
      <c r="C29" t="s">
        <v>170</v>
      </c>
    </row>
    <row r="30" spans="1:3" x14ac:dyDescent="0.5">
      <c r="A30" t="s">
        <v>161</v>
      </c>
      <c r="B30" s="47" t="s">
        <v>61</v>
      </c>
      <c r="C30" t="s">
        <v>176</v>
      </c>
    </row>
    <row r="31" spans="1:3" x14ac:dyDescent="0.5">
      <c r="A31" t="s">
        <v>162</v>
      </c>
      <c r="B31" s="47" t="s">
        <v>36</v>
      </c>
      <c r="C31" t="s">
        <v>177</v>
      </c>
    </row>
    <row r="32" spans="1:3" x14ac:dyDescent="0.5">
      <c r="A32" t="s">
        <v>163</v>
      </c>
      <c r="B32" s="59" t="s">
        <v>197</v>
      </c>
      <c r="C32" t="s">
        <v>170</v>
      </c>
    </row>
    <row r="33" spans="1:3" x14ac:dyDescent="0.5">
      <c r="A33" t="s">
        <v>164</v>
      </c>
      <c r="B33" s="59" t="s">
        <v>61</v>
      </c>
      <c r="C33" t="s">
        <v>176</v>
      </c>
    </row>
    <row r="34" spans="1:3" x14ac:dyDescent="0.5">
      <c r="A34" t="s">
        <v>165</v>
      </c>
      <c r="B34" s="59" t="s">
        <v>36</v>
      </c>
      <c r="C34" t="s">
        <v>177</v>
      </c>
    </row>
    <row r="35" spans="1:3" x14ac:dyDescent="0.5">
      <c r="A35" t="s">
        <v>166</v>
      </c>
      <c r="B35" s="60" t="s">
        <v>198</v>
      </c>
      <c r="C35" t="s">
        <v>170</v>
      </c>
    </row>
    <row r="36" spans="1:3" x14ac:dyDescent="0.5">
      <c r="A36" t="s">
        <v>199</v>
      </c>
      <c r="B36" s="60" t="s">
        <v>61</v>
      </c>
      <c r="C36" t="s">
        <v>176</v>
      </c>
    </row>
    <row r="37" spans="1:3" x14ac:dyDescent="0.5">
      <c r="A37" t="s">
        <v>200</v>
      </c>
      <c r="B37" s="60" t="s">
        <v>36</v>
      </c>
      <c r="C37" t="s">
        <v>177</v>
      </c>
    </row>
    <row r="38" spans="1:3" x14ac:dyDescent="0.5">
      <c r="A38" t="s">
        <v>201</v>
      </c>
      <c r="B38" s="48" t="s">
        <v>68</v>
      </c>
      <c r="C38" t="s">
        <v>171</v>
      </c>
    </row>
    <row r="39" spans="1:3" x14ac:dyDescent="0.5">
      <c r="A39" t="s">
        <v>202</v>
      </c>
      <c r="B39" s="48" t="s">
        <v>69</v>
      </c>
      <c r="C39" t="s">
        <v>172</v>
      </c>
    </row>
    <row r="40" spans="1:3" x14ac:dyDescent="0.5">
      <c r="A40" t="s">
        <v>203</v>
      </c>
      <c r="B40" s="48" t="s">
        <v>59</v>
      </c>
      <c r="C40" t="s">
        <v>173</v>
      </c>
    </row>
    <row r="41" spans="1:3" x14ac:dyDescent="0.5">
      <c r="A41" t="s">
        <v>204</v>
      </c>
      <c r="B41" s="40" t="s">
        <v>83</v>
      </c>
      <c r="C41" t="s">
        <v>175</v>
      </c>
    </row>
    <row r="44" spans="1:3" x14ac:dyDescent="0.5">
      <c r="A44" s="2" t="s">
        <v>212</v>
      </c>
    </row>
    <row r="45" spans="1:3" x14ac:dyDescent="0.5">
      <c r="A45" s="2" t="s">
        <v>135</v>
      </c>
      <c r="B45" s="2" t="s">
        <v>133</v>
      </c>
      <c r="C45" s="2" t="s">
        <v>134</v>
      </c>
    </row>
    <row r="46" spans="1:3" x14ac:dyDescent="0.5">
      <c r="A46" t="s">
        <v>136</v>
      </c>
      <c r="B46" s="40" t="s">
        <v>180</v>
      </c>
      <c r="C46" t="s">
        <v>213</v>
      </c>
    </row>
    <row r="47" spans="1:3" x14ac:dyDescent="0.5">
      <c r="A47" t="s">
        <v>137</v>
      </c>
      <c r="B47" s="40" t="s">
        <v>58</v>
      </c>
      <c r="C47" t="s">
        <v>214</v>
      </c>
    </row>
    <row r="48" spans="1:3" x14ac:dyDescent="0.5">
      <c r="A48" t="s">
        <v>138</v>
      </c>
      <c r="B48" s="40" t="s">
        <v>181</v>
      </c>
      <c r="C48" t="s">
        <v>215</v>
      </c>
    </row>
    <row r="49" spans="1:3" x14ac:dyDescent="0.5">
      <c r="A49" t="s">
        <v>139</v>
      </c>
      <c r="B49" s="40" t="s">
        <v>182</v>
      </c>
      <c r="C49" t="s">
        <v>216</v>
      </c>
    </row>
    <row r="50" spans="1:3" x14ac:dyDescent="0.5">
      <c r="A50" t="s">
        <v>140</v>
      </c>
      <c r="B50" s="40" t="s">
        <v>183</v>
      </c>
      <c r="C50" t="s">
        <v>217</v>
      </c>
    </row>
    <row r="51" spans="1:3" x14ac:dyDescent="0.5">
      <c r="A51" t="s">
        <v>142</v>
      </c>
      <c r="B51" s="40" t="s">
        <v>206</v>
      </c>
      <c r="C51" t="s">
        <v>218</v>
      </c>
    </row>
    <row r="52" spans="1:3" x14ac:dyDescent="0.5">
      <c r="A52" t="s">
        <v>143</v>
      </c>
      <c r="B52" s="40" t="s">
        <v>207</v>
      </c>
      <c r="C52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03A9-C0EA-3D48-B8B6-79E73CE685A3}">
  <dimension ref="A1:AO68"/>
  <sheetViews>
    <sheetView tabSelected="1" topLeftCell="C4" workbookViewId="0">
      <pane xSplit="5948" ySplit="945" topLeftCell="W1" activePane="bottomRight"/>
      <selection activeCell="AY63" sqref="AY63"/>
      <selection pane="topRight" activeCell="AJ4" sqref="AJ1:AJ1048576"/>
      <selection pane="bottomLeft" activeCell="F48" sqref="F48"/>
      <selection pane="bottomRight" activeCell="AI3" sqref="AI3:AJ3"/>
    </sheetView>
  </sheetViews>
  <sheetFormatPr defaultColWidth="11" defaultRowHeight="15.75" x14ac:dyDescent="0.5"/>
  <cols>
    <col min="1" max="1" width="27.3125" customWidth="1"/>
    <col min="2" max="2" width="18.6875" bestFit="1" customWidth="1"/>
    <col min="3" max="3" width="9" customWidth="1"/>
    <col min="4" max="4" width="18.6875" bestFit="1" customWidth="1"/>
    <col min="5" max="5" width="9" customWidth="1"/>
    <col min="6" max="7" width="11" customWidth="1"/>
    <col min="8" max="8" width="10.8125" customWidth="1"/>
    <col min="9" max="9" width="11" customWidth="1"/>
    <col min="10" max="10" width="10.8125" customWidth="1"/>
    <col min="11" max="11" width="11" style="14" customWidth="1"/>
    <col min="12" max="12" width="10.8125" style="14" customWidth="1"/>
    <col min="13" max="13" width="11" customWidth="1"/>
    <col min="14" max="14" width="10.8125" customWidth="1"/>
    <col min="15" max="15" width="11" customWidth="1"/>
    <col min="16" max="16" width="10.8125" customWidth="1"/>
    <col min="17" max="17" width="11" style="14" customWidth="1"/>
    <col min="18" max="18" width="10.8125" style="14" customWidth="1"/>
    <col min="19" max="19" width="11" style="14" customWidth="1"/>
    <col min="20" max="39" width="10.8125" style="14" customWidth="1"/>
    <col min="40" max="40" width="31" customWidth="1"/>
  </cols>
  <sheetData>
    <row r="1" spans="1:40" ht="18" x14ac:dyDescent="0.55000000000000004">
      <c r="A1" s="31" t="s">
        <v>67</v>
      </c>
      <c r="B1" s="2" t="s">
        <v>74</v>
      </c>
      <c r="F1" s="2" t="s">
        <v>72</v>
      </c>
      <c r="G1" s="69" t="s">
        <v>73</v>
      </c>
      <c r="H1" s="69"/>
      <c r="I1" s="69"/>
      <c r="J1" s="69"/>
      <c r="K1" s="69"/>
      <c r="L1" s="69"/>
      <c r="M1" s="69"/>
      <c r="N1" s="69"/>
      <c r="O1" s="69"/>
      <c r="P1" s="69"/>
      <c r="Q1" s="19"/>
      <c r="R1" s="19"/>
      <c r="S1" s="19"/>
      <c r="T1" s="19"/>
      <c r="U1" s="49"/>
      <c r="V1" s="49"/>
      <c r="W1" s="49"/>
      <c r="X1" s="49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3" t="s">
        <v>71</v>
      </c>
      <c r="AL1" s="63"/>
      <c r="AM1" s="63"/>
    </row>
    <row r="3" spans="1:40" x14ac:dyDescent="0.5">
      <c r="F3" s="2" t="s">
        <v>60</v>
      </c>
      <c r="G3" s="64" t="s">
        <v>1</v>
      </c>
      <c r="H3" s="64"/>
      <c r="I3" s="65" t="s">
        <v>63</v>
      </c>
      <c r="J3" s="65"/>
      <c r="K3" s="66" t="s">
        <v>66</v>
      </c>
      <c r="L3" s="66"/>
      <c r="M3" s="67" t="s">
        <v>2</v>
      </c>
      <c r="N3" s="67"/>
      <c r="O3" s="68" t="s">
        <v>64</v>
      </c>
      <c r="P3" s="68"/>
      <c r="Q3" s="70" t="s">
        <v>78</v>
      </c>
      <c r="R3" s="70"/>
      <c r="S3" s="71" t="s">
        <v>79</v>
      </c>
      <c r="T3" s="71"/>
      <c r="U3" s="72" t="s">
        <v>197</v>
      </c>
      <c r="V3" s="72"/>
      <c r="W3" s="73" t="s">
        <v>198</v>
      </c>
      <c r="X3" s="73"/>
      <c r="Y3" s="62" t="s">
        <v>234</v>
      </c>
      <c r="Z3" s="61"/>
      <c r="AA3" s="63" t="s">
        <v>235</v>
      </c>
      <c r="AB3" s="63"/>
      <c r="AC3" s="63" t="s">
        <v>236</v>
      </c>
      <c r="AD3" s="63"/>
      <c r="AE3" s="63" t="s">
        <v>237</v>
      </c>
      <c r="AF3" s="63"/>
      <c r="AG3" s="63" t="s">
        <v>238</v>
      </c>
      <c r="AH3" s="63"/>
      <c r="AI3" s="63" t="s">
        <v>239</v>
      </c>
      <c r="AJ3" s="63"/>
      <c r="AK3" s="18"/>
      <c r="AL3" s="18"/>
      <c r="AM3" s="18"/>
    </row>
    <row r="4" spans="1:40" s="2" customFormat="1" x14ac:dyDescent="0.5">
      <c r="A4" s="2" t="s">
        <v>3</v>
      </c>
      <c r="B4" s="2" t="s">
        <v>75</v>
      </c>
      <c r="C4" s="2" t="s">
        <v>59</v>
      </c>
      <c r="D4" s="2" t="s">
        <v>37</v>
      </c>
      <c r="E4" s="2" t="s">
        <v>59</v>
      </c>
      <c r="F4" s="2" t="s">
        <v>0</v>
      </c>
      <c r="G4" s="26" t="s">
        <v>1</v>
      </c>
      <c r="H4" s="26" t="s">
        <v>36</v>
      </c>
      <c r="I4" s="27" t="s">
        <v>63</v>
      </c>
      <c r="J4" s="27" t="s">
        <v>36</v>
      </c>
      <c r="K4" s="28" t="s">
        <v>66</v>
      </c>
      <c r="L4" s="28" t="s">
        <v>36</v>
      </c>
      <c r="M4" s="29" t="s">
        <v>2</v>
      </c>
      <c r="N4" s="29" t="s">
        <v>36</v>
      </c>
      <c r="O4" s="30" t="s">
        <v>64</v>
      </c>
      <c r="P4" s="30" t="s">
        <v>36</v>
      </c>
      <c r="Q4" s="35" t="s">
        <v>78</v>
      </c>
      <c r="R4" s="35" t="s">
        <v>36</v>
      </c>
      <c r="S4" s="36" t="s">
        <v>79</v>
      </c>
      <c r="T4" s="36" t="s">
        <v>36</v>
      </c>
      <c r="U4" s="51" t="s">
        <v>197</v>
      </c>
      <c r="V4" s="51" t="s">
        <v>36</v>
      </c>
      <c r="W4" s="56" t="s">
        <v>198</v>
      </c>
      <c r="X4" s="56" t="s">
        <v>36</v>
      </c>
      <c r="Y4" s="15" t="s">
        <v>227</v>
      </c>
      <c r="Z4" s="15" t="s">
        <v>36</v>
      </c>
      <c r="AA4" s="15" t="s">
        <v>228</v>
      </c>
      <c r="AB4" s="15" t="s">
        <v>36</v>
      </c>
      <c r="AC4" s="15" t="s">
        <v>229</v>
      </c>
      <c r="AD4" s="15" t="s">
        <v>36</v>
      </c>
      <c r="AE4" s="15" t="s">
        <v>231</v>
      </c>
      <c r="AF4" s="15" t="s">
        <v>36</v>
      </c>
      <c r="AG4" s="15" t="s">
        <v>232</v>
      </c>
      <c r="AH4" s="15" t="s">
        <v>36</v>
      </c>
      <c r="AI4" s="15" t="s">
        <v>233</v>
      </c>
      <c r="AJ4" s="15" t="s">
        <v>36</v>
      </c>
      <c r="AK4" s="15" t="s">
        <v>68</v>
      </c>
      <c r="AL4" s="15" t="s">
        <v>69</v>
      </c>
      <c r="AM4" s="15" t="s">
        <v>59</v>
      </c>
      <c r="AN4" s="2" t="s">
        <v>83</v>
      </c>
    </row>
    <row r="5" spans="1:40" x14ac:dyDescent="0.5">
      <c r="A5" t="s">
        <v>4</v>
      </c>
      <c r="B5" t="s">
        <v>43</v>
      </c>
      <c r="C5" t="s">
        <v>34</v>
      </c>
      <c r="D5" s="37" t="s">
        <v>38</v>
      </c>
      <c r="E5" t="s">
        <v>34</v>
      </c>
      <c r="F5">
        <v>443</v>
      </c>
      <c r="G5">
        <v>488</v>
      </c>
      <c r="H5" s="1">
        <f>(G5-$F5)/$F5</f>
        <v>0.10158013544018059</v>
      </c>
      <c r="I5">
        <v>467</v>
      </c>
      <c r="J5" s="1">
        <f>(I5-$F5)/$F5</f>
        <v>5.4176072234762979E-2</v>
      </c>
      <c r="K5">
        <v>458</v>
      </c>
      <c r="L5" s="1">
        <f>(K5-$F5)/$F5</f>
        <v>3.3860045146726865E-2</v>
      </c>
      <c r="M5">
        <v>419</v>
      </c>
      <c r="N5" s="1">
        <f>(M5-F5)/F5</f>
        <v>-5.4176072234762979E-2</v>
      </c>
      <c r="O5">
        <v>407</v>
      </c>
      <c r="P5" s="1">
        <f>(O5-$F5)/$F5</f>
        <v>-8.1264108352144468E-2</v>
      </c>
      <c r="Q5">
        <v>358</v>
      </c>
      <c r="R5" s="1">
        <f>(Q5-$F5)/$F5</f>
        <v>-0.19187358916478556</v>
      </c>
      <c r="S5">
        <v>682</v>
      </c>
      <c r="T5" s="38">
        <f>(S5-$F5)/$F5</f>
        <v>0.53950338600451464</v>
      </c>
      <c r="U5">
        <v>418</v>
      </c>
      <c r="V5" s="1">
        <f>(U5-$F5)/$F5</f>
        <v>-5.6433408577878104E-2</v>
      </c>
      <c r="W5">
        <v>432</v>
      </c>
      <c r="X5" s="1">
        <f>(W5-$F5)/$F5</f>
        <v>-2.4830699774266364E-2</v>
      </c>
      <c r="Y5" s="14">
        <v>443</v>
      </c>
      <c r="Z5" s="1">
        <f>(Y5-$F5)/$F5</f>
        <v>0</v>
      </c>
      <c r="AA5" s="14">
        <v>427</v>
      </c>
      <c r="AB5" s="1">
        <f>(AA5-$F5)/$F5</f>
        <v>-3.6117381489841983E-2</v>
      </c>
      <c r="AC5" s="14">
        <v>438</v>
      </c>
      <c r="AD5" s="1">
        <f>(AC5-$F5)/$F5</f>
        <v>-1.1286681715575621E-2</v>
      </c>
      <c r="AE5" s="14">
        <v>452</v>
      </c>
      <c r="AF5" s="1">
        <f>(AE5-$F5)/$F5</f>
        <v>2.0316027088036117E-2</v>
      </c>
      <c r="AG5" s="14">
        <v>474</v>
      </c>
      <c r="AH5" s="1">
        <f>(AG5-$F5)/$F5</f>
        <v>6.9977426636568849E-2</v>
      </c>
      <c r="AI5" s="14">
        <v>486</v>
      </c>
      <c r="AJ5" s="1">
        <f>(AI5-$F5)/$F5</f>
        <v>9.7065462753950338E-2</v>
      </c>
      <c r="AK5" s="33">
        <f>AVERAGE(G5,I5,K5)</f>
        <v>471</v>
      </c>
      <c r="AL5" s="33">
        <f>AVERAGE(M5,O5)</f>
        <v>413</v>
      </c>
      <c r="AM5" s="8" t="str">
        <f>IF(AK5&gt;AL5, "u","r")</f>
        <v>u</v>
      </c>
      <c r="AN5" t="s">
        <v>80</v>
      </c>
    </row>
    <row r="6" spans="1:40" x14ac:dyDescent="0.5">
      <c r="A6" t="s">
        <v>5</v>
      </c>
      <c r="B6" t="s">
        <v>44</v>
      </c>
      <c r="C6" t="s">
        <v>34</v>
      </c>
      <c r="D6" s="58" t="s">
        <v>39</v>
      </c>
      <c r="E6" t="s">
        <v>34</v>
      </c>
      <c r="F6">
        <v>618</v>
      </c>
      <c r="G6">
        <v>848</v>
      </c>
      <c r="H6" s="1">
        <f>(G6-F6)/F6</f>
        <v>0.37216828478964403</v>
      </c>
      <c r="I6">
        <v>851</v>
      </c>
      <c r="J6" s="57">
        <f>(I6-$F6)/$F6</f>
        <v>0.37702265372168287</v>
      </c>
      <c r="K6">
        <v>636</v>
      </c>
      <c r="L6" s="1">
        <f>(K6-$F6)/$F6</f>
        <v>2.9126213592233011E-2</v>
      </c>
      <c r="M6">
        <v>552</v>
      </c>
      <c r="N6" s="1">
        <f>(M6-F6)/F6</f>
        <v>-0.10679611650485436</v>
      </c>
      <c r="O6">
        <v>550</v>
      </c>
      <c r="P6" s="1">
        <f>(O6-$F6)/$F6</f>
        <v>-0.11003236245954692</v>
      </c>
      <c r="Q6">
        <v>598</v>
      </c>
      <c r="R6" s="1">
        <f>(Q6-$F6)/$F6</f>
        <v>-3.2362459546925564E-2</v>
      </c>
      <c r="S6">
        <v>596</v>
      </c>
      <c r="T6" s="1">
        <f>(S6-$F6)/$F6</f>
        <v>-3.5598705501618123E-2</v>
      </c>
      <c r="U6">
        <v>545</v>
      </c>
      <c r="V6" s="1">
        <f>(U6-$F6)/$F6</f>
        <v>-0.11812297734627832</v>
      </c>
      <c r="W6">
        <v>574</v>
      </c>
      <c r="X6" s="1">
        <f>(W6-$F6)/$F6</f>
        <v>-7.1197411003236247E-2</v>
      </c>
      <c r="Y6" s="14">
        <v>580</v>
      </c>
      <c r="Z6" s="1">
        <f>(Y6-$F6)/$F6</f>
        <v>-6.1488673139158574E-2</v>
      </c>
      <c r="AA6" s="14">
        <v>568</v>
      </c>
      <c r="AB6" s="1">
        <f>(AA6-$F6)/$F6</f>
        <v>-8.0906148867313912E-2</v>
      </c>
      <c r="AC6" s="14">
        <v>580</v>
      </c>
      <c r="AD6" s="1">
        <f>(AC6-$F6)/$F6</f>
        <v>-6.1488673139158574E-2</v>
      </c>
      <c r="AE6" s="14">
        <v>591</v>
      </c>
      <c r="AF6" s="1">
        <f>(AE6-$F6)/$F6</f>
        <v>-4.3689320388349516E-2</v>
      </c>
      <c r="AG6" s="14">
        <v>818</v>
      </c>
      <c r="AH6" s="1">
        <f>(AG6-$F6)/$F6</f>
        <v>0.32362459546925565</v>
      </c>
      <c r="AI6" s="14">
        <v>819</v>
      </c>
      <c r="AJ6" s="1">
        <f>(AI6-$F6)/$F6</f>
        <v>0.32524271844660196</v>
      </c>
      <c r="AK6" s="33">
        <f>AVERAGE(G6,I6,K6)</f>
        <v>778.33333333333337</v>
      </c>
      <c r="AL6" s="33">
        <f>AVERAGE(M6,O6)</f>
        <v>551</v>
      </c>
      <c r="AM6" s="8" t="str">
        <f t="shared" ref="AM6:AM33" si="0">IF(AK6&gt;AL6, "u","r")</f>
        <v>u</v>
      </c>
      <c r="AN6" t="s">
        <v>77</v>
      </c>
    </row>
    <row r="7" spans="1:40" x14ac:dyDescent="0.5">
      <c r="A7" t="s">
        <v>6</v>
      </c>
      <c r="B7" t="s">
        <v>44</v>
      </c>
      <c r="C7" t="s">
        <v>34</v>
      </c>
      <c r="D7" s="58" t="s">
        <v>40</v>
      </c>
      <c r="E7" t="s">
        <v>34</v>
      </c>
      <c r="F7">
        <v>627</v>
      </c>
      <c r="G7">
        <v>866</v>
      </c>
      <c r="H7" s="1">
        <f>(G7-F7)/F7</f>
        <v>0.38118022328548645</v>
      </c>
      <c r="I7">
        <v>873</v>
      </c>
      <c r="J7" s="57">
        <f>(I7-$F7)/$F7</f>
        <v>0.3923444976076555</v>
      </c>
      <c r="K7">
        <v>649</v>
      </c>
      <c r="L7" s="1">
        <f>(K7-$F7)/$F7</f>
        <v>3.5087719298245612E-2</v>
      </c>
      <c r="M7">
        <v>552</v>
      </c>
      <c r="N7" s="1">
        <f>(M7-F7)/F7</f>
        <v>-0.11961722488038277</v>
      </c>
      <c r="O7">
        <v>550</v>
      </c>
      <c r="P7" s="1">
        <f>(O7-$F7)/$F7</f>
        <v>-0.12280701754385964</v>
      </c>
      <c r="Q7">
        <v>611</v>
      </c>
      <c r="R7" s="1">
        <f>(Q7-$F7)/$F7</f>
        <v>-2.5518341307814992E-2</v>
      </c>
      <c r="S7">
        <v>601</v>
      </c>
      <c r="T7" s="1">
        <f>(S7-$F7)/$F7</f>
        <v>-4.1467304625199361E-2</v>
      </c>
      <c r="U7">
        <v>568</v>
      </c>
      <c r="V7" s="1">
        <f>(U7-$F7)/$F7</f>
        <v>-9.4098883572567779E-2</v>
      </c>
      <c r="W7">
        <v>605</v>
      </c>
      <c r="X7" s="1">
        <f>(W7-$F7)/$F7</f>
        <v>-3.5087719298245612E-2</v>
      </c>
      <c r="Y7" s="14">
        <v>607</v>
      </c>
      <c r="Z7" s="1">
        <f>(Y7-$F7)/$F7</f>
        <v>-3.1897926634768738E-2</v>
      </c>
      <c r="AA7" s="14">
        <v>578</v>
      </c>
      <c r="AB7" s="1">
        <f>(AA7-$F7)/$F7</f>
        <v>-7.8149920255183414E-2</v>
      </c>
      <c r="AC7" s="14">
        <v>608</v>
      </c>
      <c r="AD7" s="1">
        <f>(AC7-$F7)/$F7</f>
        <v>-3.0303030303030304E-2</v>
      </c>
      <c r="AE7" s="14">
        <v>620</v>
      </c>
      <c r="AF7" s="1">
        <f>(AE7-$F7)/$F7</f>
        <v>-1.1164274322169059E-2</v>
      </c>
      <c r="AG7" s="14">
        <v>831</v>
      </c>
      <c r="AH7" s="1">
        <f>(AG7-$F7)/$F7</f>
        <v>0.32535885167464113</v>
      </c>
      <c r="AI7" s="14">
        <v>813</v>
      </c>
      <c r="AJ7" s="1">
        <f>(AI7-$F7)/$F7</f>
        <v>0.29665071770334928</v>
      </c>
      <c r="AK7" s="33">
        <f>AVERAGE(G7,I7,K7)</f>
        <v>796</v>
      </c>
      <c r="AL7" s="33">
        <f>AVERAGE(M7,O7)</f>
        <v>551</v>
      </c>
      <c r="AM7" s="8" t="str">
        <f t="shared" si="0"/>
        <v>u</v>
      </c>
      <c r="AN7" t="s">
        <v>77</v>
      </c>
    </row>
    <row r="8" spans="1:40" x14ac:dyDescent="0.5">
      <c r="A8" t="s">
        <v>7</v>
      </c>
      <c r="B8" t="s">
        <v>48</v>
      </c>
      <c r="C8" t="s">
        <v>35</v>
      </c>
      <c r="D8" s="58" t="s">
        <v>41</v>
      </c>
      <c r="E8" t="s">
        <v>34</v>
      </c>
      <c r="F8">
        <v>591</v>
      </c>
      <c r="G8">
        <v>837</v>
      </c>
      <c r="H8" s="57">
        <f>(G8-F8)/F8</f>
        <v>0.41624365482233505</v>
      </c>
      <c r="I8">
        <v>801</v>
      </c>
      <c r="J8" s="1">
        <f>(I8-$F8)/$F8</f>
        <v>0.35532994923857869</v>
      </c>
      <c r="K8">
        <v>628</v>
      </c>
      <c r="L8" s="1">
        <f>(K8-$F8)/$F8</f>
        <v>6.2605752961082908E-2</v>
      </c>
      <c r="M8">
        <v>541</v>
      </c>
      <c r="N8" s="1">
        <f>(M8-F8)/F8</f>
        <v>-8.4602368866328256E-2</v>
      </c>
      <c r="O8">
        <v>537</v>
      </c>
      <c r="P8" s="1">
        <f>(O8-$F8)/$F8</f>
        <v>-9.1370558375634514E-2</v>
      </c>
      <c r="Q8">
        <v>648</v>
      </c>
      <c r="R8" s="1">
        <f>(Q8-$F8)/$F8</f>
        <v>9.6446700507614211E-2</v>
      </c>
      <c r="S8">
        <v>599</v>
      </c>
      <c r="T8" s="1">
        <f>(S8-$F8)/$F8</f>
        <v>1.3536379018612521E-2</v>
      </c>
      <c r="U8">
        <v>540</v>
      </c>
      <c r="V8" s="1">
        <f>(U8-$F8)/$F8</f>
        <v>-8.6294416243654817E-2</v>
      </c>
      <c r="W8">
        <v>570</v>
      </c>
      <c r="X8" s="1">
        <f>(W8-$F8)/$F8</f>
        <v>-3.553299492385787E-2</v>
      </c>
      <c r="Y8" s="14">
        <v>575</v>
      </c>
      <c r="Z8" s="1">
        <f>(Y8-$F8)/$F8</f>
        <v>-2.7072758037225041E-2</v>
      </c>
      <c r="AA8" s="14">
        <v>564</v>
      </c>
      <c r="AB8" s="1">
        <f>(AA8-$F8)/$F8</f>
        <v>-4.5685279187817257E-2</v>
      </c>
      <c r="AC8" s="14">
        <v>577</v>
      </c>
      <c r="AD8" s="1">
        <f>(AC8-$F8)/$F8</f>
        <v>-2.3688663282571912E-2</v>
      </c>
      <c r="AE8" s="14">
        <v>587</v>
      </c>
      <c r="AF8" s="1">
        <f>(AE8-$F8)/$F8</f>
        <v>-6.7681895093062603E-3</v>
      </c>
      <c r="AG8" s="14">
        <v>799</v>
      </c>
      <c r="AH8" s="1">
        <f>(AG8-$F8)/$F8</f>
        <v>0.35194585448392557</v>
      </c>
      <c r="AI8" s="14">
        <v>887</v>
      </c>
      <c r="AJ8" s="1">
        <f>(AI8-$F8)/$F8</f>
        <v>0.50084602368866327</v>
      </c>
      <c r="AK8" s="33">
        <f>AVERAGE(G8,I8,K8)</f>
        <v>755.33333333333337</v>
      </c>
      <c r="AL8" s="33">
        <f>AVERAGE(M8,O8)</f>
        <v>539</v>
      </c>
      <c r="AM8" s="8" t="str">
        <f t="shared" si="0"/>
        <v>u</v>
      </c>
      <c r="AN8" t="s">
        <v>81</v>
      </c>
    </row>
    <row r="9" spans="1:40" x14ac:dyDescent="0.5">
      <c r="A9" t="s">
        <v>8</v>
      </c>
      <c r="B9" t="s">
        <v>52</v>
      </c>
      <c r="C9" t="s">
        <v>35</v>
      </c>
      <c r="D9" s="16" t="s">
        <v>42</v>
      </c>
      <c r="E9" t="s">
        <v>34</v>
      </c>
      <c r="F9">
        <v>351</v>
      </c>
      <c r="G9">
        <v>450</v>
      </c>
      <c r="H9" s="1">
        <f>(G9-F9)/F9</f>
        <v>0.28205128205128205</v>
      </c>
      <c r="I9">
        <v>433</v>
      </c>
      <c r="J9" s="1">
        <f>(I9-$F9)/$F9</f>
        <v>0.23361823361823361</v>
      </c>
      <c r="K9">
        <v>590</v>
      </c>
      <c r="L9" s="17">
        <f>(K9-$F9)/$F9</f>
        <v>0.68091168091168086</v>
      </c>
      <c r="M9">
        <v>356</v>
      </c>
      <c r="N9" s="1">
        <f>(M9-F9)/F9</f>
        <v>1.4245014245014245E-2</v>
      </c>
      <c r="O9">
        <v>344</v>
      </c>
      <c r="P9" s="1">
        <f>(O9-$F9)/$F9</f>
        <v>-1.9943019943019943E-2</v>
      </c>
      <c r="Q9">
        <v>323</v>
      </c>
      <c r="R9" s="1">
        <f>(Q9-$F9)/$F9</f>
        <v>-7.9772079772079771E-2</v>
      </c>
      <c r="S9">
        <v>376</v>
      </c>
      <c r="T9" s="1">
        <f>(S9-$F9)/$F9</f>
        <v>7.1225071225071226E-2</v>
      </c>
      <c r="U9">
        <v>347</v>
      </c>
      <c r="V9" s="1">
        <f>(U9-$F9)/$F9</f>
        <v>-1.1396011396011397E-2</v>
      </c>
      <c r="W9">
        <v>360</v>
      </c>
      <c r="X9" s="1">
        <f>(W9-$F9)/$F9</f>
        <v>2.564102564102564E-2</v>
      </c>
      <c r="Y9" s="14">
        <v>362</v>
      </c>
      <c r="Z9" s="1">
        <f>(Y9-$F9)/$F9</f>
        <v>3.1339031339031341E-2</v>
      </c>
      <c r="AA9" s="14">
        <v>362</v>
      </c>
      <c r="AB9" s="1">
        <f>(AA9-$F9)/$F9</f>
        <v>3.1339031339031341E-2</v>
      </c>
      <c r="AC9" s="14">
        <v>365</v>
      </c>
      <c r="AD9" s="1">
        <f>(AC9-$F9)/$F9</f>
        <v>3.9886039886039885E-2</v>
      </c>
      <c r="AE9" s="14">
        <v>368</v>
      </c>
      <c r="AF9" s="1">
        <f>(AE9-$F9)/$F9</f>
        <v>4.843304843304843E-2</v>
      </c>
      <c r="AG9" s="14">
        <v>450</v>
      </c>
      <c r="AH9" s="1">
        <f>(AG9-$F9)/$F9</f>
        <v>0.28205128205128205</v>
      </c>
      <c r="AI9" s="14">
        <v>443</v>
      </c>
      <c r="AJ9" s="1">
        <f>(AI9-$F9)/$F9</f>
        <v>0.2621082621082621</v>
      </c>
      <c r="AK9" s="33">
        <f>AVERAGE(G9,I9,K9)</f>
        <v>491</v>
      </c>
      <c r="AL9" s="33">
        <f>AVERAGE(M9,O9)</f>
        <v>350</v>
      </c>
      <c r="AM9" s="8" t="str">
        <f t="shared" si="0"/>
        <v>u</v>
      </c>
      <c r="AN9" t="s">
        <v>76</v>
      </c>
    </row>
    <row r="10" spans="1:40" x14ac:dyDescent="0.5">
      <c r="A10" t="s">
        <v>9</v>
      </c>
      <c r="B10" t="s">
        <v>52</v>
      </c>
      <c r="C10" t="s">
        <v>35</v>
      </c>
      <c r="D10" s="13" t="s">
        <v>43</v>
      </c>
      <c r="E10" t="s">
        <v>34</v>
      </c>
      <c r="F10">
        <v>550</v>
      </c>
      <c r="G10">
        <v>805</v>
      </c>
      <c r="H10" s="1">
        <f>(G10-F10)/F10</f>
        <v>0.46363636363636362</v>
      </c>
      <c r="I10">
        <v>882</v>
      </c>
      <c r="J10" s="12">
        <f>(I10-$F10)/$F10</f>
        <v>0.60363636363636364</v>
      </c>
      <c r="K10">
        <v>598</v>
      </c>
      <c r="L10" s="1">
        <f>(K10-$F10)/$F10</f>
        <v>8.727272727272728E-2</v>
      </c>
      <c r="M10">
        <v>510</v>
      </c>
      <c r="N10" s="1">
        <f>(M10-F10)/F10</f>
        <v>-7.2727272727272724E-2</v>
      </c>
      <c r="O10">
        <v>497</v>
      </c>
      <c r="P10" s="1">
        <f>(O10-$F10)/$F10</f>
        <v>-9.636363636363636E-2</v>
      </c>
      <c r="Q10">
        <v>569</v>
      </c>
      <c r="R10" s="1">
        <f>(Q10-$F10)/$F10</f>
        <v>3.4545454545454546E-2</v>
      </c>
      <c r="S10">
        <v>547</v>
      </c>
      <c r="T10" s="1">
        <f>(S10-$F10)/$F10</f>
        <v>-5.454545454545455E-3</v>
      </c>
      <c r="U10">
        <v>527</v>
      </c>
      <c r="V10" s="1">
        <f>(U10-$F10)/$F10</f>
        <v>-4.1818181818181817E-2</v>
      </c>
      <c r="W10">
        <v>536</v>
      </c>
      <c r="X10" s="1">
        <f>(W10-$F10)/$F10</f>
        <v>-2.5454545454545455E-2</v>
      </c>
      <c r="Y10" s="14">
        <v>535</v>
      </c>
      <c r="Z10" s="1">
        <f>(Y10-$F10)/$F10</f>
        <v>-2.7272727272727271E-2</v>
      </c>
      <c r="AA10" s="14">
        <v>516</v>
      </c>
      <c r="AB10" s="1">
        <f>(AA10-$F10)/$F10</f>
        <v>-6.1818181818181821E-2</v>
      </c>
      <c r="AC10" s="14">
        <v>542</v>
      </c>
      <c r="AD10" s="1">
        <f>(AC10-$F10)/$F10</f>
        <v>-1.4545454545454545E-2</v>
      </c>
      <c r="AE10" s="14">
        <v>549</v>
      </c>
      <c r="AF10" s="1">
        <f>(AE10-$F10)/$F10</f>
        <v>-1.8181818181818182E-3</v>
      </c>
      <c r="AG10" s="14">
        <v>778</v>
      </c>
      <c r="AH10" s="1">
        <f>(AG10-$F10)/$F10</f>
        <v>0.41454545454545455</v>
      </c>
      <c r="AI10" s="14">
        <v>759</v>
      </c>
      <c r="AJ10" s="1">
        <f>(AI10-$F10)/$F10</f>
        <v>0.38</v>
      </c>
      <c r="AK10" s="33">
        <f>AVERAGE(G10,I10,K10)</f>
        <v>761.66666666666663</v>
      </c>
      <c r="AL10" s="33">
        <f>AVERAGE(M10,O10)</f>
        <v>503.5</v>
      </c>
      <c r="AM10" s="8" t="str">
        <f t="shared" si="0"/>
        <v>u</v>
      </c>
      <c r="AN10" t="s">
        <v>76</v>
      </c>
    </row>
    <row r="11" spans="1:40" x14ac:dyDescent="0.5">
      <c r="A11" t="s">
        <v>10</v>
      </c>
      <c r="B11" t="s">
        <v>53</v>
      </c>
      <c r="C11" t="s">
        <v>35</v>
      </c>
      <c r="D11" s="16" t="s">
        <v>44</v>
      </c>
      <c r="E11" t="s">
        <v>34</v>
      </c>
      <c r="F11">
        <v>404</v>
      </c>
      <c r="G11">
        <v>491</v>
      </c>
      <c r="H11" s="1">
        <f>(G11-F11)/F11</f>
        <v>0.21534653465346534</v>
      </c>
      <c r="I11">
        <v>467</v>
      </c>
      <c r="J11" s="1">
        <f>(I11-$F11)/$F11</f>
        <v>0.15594059405940594</v>
      </c>
      <c r="K11">
        <v>695</v>
      </c>
      <c r="L11" s="17">
        <f>(K11-$F11)/$F11</f>
        <v>0.72029702970297027</v>
      </c>
      <c r="M11">
        <v>372</v>
      </c>
      <c r="N11" s="1">
        <f>(M11-F11)/F11</f>
        <v>-7.9207920792079209E-2</v>
      </c>
      <c r="O11">
        <v>377</v>
      </c>
      <c r="P11" s="1">
        <f>(O11-$F11)/$F11</f>
        <v>-6.6831683168316836E-2</v>
      </c>
      <c r="Q11">
        <v>358</v>
      </c>
      <c r="R11" s="1">
        <f>(Q11-$F11)/$F11</f>
        <v>-0.11386138613861387</v>
      </c>
      <c r="S11">
        <v>426</v>
      </c>
      <c r="T11" s="1">
        <f>(S11-$F11)/$F11</f>
        <v>5.4455445544554455E-2</v>
      </c>
      <c r="U11">
        <v>393</v>
      </c>
      <c r="V11" s="1">
        <f>(U11-$F11)/$F11</f>
        <v>-2.7227722772277228E-2</v>
      </c>
      <c r="W11">
        <v>396</v>
      </c>
      <c r="X11" s="1">
        <f>(W11-$F11)/$F11</f>
        <v>-1.9801980198019802E-2</v>
      </c>
      <c r="Y11" s="14">
        <v>403</v>
      </c>
      <c r="Z11" s="1">
        <f>(Y11-$F11)/$F11</f>
        <v>-2.4752475247524753E-3</v>
      </c>
      <c r="AA11" s="14">
        <v>393</v>
      </c>
      <c r="AB11" s="1">
        <f>(AA11-$F11)/$F11</f>
        <v>-2.7227722772277228E-2</v>
      </c>
      <c r="AC11" s="14">
        <v>400</v>
      </c>
      <c r="AD11" s="1">
        <f>(AC11-$F11)/$F11</f>
        <v>-9.9009900990099011E-3</v>
      </c>
      <c r="AE11" s="14">
        <v>403</v>
      </c>
      <c r="AF11" s="1">
        <f>(AE11-$F11)/$F11</f>
        <v>-2.4752475247524753E-3</v>
      </c>
      <c r="AG11" s="14">
        <v>486</v>
      </c>
      <c r="AH11" s="1">
        <f>(AG11-$F11)/$F11</f>
        <v>0.20297029702970298</v>
      </c>
      <c r="AI11" s="14">
        <v>492</v>
      </c>
      <c r="AJ11" s="1">
        <f>(AI11-$F11)/$F11</f>
        <v>0.21782178217821782</v>
      </c>
      <c r="AK11" s="33">
        <f>AVERAGE(G11,I11,K11)</f>
        <v>551</v>
      </c>
      <c r="AL11" s="33">
        <f>AVERAGE(M11,O11)</f>
        <v>374.5</v>
      </c>
      <c r="AM11" s="8" t="str">
        <f t="shared" si="0"/>
        <v>u</v>
      </c>
      <c r="AN11" t="s">
        <v>76</v>
      </c>
    </row>
    <row r="12" spans="1:40" x14ac:dyDescent="0.5">
      <c r="A12" t="s">
        <v>11</v>
      </c>
      <c r="B12" t="s">
        <v>53</v>
      </c>
      <c r="C12" t="s">
        <v>35</v>
      </c>
      <c r="D12" s="11" t="s">
        <v>45</v>
      </c>
      <c r="E12" t="s">
        <v>34</v>
      </c>
      <c r="F12">
        <v>442</v>
      </c>
      <c r="G12">
        <v>790</v>
      </c>
      <c r="H12" s="10">
        <f>(G12-F12)/F12</f>
        <v>0.78733031674208143</v>
      </c>
      <c r="I12">
        <v>657</v>
      </c>
      <c r="J12" s="1">
        <f>(I12-$F12)/$F12</f>
        <v>0.48642533936651583</v>
      </c>
      <c r="K12">
        <v>492</v>
      </c>
      <c r="L12" s="1">
        <f>(K12-$F12)/$F12</f>
        <v>0.11312217194570136</v>
      </c>
      <c r="M12">
        <v>417</v>
      </c>
      <c r="N12" s="1">
        <f>(M12-F12)/F12</f>
        <v>-5.6561085972850679E-2</v>
      </c>
      <c r="O12">
        <v>409</v>
      </c>
      <c r="P12" s="1">
        <f>(O12-$F12)/$F12</f>
        <v>-7.4660633484162894E-2</v>
      </c>
      <c r="Q12">
        <v>473</v>
      </c>
      <c r="R12" s="1">
        <f>(Q12-$F12)/$F12</f>
        <v>7.0135746606334842E-2</v>
      </c>
      <c r="S12">
        <v>445</v>
      </c>
      <c r="T12" s="1">
        <f>(S12-$F12)/$F12</f>
        <v>6.7873303167420816E-3</v>
      </c>
      <c r="U12">
        <v>412</v>
      </c>
      <c r="V12" s="1">
        <f>(U12-$F12)/$F12</f>
        <v>-6.7873303167420809E-2</v>
      </c>
      <c r="W12">
        <v>438</v>
      </c>
      <c r="X12" s="1">
        <f>(W12-$F12)/$F12</f>
        <v>-9.0497737556561094E-3</v>
      </c>
      <c r="Y12" s="14">
        <v>445</v>
      </c>
      <c r="Z12" s="1">
        <f>(Y12-$F12)/$F12</f>
        <v>6.7873303167420816E-3</v>
      </c>
      <c r="AA12" s="14">
        <v>428</v>
      </c>
      <c r="AB12" s="1">
        <f>(AA12-$F12)/$F12</f>
        <v>-3.1674208144796379E-2</v>
      </c>
      <c r="AC12" s="14">
        <v>443</v>
      </c>
      <c r="AD12" s="1">
        <f>(AC12-$F12)/$F12</f>
        <v>2.2624434389140274E-3</v>
      </c>
      <c r="AE12" s="14">
        <v>447</v>
      </c>
      <c r="AF12" s="1">
        <f>(AE12-$F12)/$F12</f>
        <v>1.1312217194570135E-2</v>
      </c>
      <c r="AG12" s="14">
        <v>654</v>
      </c>
      <c r="AH12" s="1">
        <f>(AG12-$F12)/$F12</f>
        <v>0.47963800904977377</v>
      </c>
      <c r="AI12" s="14">
        <v>648</v>
      </c>
      <c r="AJ12" s="1">
        <f>(AI12-$F12)/$F12</f>
        <v>0.4660633484162896</v>
      </c>
      <c r="AK12" s="33">
        <f>AVERAGE(G12,I12,K12)</f>
        <v>646.33333333333337</v>
      </c>
      <c r="AL12" s="33">
        <f>AVERAGE(M12,O12)</f>
        <v>413</v>
      </c>
      <c r="AM12" s="8" t="str">
        <f t="shared" si="0"/>
        <v>u</v>
      </c>
      <c r="AN12" t="s">
        <v>76</v>
      </c>
    </row>
    <row r="13" spans="1:40" x14ac:dyDescent="0.5">
      <c r="A13" t="s">
        <v>12</v>
      </c>
      <c r="B13" t="s">
        <v>43</v>
      </c>
      <c r="C13" t="s">
        <v>34</v>
      </c>
      <c r="D13" s="13" t="s">
        <v>43</v>
      </c>
      <c r="E13" t="s">
        <v>34</v>
      </c>
      <c r="F13">
        <v>415</v>
      </c>
      <c r="G13">
        <v>654</v>
      </c>
      <c r="H13" s="1">
        <f>(G13-F13)/F13</f>
        <v>0.57590361445783134</v>
      </c>
      <c r="I13">
        <v>732</v>
      </c>
      <c r="J13" s="12">
        <f>(I13-$F13)/$F13</f>
        <v>0.76385542168674703</v>
      </c>
      <c r="K13">
        <v>465</v>
      </c>
      <c r="L13" s="1">
        <f>(K13-$F13)/$F13</f>
        <v>0.12048192771084337</v>
      </c>
      <c r="M13">
        <v>393</v>
      </c>
      <c r="N13" s="1">
        <f>(M13-F13)/F13</f>
        <v>-5.3012048192771083E-2</v>
      </c>
      <c r="O13">
        <v>386</v>
      </c>
      <c r="P13" s="1">
        <f>(O13-$F13)/$F13</f>
        <v>-6.9879518072289162E-2</v>
      </c>
      <c r="Q13">
        <v>464</v>
      </c>
      <c r="R13" s="1">
        <f>(Q13-$F13)/$F13</f>
        <v>0.1180722891566265</v>
      </c>
      <c r="S13">
        <v>420</v>
      </c>
      <c r="T13" s="1">
        <f>(S13-$F13)/$F13</f>
        <v>1.2048192771084338E-2</v>
      </c>
      <c r="U13">
        <v>393</v>
      </c>
      <c r="V13" s="1">
        <f>(U13-$F13)/$F13</f>
        <v>-5.3012048192771083E-2</v>
      </c>
      <c r="W13">
        <v>405</v>
      </c>
      <c r="X13" s="1">
        <f>(W13-$F13)/$F13</f>
        <v>-2.4096385542168676E-2</v>
      </c>
      <c r="Y13" s="14">
        <v>401</v>
      </c>
      <c r="Z13" s="1">
        <f>(Y13-$F13)/$F13</f>
        <v>-3.3734939759036145E-2</v>
      </c>
      <c r="AA13" s="14">
        <v>394</v>
      </c>
      <c r="AB13" s="1">
        <f>(AA13-$F13)/$F13</f>
        <v>-5.0602409638554217E-2</v>
      </c>
      <c r="AC13" s="14">
        <v>408</v>
      </c>
      <c r="AD13" s="1">
        <f>(AC13-$F13)/$F13</f>
        <v>-1.6867469879518072E-2</v>
      </c>
      <c r="AE13" s="14">
        <v>429</v>
      </c>
      <c r="AF13" s="1">
        <f>(AE13-$F13)/$F13</f>
        <v>3.3734939759036145E-2</v>
      </c>
      <c r="AG13" s="14">
        <v>623</v>
      </c>
      <c r="AH13" s="1">
        <f>(AG13-$F13)/$F13</f>
        <v>0.50120481927710847</v>
      </c>
      <c r="AI13" s="14">
        <v>630</v>
      </c>
      <c r="AJ13" s="1">
        <f>(AI13-$F13)/$F13</f>
        <v>0.51807228915662651</v>
      </c>
      <c r="AK13" s="33">
        <f>AVERAGE(G13,I13,K13)</f>
        <v>617</v>
      </c>
      <c r="AL13" s="33">
        <f>AVERAGE(M13,O13)</f>
        <v>389.5</v>
      </c>
      <c r="AM13" s="8" t="str">
        <f t="shared" si="0"/>
        <v>u</v>
      </c>
    </row>
    <row r="14" spans="1:40" x14ac:dyDescent="0.5">
      <c r="A14" t="s">
        <v>13</v>
      </c>
      <c r="B14" t="s">
        <v>46</v>
      </c>
      <c r="C14" t="s">
        <v>35</v>
      </c>
      <c r="D14" s="9" t="s">
        <v>46</v>
      </c>
      <c r="E14" t="s">
        <v>35</v>
      </c>
      <c r="F14">
        <v>588</v>
      </c>
      <c r="G14">
        <v>578</v>
      </c>
      <c r="H14" s="1">
        <f>(G14-F14)/F14</f>
        <v>-1.7006802721088437E-2</v>
      </c>
      <c r="I14">
        <v>560</v>
      </c>
      <c r="J14" s="1">
        <f>(I14-$F14)/$F14</f>
        <v>-4.7619047619047616E-2</v>
      </c>
      <c r="K14">
        <v>555</v>
      </c>
      <c r="L14" s="1">
        <f>(K14-$F14)/$F14</f>
        <v>-5.6122448979591837E-2</v>
      </c>
      <c r="M14">
        <v>735</v>
      </c>
      <c r="N14" s="7">
        <f>(M14-F14)/F14</f>
        <v>0.25</v>
      </c>
      <c r="O14">
        <v>723</v>
      </c>
      <c r="P14" s="1">
        <f>(O14-$F14)/$F14</f>
        <v>0.22959183673469388</v>
      </c>
      <c r="Q14">
        <v>437</v>
      </c>
      <c r="R14" s="1">
        <f>(Q14-$F14)/$F14</f>
        <v>-0.25680272108843538</v>
      </c>
      <c r="S14">
        <v>554</v>
      </c>
      <c r="T14" s="1">
        <f>(S14-$F14)/$F14</f>
        <v>-5.7823129251700682E-2</v>
      </c>
      <c r="U14">
        <v>652</v>
      </c>
      <c r="V14" s="1">
        <f>(U14-$F14)/$F14</f>
        <v>0.10884353741496598</v>
      </c>
      <c r="W14">
        <v>575</v>
      </c>
      <c r="X14" s="1">
        <f>(W14-$F14)/$F14</f>
        <v>-2.2108843537414966E-2</v>
      </c>
      <c r="Y14" s="14">
        <v>569</v>
      </c>
      <c r="Z14" s="1">
        <f>(Y14-$F14)/$F14</f>
        <v>-3.2312925170068028E-2</v>
      </c>
      <c r="AA14" s="14">
        <v>562</v>
      </c>
      <c r="AB14" s="1">
        <f>(AA14-$F14)/$F14</f>
        <v>-4.4217687074829932E-2</v>
      </c>
      <c r="AC14" s="14">
        <v>582</v>
      </c>
      <c r="AD14" s="1">
        <f>(AC14-$F14)/$F14</f>
        <v>-1.020408163265306E-2</v>
      </c>
      <c r="AE14" s="14">
        <v>597</v>
      </c>
      <c r="AF14" s="1">
        <f>(AE14-$F14)/$F14</f>
        <v>1.5306122448979591E-2</v>
      </c>
      <c r="AG14" s="14">
        <v>577</v>
      </c>
      <c r="AH14" s="1">
        <f>(AG14-$F14)/$F14</f>
        <v>-1.8707482993197279E-2</v>
      </c>
      <c r="AI14" s="14">
        <v>576</v>
      </c>
      <c r="AJ14" s="1">
        <f>(AI14-$F14)/$F14</f>
        <v>-2.0408163265306121E-2</v>
      </c>
      <c r="AK14" s="33">
        <f>AVERAGE(G14,I14,K14)</f>
        <v>564.33333333333337</v>
      </c>
      <c r="AL14" s="33">
        <f>AVERAGE(M14,O14)</f>
        <v>729</v>
      </c>
      <c r="AM14" s="8" t="str">
        <f t="shared" si="0"/>
        <v>r</v>
      </c>
      <c r="AN14" t="s">
        <v>65</v>
      </c>
    </row>
    <row r="15" spans="1:40" x14ac:dyDescent="0.5">
      <c r="A15" t="s">
        <v>14</v>
      </c>
      <c r="B15" t="s">
        <v>47</v>
      </c>
      <c r="C15" t="s">
        <v>34</v>
      </c>
      <c r="D15" s="58" t="s">
        <v>47</v>
      </c>
      <c r="E15" t="s">
        <v>34</v>
      </c>
      <c r="F15">
        <v>626</v>
      </c>
      <c r="G15">
        <v>805</v>
      </c>
      <c r="H15" s="1">
        <f>(G15-F15)/F15</f>
        <v>0.28594249201277955</v>
      </c>
      <c r="I15">
        <v>800</v>
      </c>
      <c r="J15" s="1">
        <f>(I15-$F15)/$F15</f>
        <v>0.27795527156549521</v>
      </c>
      <c r="K15">
        <v>632</v>
      </c>
      <c r="L15" s="1">
        <f>(K15-$F15)/$F15</f>
        <v>9.5846645367412137E-3</v>
      </c>
      <c r="M15">
        <v>587</v>
      </c>
      <c r="N15" s="1">
        <f>(M15-F15)/F15</f>
        <v>-6.2300319488817889E-2</v>
      </c>
      <c r="O15">
        <v>563</v>
      </c>
      <c r="P15" s="1">
        <f>(O15-$F15)/$F15</f>
        <v>-0.10063897763578275</v>
      </c>
      <c r="Q15">
        <v>581</v>
      </c>
      <c r="R15" s="1">
        <f>(Q15-$F15)/$F15</f>
        <v>-7.1884984025559109E-2</v>
      </c>
      <c r="S15">
        <v>609</v>
      </c>
      <c r="T15" s="1">
        <f>(S15-$F15)/$F15</f>
        <v>-2.7156549520766772E-2</v>
      </c>
      <c r="U15">
        <v>568</v>
      </c>
      <c r="V15" s="1">
        <f>(U15-$F15)/$F15</f>
        <v>-9.2651757188498399E-2</v>
      </c>
      <c r="W15">
        <v>583</v>
      </c>
      <c r="X15" s="1">
        <f>(W15-$F15)/$F15</f>
        <v>-6.8690095846645371E-2</v>
      </c>
      <c r="Y15" s="14">
        <v>602</v>
      </c>
      <c r="Z15" s="1">
        <f>(Y15-$F15)/$F15</f>
        <v>-3.8338658146964855E-2</v>
      </c>
      <c r="AA15" s="14">
        <v>578</v>
      </c>
      <c r="AB15" s="1">
        <f>(AA15-$F15)/$F15</f>
        <v>-7.6677316293929709E-2</v>
      </c>
      <c r="AC15" s="14">
        <v>590</v>
      </c>
      <c r="AD15" s="1">
        <f>(AC15-$F15)/$F15</f>
        <v>-5.7507987220447282E-2</v>
      </c>
      <c r="AE15" s="14">
        <v>611</v>
      </c>
      <c r="AF15" s="1">
        <f>(AE15-$F15)/$F15</f>
        <v>-2.3961661341853034E-2</v>
      </c>
      <c r="AG15" s="14">
        <v>768</v>
      </c>
      <c r="AH15" s="1">
        <f>(AG15-$F15)/$F15</f>
        <v>0.2268370607028754</v>
      </c>
      <c r="AI15" s="14">
        <v>775</v>
      </c>
      <c r="AJ15" s="1">
        <f>(AI15-$F15)/$F15</f>
        <v>0.23801916932907349</v>
      </c>
      <c r="AK15" s="33">
        <f>AVERAGE(G15,I15,K15)</f>
        <v>745.66666666666663</v>
      </c>
      <c r="AL15" s="33">
        <f>AVERAGE(M15,O15)</f>
        <v>575</v>
      </c>
      <c r="AM15" s="8" t="str">
        <f t="shared" si="0"/>
        <v>u</v>
      </c>
    </row>
    <row r="16" spans="1:40" x14ac:dyDescent="0.5">
      <c r="A16" t="s">
        <v>15</v>
      </c>
      <c r="B16" t="s">
        <v>48</v>
      </c>
      <c r="C16" t="s">
        <v>35</v>
      </c>
      <c r="D16" s="53" t="s">
        <v>48</v>
      </c>
      <c r="E16" t="s">
        <v>35</v>
      </c>
      <c r="F16">
        <v>500</v>
      </c>
      <c r="G16">
        <v>526</v>
      </c>
      <c r="H16" s="1">
        <f>(G16-F16)/F16</f>
        <v>5.1999999999999998E-2</v>
      </c>
      <c r="I16">
        <v>511</v>
      </c>
      <c r="J16" s="1">
        <f>(I16-$F16)/$F16</f>
        <v>2.1999999999999999E-2</v>
      </c>
      <c r="K16">
        <v>515</v>
      </c>
      <c r="L16" s="1">
        <f>(K16-$F16)/$F16</f>
        <v>0.03</v>
      </c>
      <c r="M16">
        <v>618</v>
      </c>
      <c r="N16" s="1">
        <f>(M16-F16)/F16</f>
        <v>0.23599999999999999</v>
      </c>
      <c r="O16">
        <v>605</v>
      </c>
      <c r="P16" s="1">
        <f>(O16-$F16)/$F16</f>
        <v>0.21</v>
      </c>
      <c r="Q16">
        <v>387</v>
      </c>
      <c r="R16" s="1">
        <f>(Q16-$F16)/$F16</f>
        <v>-0.22600000000000001</v>
      </c>
      <c r="S16">
        <v>510</v>
      </c>
      <c r="T16" s="1">
        <f>(S16-$F16)/$F16</f>
        <v>0.02</v>
      </c>
      <c r="U16">
        <v>645</v>
      </c>
      <c r="V16" s="52">
        <f>(U16-$F16)/$F16</f>
        <v>0.28999999999999998</v>
      </c>
      <c r="W16">
        <v>514</v>
      </c>
      <c r="X16" s="1">
        <f>(W16-$F16)/$F16</f>
        <v>2.8000000000000001E-2</v>
      </c>
      <c r="Y16" s="14">
        <v>521</v>
      </c>
      <c r="Z16" s="1">
        <f>(Y16-$F16)/$F16</f>
        <v>4.2000000000000003E-2</v>
      </c>
      <c r="AA16" s="14">
        <v>507</v>
      </c>
      <c r="AB16" s="1">
        <f>(AA16-$F16)/$F16</f>
        <v>1.4E-2</v>
      </c>
      <c r="AC16" s="14">
        <v>521</v>
      </c>
      <c r="AD16" s="1">
        <f>(AC16-$F16)/$F16</f>
        <v>4.2000000000000003E-2</v>
      </c>
      <c r="AE16" s="14">
        <v>530</v>
      </c>
      <c r="AF16" s="1">
        <f>(AE16-$F16)/$F16</f>
        <v>0.06</v>
      </c>
      <c r="AG16" s="14">
        <v>527</v>
      </c>
      <c r="AH16" s="1">
        <f>(AG16-$F16)/$F16</f>
        <v>5.3999999999999999E-2</v>
      </c>
      <c r="AI16" s="14">
        <v>522</v>
      </c>
      <c r="AJ16" s="1">
        <f>(AI16-$F16)/$F16</f>
        <v>4.3999999999999997E-2</v>
      </c>
      <c r="AK16" s="33">
        <f>AVERAGE(G16,I16,K16)</f>
        <v>517.33333333333337</v>
      </c>
      <c r="AL16" s="33">
        <f>AVERAGE(M16,O16)</f>
        <v>611.5</v>
      </c>
      <c r="AM16" s="8" t="str">
        <f t="shared" si="0"/>
        <v>r</v>
      </c>
    </row>
    <row r="17" spans="1:40" x14ac:dyDescent="0.5">
      <c r="A17" t="s">
        <v>16</v>
      </c>
      <c r="B17" t="s">
        <v>48</v>
      </c>
      <c r="C17" t="s">
        <v>35</v>
      </c>
      <c r="D17" s="53" t="s">
        <v>48</v>
      </c>
      <c r="E17" t="s">
        <v>35</v>
      </c>
      <c r="F17">
        <v>536</v>
      </c>
      <c r="G17">
        <v>548</v>
      </c>
      <c r="H17" s="1">
        <f>(G17-F17)/F17</f>
        <v>2.2388059701492536E-2</v>
      </c>
      <c r="I17">
        <v>535</v>
      </c>
      <c r="J17" s="1">
        <f>(I17-$F17)/$F17</f>
        <v>-1.8656716417910447E-3</v>
      </c>
      <c r="K17">
        <v>524</v>
      </c>
      <c r="L17" s="1">
        <f>(K17-$F17)/$F17</f>
        <v>-2.2388059701492536E-2</v>
      </c>
      <c r="M17">
        <v>655</v>
      </c>
      <c r="N17" s="1">
        <f>(M17-F17)/F17</f>
        <v>0.22201492537313433</v>
      </c>
      <c r="O17">
        <v>638</v>
      </c>
      <c r="P17" s="1">
        <f>(O17-$F17)/$F17</f>
        <v>0.19029850746268656</v>
      </c>
      <c r="Q17">
        <v>415</v>
      </c>
      <c r="R17" s="1">
        <f>(Q17-$F17)/$F17</f>
        <v>-0.22574626865671643</v>
      </c>
      <c r="S17">
        <v>515</v>
      </c>
      <c r="T17" s="1">
        <f>(S17-$F17)/$F17</f>
        <v>-3.9179104477611942E-2</v>
      </c>
      <c r="U17">
        <v>676</v>
      </c>
      <c r="V17" s="52">
        <f>(U17-$F17)/$F17</f>
        <v>0.26119402985074625</v>
      </c>
      <c r="W17">
        <v>543</v>
      </c>
      <c r="X17" s="1">
        <f>(W17-$F17)/$F17</f>
        <v>1.3059701492537313E-2</v>
      </c>
      <c r="Y17" s="14">
        <v>551</v>
      </c>
      <c r="Z17" s="1">
        <f>(Y17-$F17)/$F17</f>
        <v>2.7985074626865673E-2</v>
      </c>
      <c r="AA17" s="14">
        <v>531</v>
      </c>
      <c r="AB17" s="1">
        <f>(AA17-$F17)/$F17</f>
        <v>-9.3283582089552231E-3</v>
      </c>
      <c r="AC17" s="14">
        <v>552</v>
      </c>
      <c r="AD17" s="1">
        <f>(AC17-$F17)/$F17</f>
        <v>2.9850746268656716E-2</v>
      </c>
      <c r="AE17" s="14">
        <v>563</v>
      </c>
      <c r="AF17" s="1">
        <f>(AE17-$F17)/$F17</f>
        <v>5.0373134328358209E-2</v>
      </c>
      <c r="AG17" s="14">
        <v>544</v>
      </c>
      <c r="AH17" s="1">
        <f>(AG17-$F17)/$F17</f>
        <v>1.4925373134328358E-2</v>
      </c>
      <c r="AI17" s="14">
        <v>546</v>
      </c>
      <c r="AJ17" s="1">
        <f>(AI17-$F17)/$F17</f>
        <v>1.8656716417910446E-2</v>
      </c>
      <c r="AK17" s="33">
        <f>AVERAGE(G17,I17,K17)</f>
        <v>535.66666666666663</v>
      </c>
      <c r="AL17" s="33">
        <f>AVERAGE(M17,O17)</f>
        <v>646.5</v>
      </c>
      <c r="AM17" s="8" t="str">
        <f t="shared" si="0"/>
        <v>r</v>
      </c>
    </row>
    <row r="18" spans="1:40" x14ac:dyDescent="0.5">
      <c r="A18" t="s">
        <v>17</v>
      </c>
      <c r="B18" t="s">
        <v>49</v>
      </c>
      <c r="C18" t="s">
        <v>35</v>
      </c>
      <c r="D18" s="53" t="s">
        <v>49</v>
      </c>
      <c r="E18" t="s">
        <v>35</v>
      </c>
      <c r="F18">
        <v>435</v>
      </c>
      <c r="G18">
        <v>455</v>
      </c>
      <c r="H18" s="1">
        <f>(G18-F18)/F18</f>
        <v>4.5977011494252873E-2</v>
      </c>
      <c r="I18">
        <v>434</v>
      </c>
      <c r="J18" s="1">
        <f>(I18-$F18)/$F18</f>
        <v>-2.2988505747126436E-3</v>
      </c>
      <c r="K18">
        <v>434</v>
      </c>
      <c r="L18" s="1">
        <f>(K18-$F18)/$F18</f>
        <v>-2.2988505747126436E-3</v>
      </c>
      <c r="M18">
        <v>529</v>
      </c>
      <c r="N18" s="1">
        <f>(M18-F18)/F18</f>
        <v>0.2160919540229885</v>
      </c>
      <c r="O18">
        <v>533</v>
      </c>
      <c r="P18" s="1">
        <f>(O18-$F18)/$F18</f>
        <v>0.22528735632183908</v>
      </c>
      <c r="Q18">
        <v>342</v>
      </c>
      <c r="R18" s="1">
        <f>(Q18-$F18)/$F18</f>
        <v>-0.21379310344827587</v>
      </c>
      <c r="S18">
        <v>427</v>
      </c>
      <c r="T18" s="1">
        <f>(S18-$F18)/$F18</f>
        <v>-1.8390804597701149E-2</v>
      </c>
      <c r="U18">
        <v>566</v>
      </c>
      <c r="V18" s="52">
        <f>(U18-$F18)/$F18</f>
        <v>0.30114942528735633</v>
      </c>
      <c r="W18">
        <v>441</v>
      </c>
      <c r="X18" s="1">
        <f>(W18-$F18)/$F18</f>
        <v>1.3793103448275862E-2</v>
      </c>
      <c r="Y18" s="14">
        <v>445</v>
      </c>
      <c r="Z18" s="1">
        <f>(Y18-$F18)/$F18</f>
        <v>2.2988505747126436E-2</v>
      </c>
      <c r="AA18" s="14">
        <v>437</v>
      </c>
      <c r="AB18" s="1">
        <f>(AA18-$F18)/$F18</f>
        <v>4.5977011494252873E-3</v>
      </c>
      <c r="AC18" s="14">
        <v>446</v>
      </c>
      <c r="AD18" s="1">
        <f>(AC18-$F18)/$F18</f>
        <v>2.528735632183908E-2</v>
      </c>
      <c r="AE18" s="14">
        <v>457</v>
      </c>
      <c r="AF18" s="1">
        <f>(AE18-$F18)/$F18</f>
        <v>5.057471264367816E-2</v>
      </c>
      <c r="AG18" s="14">
        <v>452</v>
      </c>
      <c r="AH18" s="1">
        <f>(AG18-$F18)/$F18</f>
        <v>3.9080459770114942E-2</v>
      </c>
      <c r="AI18" s="14">
        <v>456</v>
      </c>
      <c r="AJ18" s="1">
        <f>(AI18-$F18)/$F18</f>
        <v>4.8275862068965517E-2</v>
      </c>
      <c r="AK18" s="33">
        <f>AVERAGE(G18,I18,K18)</f>
        <v>441</v>
      </c>
      <c r="AL18" s="33">
        <f>AVERAGE(M18,O18)</f>
        <v>531</v>
      </c>
      <c r="AM18" s="8" t="str">
        <f t="shared" si="0"/>
        <v>r</v>
      </c>
    </row>
    <row r="19" spans="1:40" x14ac:dyDescent="0.5">
      <c r="A19" t="s">
        <v>18</v>
      </c>
      <c r="B19" t="s">
        <v>49</v>
      </c>
      <c r="C19" t="s">
        <v>35</v>
      </c>
      <c r="D19" s="53" t="s">
        <v>49</v>
      </c>
      <c r="E19" t="s">
        <v>35</v>
      </c>
      <c r="F19">
        <v>416</v>
      </c>
      <c r="G19">
        <v>431</v>
      </c>
      <c r="H19" s="1">
        <f>(G19-F19)/F19</f>
        <v>3.6057692307692304E-2</v>
      </c>
      <c r="I19">
        <v>421</v>
      </c>
      <c r="J19" s="1">
        <f>(I19-$F19)/$F19</f>
        <v>1.201923076923077E-2</v>
      </c>
      <c r="K19">
        <v>400</v>
      </c>
      <c r="L19" s="1">
        <f>(K19-$F19)/$F19</f>
        <v>-3.8461538461538464E-2</v>
      </c>
      <c r="M19">
        <v>506</v>
      </c>
      <c r="N19" s="1">
        <f>(M19-F19)/F19</f>
        <v>0.21634615384615385</v>
      </c>
      <c r="O19">
        <v>492</v>
      </c>
      <c r="P19" s="1">
        <f>(O19-$F19)/$F19</f>
        <v>0.18269230769230768</v>
      </c>
      <c r="Q19">
        <v>322</v>
      </c>
      <c r="R19" s="1">
        <f>(Q19-$F19)/$F19</f>
        <v>-0.22596153846153846</v>
      </c>
      <c r="S19">
        <v>400</v>
      </c>
      <c r="T19" s="1">
        <f>(S19-$F19)/$F19</f>
        <v>-3.8461538461538464E-2</v>
      </c>
      <c r="U19">
        <v>538</v>
      </c>
      <c r="V19" s="52">
        <f>(U19-$F19)/$F19</f>
        <v>0.29326923076923078</v>
      </c>
      <c r="W19">
        <v>418</v>
      </c>
      <c r="X19" s="1">
        <f>(W19-$F19)/$F19</f>
        <v>4.807692307692308E-3</v>
      </c>
      <c r="Y19" s="14">
        <v>427</v>
      </c>
      <c r="Z19" s="1">
        <f>(Y19-$F19)/$F19</f>
        <v>2.6442307692307692E-2</v>
      </c>
      <c r="AA19" s="14">
        <v>415</v>
      </c>
      <c r="AB19" s="1">
        <f>(AA19-$F19)/$F19</f>
        <v>-2.403846153846154E-3</v>
      </c>
      <c r="AC19" s="14">
        <v>425</v>
      </c>
      <c r="AD19" s="1">
        <f>(AC19-$F19)/$F19</f>
        <v>2.1634615384615384E-2</v>
      </c>
      <c r="AE19" s="14">
        <v>440</v>
      </c>
      <c r="AF19" s="1">
        <f>(AE19-$F19)/$F19</f>
        <v>5.7692307692307696E-2</v>
      </c>
      <c r="AG19" s="14">
        <v>427</v>
      </c>
      <c r="AH19" s="1">
        <f>(AG19-$F19)/$F19</f>
        <v>2.6442307692307692E-2</v>
      </c>
      <c r="AI19" s="14">
        <v>427</v>
      </c>
      <c r="AJ19" s="1">
        <f>(AI19-$F19)/$F19</f>
        <v>2.6442307692307692E-2</v>
      </c>
      <c r="AK19" s="33">
        <f>AVERAGE(G19,I19,K19)</f>
        <v>417.33333333333331</v>
      </c>
      <c r="AL19" s="33">
        <f>AVERAGE(M19,O19)</f>
        <v>499</v>
      </c>
      <c r="AM19" s="8" t="str">
        <f t="shared" si="0"/>
        <v>r</v>
      </c>
    </row>
    <row r="20" spans="1:40" x14ac:dyDescent="0.5">
      <c r="A20" t="s">
        <v>19</v>
      </c>
      <c r="B20" t="s">
        <v>43</v>
      </c>
      <c r="C20" t="s">
        <v>34</v>
      </c>
      <c r="D20" s="13" t="s">
        <v>43</v>
      </c>
      <c r="E20" t="s">
        <v>34</v>
      </c>
      <c r="F20">
        <v>472</v>
      </c>
      <c r="G20">
        <v>728</v>
      </c>
      <c r="H20" s="1">
        <f>(G20-F20)/F20</f>
        <v>0.5423728813559322</v>
      </c>
      <c r="I20">
        <v>789</v>
      </c>
      <c r="J20" s="12">
        <f>(I20-$F20)/$F20</f>
        <v>0.67161016949152541</v>
      </c>
      <c r="K20">
        <v>526</v>
      </c>
      <c r="L20" s="1">
        <f>(K20-$F20)/$F20</f>
        <v>0.11440677966101695</v>
      </c>
      <c r="M20">
        <v>449</v>
      </c>
      <c r="N20" s="1">
        <f>(M20-F20)/F20</f>
        <v>-4.8728813559322036E-2</v>
      </c>
      <c r="O20">
        <v>438</v>
      </c>
      <c r="P20" s="1">
        <f>(O20-$F20)/$F20</f>
        <v>-7.2033898305084748E-2</v>
      </c>
      <c r="Q20">
        <v>500</v>
      </c>
      <c r="R20" s="1">
        <f>(Q20-$F20)/$F20</f>
        <v>5.9322033898305086E-2</v>
      </c>
      <c r="S20">
        <v>487</v>
      </c>
      <c r="T20" s="1">
        <f>(S20-$F20)/$F20</f>
        <v>3.1779661016949151E-2</v>
      </c>
      <c r="U20">
        <v>448</v>
      </c>
      <c r="V20" s="1">
        <f>(U20-$F20)/$F20</f>
        <v>-5.0847457627118647E-2</v>
      </c>
      <c r="W20">
        <v>460</v>
      </c>
      <c r="X20" s="1">
        <f>(W20-$F20)/$F20</f>
        <v>-2.5423728813559324E-2</v>
      </c>
      <c r="Y20" s="14">
        <v>464</v>
      </c>
      <c r="Z20" s="1">
        <f>(Y20-$F20)/$F20</f>
        <v>-1.6949152542372881E-2</v>
      </c>
      <c r="AA20" s="14">
        <v>453</v>
      </c>
      <c r="AB20" s="1">
        <f>(AA20-$F20)/$F20</f>
        <v>-4.025423728813559E-2</v>
      </c>
      <c r="AC20" s="14">
        <v>464</v>
      </c>
      <c r="AD20" s="1">
        <f>(AC20-$F20)/$F20</f>
        <v>-1.6949152542372881E-2</v>
      </c>
      <c r="AE20" s="14">
        <v>480</v>
      </c>
      <c r="AF20" s="1">
        <f>(AE20-$F20)/$F20</f>
        <v>1.6949152542372881E-2</v>
      </c>
      <c r="AG20" s="14">
        <v>698</v>
      </c>
      <c r="AH20" s="1">
        <f>(AG20-$F20)/$F20</f>
        <v>0.4788135593220339</v>
      </c>
      <c r="AI20" s="14">
        <v>693</v>
      </c>
      <c r="AJ20" s="1">
        <f>(AI20-$F20)/$F20</f>
        <v>0.46822033898305082</v>
      </c>
      <c r="AK20" s="33">
        <f>AVERAGE(G20,I20,K20)</f>
        <v>681</v>
      </c>
      <c r="AL20" s="33">
        <f>AVERAGE(M20,O20)</f>
        <v>443.5</v>
      </c>
      <c r="AM20" s="8" t="str">
        <f t="shared" si="0"/>
        <v>u</v>
      </c>
    </row>
    <row r="21" spans="1:40" x14ac:dyDescent="0.5">
      <c r="A21" t="s">
        <v>20</v>
      </c>
      <c r="B21" t="s">
        <v>44</v>
      </c>
      <c r="C21" t="s">
        <v>34</v>
      </c>
      <c r="D21" s="16" t="s">
        <v>44</v>
      </c>
      <c r="E21" t="s">
        <v>34</v>
      </c>
      <c r="F21">
        <v>366</v>
      </c>
      <c r="G21">
        <v>468</v>
      </c>
      <c r="H21" s="1">
        <f>(G21-F21)/F21</f>
        <v>0.27868852459016391</v>
      </c>
      <c r="I21">
        <v>438</v>
      </c>
      <c r="J21" s="1">
        <f>(I21-$F21)/$F21</f>
        <v>0.19672131147540983</v>
      </c>
      <c r="K21">
        <v>651</v>
      </c>
      <c r="L21" s="17">
        <f>(K21-$F21)/$F21</f>
        <v>0.77868852459016391</v>
      </c>
      <c r="M21">
        <v>360</v>
      </c>
      <c r="N21" s="1">
        <f>(M21-F21)/F21</f>
        <v>-1.6393442622950821E-2</v>
      </c>
      <c r="O21">
        <v>352</v>
      </c>
      <c r="P21" s="1">
        <f>(O21-$F21)/$F21</f>
        <v>-3.825136612021858E-2</v>
      </c>
      <c r="Q21">
        <v>329</v>
      </c>
      <c r="R21" s="1">
        <f>(Q21-$F21)/$F21</f>
        <v>-0.10109289617486339</v>
      </c>
      <c r="S21">
        <v>408</v>
      </c>
      <c r="T21" s="1">
        <f>(S21-$F21)/$F21</f>
        <v>0.11475409836065574</v>
      </c>
      <c r="U21">
        <v>371</v>
      </c>
      <c r="V21" s="1">
        <f>(U21-$F21)/$F21</f>
        <v>1.3661202185792349E-2</v>
      </c>
      <c r="W21">
        <v>368</v>
      </c>
      <c r="X21" s="1">
        <f>(W21-$F21)/$F21</f>
        <v>5.4644808743169399E-3</v>
      </c>
      <c r="Y21" s="14">
        <v>367</v>
      </c>
      <c r="Z21" s="1">
        <f>(Y21-$F21)/$F21</f>
        <v>2.7322404371584699E-3</v>
      </c>
      <c r="AA21" s="14">
        <v>360</v>
      </c>
      <c r="AB21" s="1">
        <f>(AA21-$F21)/$F21</f>
        <v>-1.6393442622950821E-2</v>
      </c>
      <c r="AC21" s="14">
        <v>372</v>
      </c>
      <c r="AD21" s="1">
        <f>(AC21-$F21)/$F21</f>
        <v>1.6393442622950821E-2</v>
      </c>
      <c r="AE21" s="14">
        <v>385</v>
      </c>
      <c r="AF21" s="1">
        <f>(AE21-$F21)/$F21</f>
        <v>5.1912568306010931E-2</v>
      </c>
      <c r="AG21" s="14">
        <v>456</v>
      </c>
      <c r="AH21" s="1">
        <f>(AG21-$F21)/$F21</f>
        <v>0.24590163934426229</v>
      </c>
      <c r="AI21" s="14">
        <v>459</v>
      </c>
      <c r="AJ21" s="1">
        <f>(AI21-$F21)/$F21</f>
        <v>0.25409836065573771</v>
      </c>
      <c r="AK21" s="33">
        <f>AVERAGE(G21,I21,K21)</f>
        <v>519</v>
      </c>
      <c r="AL21" s="33">
        <f>AVERAGE(M21,O21)</f>
        <v>356</v>
      </c>
      <c r="AM21" s="8" t="str">
        <f t="shared" si="0"/>
        <v>u</v>
      </c>
    </row>
    <row r="22" spans="1:40" x14ac:dyDescent="0.5">
      <c r="A22" t="s">
        <v>21</v>
      </c>
      <c r="B22" t="s">
        <v>44</v>
      </c>
      <c r="C22" t="s">
        <v>34</v>
      </c>
      <c r="D22" s="16" t="s">
        <v>50</v>
      </c>
      <c r="E22" t="s">
        <v>34</v>
      </c>
      <c r="F22">
        <v>428</v>
      </c>
      <c r="G22">
        <v>499</v>
      </c>
      <c r="H22" s="1">
        <f>(G22-F22)/F22</f>
        <v>0.16588785046728971</v>
      </c>
      <c r="I22">
        <v>482</v>
      </c>
      <c r="J22" s="1">
        <f>(I22-$F22)/$F22</f>
        <v>0.12616822429906541</v>
      </c>
      <c r="K22">
        <v>707</v>
      </c>
      <c r="L22" s="17">
        <f>(K22-$F22)/$F22</f>
        <v>0.65186915887850472</v>
      </c>
      <c r="M22">
        <v>398</v>
      </c>
      <c r="N22" s="1">
        <f>(M22-F22)/F22</f>
        <v>-7.0093457943925228E-2</v>
      </c>
      <c r="O22">
        <v>382</v>
      </c>
      <c r="P22" s="1">
        <f>(O22-$F22)/$F22</f>
        <v>-0.10747663551401869</v>
      </c>
      <c r="Q22">
        <v>363</v>
      </c>
      <c r="R22" s="1">
        <f>(Q22-$F22)/$F22</f>
        <v>-0.15186915887850466</v>
      </c>
      <c r="S22">
        <v>453</v>
      </c>
      <c r="T22" s="1">
        <f>(S22-$F22)/$F22</f>
        <v>5.8411214953271028E-2</v>
      </c>
      <c r="U22">
        <v>394</v>
      </c>
      <c r="V22" s="1">
        <f>(U22-$F22)/$F22</f>
        <v>-7.9439252336448593E-2</v>
      </c>
      <c r="W22">
        <v>408</v>
      </c>
      <c r="X22" s="1">
        <f>(W22-$F22)/$F22</f>
        <v>-4.6728971962616821E-2</v>
      </c>
      <c r="Y22">
        <v>422</v>
      </c>
      <c r="Z22" s="1">
        <f>(Y22-$F22)/$F22</f>
        <v>-1.4018691588785047E-2</v>
      </c>
      <c r="AA22">
        <v>411</v>
      </c>
      <c r="AB22" s="1">
        <f>(AA22-$F22)/$F22</f>
        <v>-3.9719626168224297E-2</v>
      </c>
      <c r="AC22">
        <v>414</v>
      </c>
      <c r="AD22" s="1">
        <f>(AC22-$F22)/$F22</f>
        <v>-3.2710280373831772E-2</v>
      </c>
      <c r="AE22">
        <v>432</v>
      </c>
      <c r="AF22" s="1">
        <f>(AE22-$F22)/$F22</f>
        <v>9.3457943925233638E-3</v>
      </c>
      <c r="AG22">
        <v>500</v>
      </c>
      <c r="AH22" s="1">
        <f>(AG22-$F22)/$F22</f>
        <v>0.16822429906542055</v>
      </c>
      <c r="AI22">
        <v>510</v>
      </c>
      <c r="AJ22" s="1">
        <f>(AI22-$F22)/$F22</f>
        <v>0.19158878504672897</v>
      </c>
      <c r="AK22" s="33">
        <f>AVERAGE(G22,I22,K22)</f>
        <v>562.66666666666663</v>
      </c>
      <c r="AL22" s="33">
        <f>AVERAGE(M22,O22)</f>
        <v>390</v>
      </c>
      <c r="AM22" s="8" t="str">
        <f t="shared" si="0"/>
        <v>u</v>
      </c>
    </row>
    <row r="23" spans="1:40" x14ac:dyDescent="0.5">
      <c r="A23" t="s">
        <v>22</v>
      </c>
      <c r="B23" t="s">
        <v>51</v>
      </c>
      <c r="C23" t="s">
        <v>34</v>
      </c>
      <c r="D23" s="11" t="s">
        <v>51</v>
      </c>
      <c r="E23" t="s">
        <v>34</v>
      </c>
      <c r="F23">
        <v>478</v>
      </c>
      <c r="G23">
        <v>671</v>
      </c>
      <c r="H23" s="10">
        <f>(G23-F23)/F23</f>
        <v>0.40376569037656906</v>
      </c>
      <c r="I23">
        <v>625</v>
      </c>
      <c r="J23" s="1">
        <f>(I23-$F23)/$F23</f>
        <v>0.30753138075313807</v>
      </c>
      <c r="K23">
        <v>487</v>
      </c>
      <c r="L23" s="1">
        <f>(K23-$F23)/$F23</f>
        <v>1.8828451882845189E-2</v>
      </c>
      <c r="M23">
        <v>433</v>
      </c>
      <c r="N23" s="1">
        <f>(M23-F23)/F23</f>
        <v>-9.4142259414225937E-2</v>
      </c>
      <c r="O23">
        <v>433</v>
      </c>
      <c r="P23" s="1">
        <f>(O23-$F23)/$F23</f>
        <v>-9.4142259414225937E-2</v>
      </c>
      <c r="Q23">
        <v>442</v>
      </c>
      <c r="R23" s="1">
        <f>(Q23-$F23)/$F23</f>
        <v>-7.5313807531380755E-2</v>
      </c>
      <c r="S23">
        <v>464</v>
      </c>
      <c r="T23" s="1">
        <f>(S23-$F23)/$F23</f>
        <v>-2.9288702928870293E-2</v>
      </c>
      <c r="U23">
        <v>431</v>
      </c>
      <c r="V23" s="1">
        <f>(U23-$F23)/$F23</f>
        <v>-9.832635983263599E-2</v>
      </c>
      <c r="W23">
        <v>444</v>
      </c>
      <c r="X23" s="1">
        <f>(W23-$F23)/$F23</f>
        <v>-7.1129707112970716E-2</v>
      </c>
      <c r="Y23">
        <v>453</v>
      </c>
      <c r="Z23" s="1">
        <f>(Y23-$F23)/$F23</f>
        <v>-5.2301255230125521E-2</v>
      </c>
      <c r="AA23">
        <v>447</v>
      </c>
      <c r="AB23" s="1">
        <f>(AA23-$F23)/$F23</f>
        <v>-6.4853556485355651E-2</v>
      </c>
      <c r="AC23">
        <v>451</v>
      </c>
      <c r="AD23" s="1">
        <f>(AC23-$F23)/$F23</f>
        <v>-5.6485355648535567E-2</v>
      </c>
      <c r="AE23">
        <v>473</v>
      </c>
      <c r="AF23" s="1">
        <f>(AE23-$F23)/$F23</f>
        <v>-1.0460251046025104E-2</v>
      </c>
      <c r="AG23">
        <v>613</v>
      </c>
      <c r="AH23" s="1">
        <f>(AG23-$F23)/$F23</f>
        <v>0.28242677824267781</v>
      </c>
      <c r="AI23">
        <v>603</v>
      </c>
      <c r="AJ23" s="1">
        <f>(AI23-$F23)/$F23</f>
        <v>0.2615062761506276</v>
      </c>
      <c r="AK23" s="33">
        <f>AVERAGE(G23,I23,K23)</f>
        <v>594.33333333333337</v>
      </c>
      <c r="AL23" s="33">
        <f>AVERAGE(M23,O23)</f>
        <v>433</v>
      </c>
      <c r="AM23" s="8" t="str">
        <f t="shared" si="0"/>
        <v>u</v>
      </c>
    </row>
    <row r="24" spans="1:40" x14ac:dyDescent="0.5">
      <c r="A24" t="s">
        <v>23</v>
      </c>
      <c r="B24" t="s">
        <v>52</v>
      </c>
      <c r="C24" t="s">
        <v>35</v>
      </c>
      <c r="D24" s="6" t="s">
        <v>52</v>
      </c>
      <c r="E24" t="s">
        <v>35</v>
      </c>
      <c r="F24">
        <v>381</v>
      </c>
      <c r="G24">
        <v>392</v>
      </c>
      <c r="H24" s="1">
        <f>(G24-F24)/F24</f>
        <v>2.8871391076115485E-2</v>
      </c>
      <c r="I24">
        <v>370</v>
      </c>
      <c r="J24" s="1">
        <f>(I24-$F24)/$F24</f>
        <v>-2.8871391076115485E-2</v>
      </c>
      <c r="K24">
        <v>343</v>
      </c>
      <c r="L24" s="1">
        <f>(K24-$F24)/$F24</f>
        <v>-9.9737532808398949E-2</v>
      </c>
      <c r="M24">
        <v>537</v>
      </c>
      <c r="N24" s="1">
        <f>(M24-F24)/F24</f>
        <v>0.40944881889763779</v>
      </c>
      <c r="O24">
        <v>710</v>
      </c>
      <c r="P24" s="5">
        <f>(O24-$F24)/$F24</f>
        <v>0.86351706036745401</v>
      </c>
      <c r="Q24">
        <v>270</v>
      </c>
      <c r="R24" s="1">
        <f>(Q24-$F24)/$F24</f>
        <v>-0.29133858267716534</v>
      </c>
      <c r="S24">
        <v>348</v>
      </c>
      <c r="T24" s="1">
        <f>(S24-$F24)/$F24</f>
        <v>-8.6614173228346455E-2</v>
      </c>
      <c r="U24">
        <v>467</v>
      </c>
      <c r="V24" s="1">
        <f>(U24-$F24)/$F24</f>
        <v>0.22572178477690288</v>
      </c>
      <c r="W24">
        <v>384</v>
      </c>
      <c r="X24" s="1">
        <f>(W24-$F24)/$F24</f>
        <v>7.874015748031496E-3</v>
      </c>
      <c r="Y24">
        <v>375</v>
      </c>
      <c r="Z24" s="1">
        <f>(Y24-$F24)/$F24</f>
        <v>-1.5748031496062992E-2</v>
      </c>
      <c r="AA24">
        <v>359</v>
      </c>
      <c r="AB24" s="1">
        <f>(AA24-$F24)/$F24</f>
        <v>-5.774278215223097E-2</v>
      </c>
      <c r="AC24">
        <v>388</v>
      </c>
      <c r="AD24" s="1">
        <f>(AC24-$F24)/$F24</f>
        <v>1.8372703412073491E-2</v>
      </c>
      <c r="AE24">
        <v>384</v>
      </c>
      <c r="AF24" s="1">
        <f>(AE24-$F24)/$F24</f>
        <v>7.874015748031496E-3</v>
      </c>
      <c r="AG24">
        <v>381</v>
      </c>
      <c r="AH24" s="1">
        <f>(AG24-$F24)/$F24</f>
        <v>0</v>
      </c>
      <c r="AI24">
        <v>370</v>
      </c>
      <c r="AJ24" s="1">
        <f>(AI24-$F24)/$F24</f>
        <v>-2.8871391076115485E-2</v>
      </c>
      <c r="AK24" s="33">
        <f>AVERAGE(G24,I24,K24)</f>
        <v>368.33333333333331</v>
      </c>
      <c r="AL24" s="33">
        <f>AVERAGE(M24,O24)</f>
        <v>623.5</v>
      </c>
      <c r="AM24" s="8" t="str">
        <f t="shared" si="0"/>
        <v>r</v>
      </c>
    </row>
    <row r="25" spans="1:40" x14ac:dyDescent="0.5">
      <c r="A25" t="s">
        <v>24</v>
      </c>
      <c r="B25" t="s">
        <v>52</v>
      </c>
      <c r="C25" t="s">
        <v>35</v>
      </c>
      <c r="D25" s="6" t="s">
        <v>52</v>
      </c>
      <c r="E25" t="s">
        <v>35</v>
      </c>
      <c r="F25">
        <v>355</v>
      </c>
      <c r="G25">
        <v>354</v>
      </c>
      <c r="H25" s="1">
        <f>(G25-F25)/F25</f>
        <v>-2.8169014084507044E-3</v>
      </c>
      <c r="I25">
        <v>343</v>
      </c>
      <c r="J25" s="1">
        <f>(I25-$F25)/$F25</f>
        <v>-3.3802816901408447E-2</v>
      </c>
      <c r="K25">
        <v>341</v>
      </c>
      <c r="L25" s="1">
        <f>(K25-$F25)/$F25</f>
        <v>-3.9436619718309862E-2</v>
      </c>
      <c r="M25">
        <v>507</v>
      </c>
      <c r="N25" s="1">
        <f>(M25-F25)/F25</f>
        <v>0.42816901408450703</v>
      </c>
      <c r="O25">
        <v>679</v>
      </c>
      <c r="P25" s="5">
        <f>(O25-$F25)/$F25</f>
        <v>0.91267605633802817</v>
      </c>
      <c r="Q25">
        <v>257</v>
      </c>
      <c r="R25" s="1">
        <f>(Q25-$F25)/$F25</f>
        <v>-0.27605633802816903</v>
      </c>
      <c r="S25">
        <v>326</v>
      </c>
      <c r="T25" s="1">
        <f>(S25-$F25)/$F25</f>
        <v>-8.1690140845070425E-2</v>
      </c>
      <c r="U25">
        <v>432</v>
      </c>
      <c r="V25" s="1">
        <f>(U25-$F25)/$F25</f>
        <v>0.21690140845070421</v>
      </c>
      <c r="W25">
        <v>361</v>
      </c>
      <c r="X25" s="1">
        <f>(W25-$F25)/$F25</f>
        <v>1.6901408450704224E-2</v>
      </c>
      <c r="Y25">
        <v>347</v>
      </c>
      <c r="Z25" s="1">
        <f>(Y25-$F25)/$F25</f>
        <v>-2.2535211267605635E-2</v>
      </c>
      <c r="AA25">
        <v>345</v>
      </c>
      <c r="AB25" s="1">
        <f>(AA25-$F25)/$F25</f>
        <v>-2.8169014084507043E-2</v>
      </c>
      <c r="AC25">
        <v>363</v>
      </c>
      <c r="AD25" s="1">
        <f>(AC25-$F25)/$F25</f>
        <v>2.2535211267605635E-2</v>
      </c>
      <c r="AE25">
        <v>369</v>
      </c>
      <c r="AF25" s="1">
        <f>(AE25-$F25)/$F25</f>
        <v>3.9436619718309862E-2</v>
      </c>
      <c r="AG25">
        <v>357</v>
      </c>
      <c r="AH25" s="1">
        <f>(AG25-$F25)/$F25</f>
        <v>5.6338028169014088E-3</v>
      </c>
      <c r="AI25">
        <v>352</v>
      </c>
      <c r="AJ25" s="1">
        <f>(AI25-$F25)/$F25</f>
        <v>-8.4507042253521118E-3</v>
      </c>
      <c r="AK25" s="33">
        <f>AVERAGE(G25,I25,K25)</f>
        <v>346</v>
      </c>
      <c r="AL25" s="33">
        <f>AVERAGE(M25,O25)</f>
        <v>593</v>
      </c>
      <c r="AM25" s="8" t="str">
        <f t="shared" si="0"/>
        <v>r</v>
      </c>
    </row>
    <row r="26" spans="1:40" x14ac:dyDescent="0.5">
      <c r="A26" t="s">
        <v>25</v>
      </c>
      <c r="B26" t="s">
        <v>53</v>
      </c>
      <c r="C26" t="s">
        <v>35</v>
      </c>
      <c r="D26" s="6" t="s">
        <v>53</v>
      </c>
      <c r="E26" t="s">
        <v>35</v>
      </c>
      <c r="F26">
        <v>329</v>
      </c>
      <c r="G26">
        <v>350</v>
      </c>
      <c r="H26" s="1">
        <f>(G26-F26)/F26</f>
        <v>6.3829787234042548E-2</v>
      </c>
      <c r="I26">
        <v>330</v>
      </c>
      <c r="J26" s="1">
        <f>(I26-$F26)/$F26</f>
        <v>3.0395136778115501E-3</v>
      </c>
      <c r="K26">
        <v>318</v>
      </c>
      <c r="L26" s="1">
        <f>(K26-$F26)/$F26</f>
        <v>-3.3434650455927049E-2</v>
      </c>
      <c r="M26">
        <v>457</v>
      </c>
      <c r="N26" s="1">
        <f>(M26-F26)/F26</f>
        <v>0.38905775075987842</v>
      </c>
      <c r="O26">
        <v>618</v>
      </c>
      <c r="P26" s="5">
        <f>(O26-$F26)/$F26</f>
        <v>0.87841945288753798</v>
      </c>
      <c r="Q26">
        <v>242</v>
      </c>
      <c r="R26" s="1">
        <f>(Q26-$F26)/$F26</f>
        <v>-0.26443768996960487</v>
      </c>
      <c r="S26">
        <v>325</v>
      </c>
      <c r="T26" s="1">
        <f>(S26-$F26)/$F26</f>
        <v>-1.2158054711246201E-2</v>
      </c>
      <c r="U26">
        <v>390</v>
      </c>
      <c r="V26" s="1">
        <f>(U26-$F26)/$F26</f>
        <v>0.18541033434650456</v>
      </c>
      <c r="W26">
        <v>341</v>
      </c>
      <c r="X26" s="1">
        <f>(W26-$F26)/$F26</f>
        <v>3.64741641337386E-2</v>
      </c>
      <c r="Y26">
        <v>344</v>
      </c>
      <c r="Z26" s="1">
        <f>(Y26-$F26)/$F26</f>
        <v>4.5592705167173252E-2</v>
      </c>
      <c r="AA26">
        <v>338</v>
      </c>
      <c r="AB26" s="1">
        <f>(AA26-$F26)/$F26</f>
        <v>2.7355623100303952E-2</v>
      </c>
      <c r="AC26">
        <v>343</v>
      </c>
      <c r="AD26" s="1">
        <f>(AC26-$F26)/$F26</f>
        <v>4.2553191489361701E-2</v>
      </c>
      <c r="AE26">
        <v>343</v>
      </c>
      <c r="AF26" s="1">
        <f>(AE26-$F26)/$F26</f>
        <v>4.2553191489361701E-2</v>
      </c>
      <c r="AG26">
        <v>344</v>
      </c>
      <c r="AH26" s="1">
        <f>(AG26-$F26)/$F26</f>
        <v>4.5592705167173252E-2</v>
      </c>
      <c r="AI26">
        <v>339</v>
      </c>
      <c r="AJ26" s="1">
        <f>(AI26-$F26)/$F26</f>
        <v>3.0395136778115502E-2</v>
      </c>
      <c r="AK26" s="33">
        <f>AVERAGE(G26,I26,K26)</f>
        <v>332.66666666666669</v>
      </c>
      <c r="AL26" s="33">
        <f>AVERAGE(M26,O26)</f>
        <v>537.5</v>
      </c>
      <c r="AM26" s="8" t="str">
        <f t="shared" si="0"/>
        <v>r</v>
      </c>
    </row>
    <row r="27" spans="1:40" x14ac:dyDescent="0.5">
      <c r="A27" t="s">
        <v>26</v>
      </c>
      <c r="B27" t="s">
        <v>53</v>
      </c>
      <c r="C27" t="s">
        <v>35</v>
      </c>
      <c r="D27" s="6" t="s">
        <v>53</v>
      </c>
      <c r="E27" t="s">
        <v>35</v>
      </c>
      <c r="F27">
        <v>315</v>
      </c>
      <c r="G27">
        <v>315</v>
      </c>
      <c r="H27" s="1">
        <f>(G27-F27)/F27</f>
        <v>0</v>
      </c>
      <c r="I27">
        <v>306</v>
      </c>
      <c r="J27" s="1">
        <f>(I27-$F27)/$F27</f>
        <v>-2.8571428571428571E-2</v>
      </c>
      <c r="K27">
        <v>301</v>
      </c>
      <c r="L27" s="1">
        <f>(K27-$F27)/$F27</f>
        <v>-4.4444444444444446E-2</v>
      </c>
      <c r="M27">
        <v>429</v>
      </c>
      <c r="N27" s="1">
        <f>(M27-F27)/F27</f>
        <v>0.3619047619047619</v>
      </c>
      <c r="O27">
        <v>599</v>
      </c>
      <c r="P27" s="5">
        <f>(O27-$F27)/$F27</f>
        <v>0.9015873015873016</v>
      </c>
      <c r="Q27">
        <v>225</v>
      </c>
      <c r="R27" s="1">
        <f>(Q27-$F27)/$F27</f>
        <v>-0.2857142857142857</v>
      </c>
      <c r="S27">
        <v>303</v>
      </c>
      <c r="T27" s="1">
        <f>(S27-$F27)/$F27</f>
        <v>-3.8095238095238099E-2</v>
      </c>
      <c r="U27">
        <v>371</v>
      </c>
      <c r="V27" s="1">
        <f>(U27-$F27)/$F27</f>
        <v>0.17777777777777778</v>
      </c>
      <c r="W27">
        <v>317</v>
      </c>
      <c r="X27" s="1">
        <f>(W27-$F27)/$F27</f>
        <v>6.3492063492063492E-3</v>
      </c>
      <c r="Y27">
        <v>315</v>
      </c>
      <c r="Z27" s="1">
        <f>(Y27-$F27)/$F27</f>
        <v>0</v>
      </c>
      <c r="AA27">
        <v>313</v>
      </c>
      <c r="AB27" s="1">
        <f>(AA27-$F27)/$F27</f>
        <v>-6.3492063492063492E-3</v>
      </c>
      <c r="AC27">
        <v>319</v>
      </c>
      <c r="AD27" s="1">
        <f>(AC27-$F27)/$F27</f>
        <v>1.2698412698412698E-2</v>
      </c>
      <c r="AE27">
        <v>319</v>
      </c>
      <c r="AF27" s="1">
        <f>(AE27-$F27)/$F27</f>
        <v>1.2698412698412698E-2</v>
      </c>
      <c r="AG27">
        <v>322</v>
      </c>
      <c r="AH27" s="1">
        <f>(AG27-$F27)/$F27</f>
        <v>2.2222222222222223E-2</v>
      </c>
      <c r="AI27">
        <v>322</v>
      </c>
      <c r="AJ27" s="1">
        <f>(AI27-$F27)/$F27</f>
        <v>2.2222222222222223E-2</v>
      </c>
      <c r="AK27" s="33">
        <f>AVERAGE(G27,I27,K27)</f>
        <v>307.33333333333331</v>
      </c>
      <c r="AL27" s="33">
        <f>AVERAGE(M27,O27)</f>
        <v>514</v>
      </c>
      <c r="AM27" s="8" t="str">
        <f t="shared" si="0"/>
        <v>r</v>
      </c>
    </row>
    <row r="28" spans="1:40" x14ac:dyDescent="0.5">
      <c r="A28" t="s">
        <v>27</v>
      </c>
      <c r="B28" t="s">
        <v>54</v>
      </c>
      <c r="C28" t="s">
        <v>34</v>
      </c>
      <c r="D28" s="58" t="s">
        <v>54</v>
      </c>
      <c r="E28" t="s">
        <v>34</v>
      </c>
      <c r="F28">
        <v>364</v>
      </c>
      <c r="G28">
        <v>532</v>
      </c>
      <c r="H28" s="1">
        <f>(G28-F28)/F28</f>
        <v>0.46153846153846156</v>
      </c>
      <c r="I28">
        <v>542</v>
      </c>
      <c r="J28" s="57">
        <f>(I28-$F28)/$F28</f>
        <v>0.48901098901098899</v>
      </c>
      <c r="K28">
        <v>379</v>
      </c>
      <c r="L28" s="1">
        <f>(K28-$F28)/$F28</f>
        <v>4.1208791208791208E-2</v>
      </c>
      <c r="M28">
        <v>316</v>
      </c>
      <c r="N28" s="1">
        <f>(M28-F28)/F28</f>
        <v>-0.13186813186813187</v>
      </c>
      <c r="O28">
        <v>312</v>
      </c>
      <c r="P28" s="1">
        <f>(O28-$F28)/$F28</f>
        <v>-0.14285714285714285</v>
      </c>
      <c r="Q28">
        <v>359</v>
      </c>
      <c r="R28" s="1">
        <f>(Q28-$F28)/$F28</f>
        <v>-1.3736263736263736E-2</v>
      </c>
      <c r="S28">
        <v>349</v>
      </c>
      <c r="T28" s="1">
        <f>(S28-$F28)/$F28</f>
        <v>-4.1208791208791208E-2</v>
      </c>
      <c r="U28">
        <v>331</v>
      </c>
      <c r="V28" s="1">
        <f>(U28-$F28)/$F28</f>
        <v>-9.0659340659340656E-2</v>
      </c>
      <c r="W28">
        <v>339</v>
      </c>
      <c r="X28" s="1">
        <f>(W28-$F28)/$F28</f>
        <v>-6.8681318681318687E-2</v>
      </c>
      <c r="Y28">
        <v>346</v>
      </c>
      <c r="Z28" s="1">
        <f>(Y28-$F28)/$F28</f>
        <v>-4.9450549450549448E-2</v>
      </c>
      <c r="AA28">
        <v>331</v>
      </c>
      <c r="AB28" s="1">
        <f>(AA28-$F28)/$F28</f>
        <v>-9.0659340659340656E-2</v>
      </c>
      <c r="AC28">
        <v>340</v>
      </c>
      <c r="AD28" s="1">
        <f>(AC28-$F28)/$F28</f>
        <v>-6.5934065934065936E-2</v>
      </c>
      <c r="AE28">
        <v>351</v>
      </c>
      <c r="AF28" s="1">
        <f>(AE28-$F28)/$F28</f>
        <v>-3.5714285714285712E-2</v>
      </c>
      <c r="AG28">
        <v>509</v>
      </c>
      <c r="AH28" s="1">
        <f>(AG28-$F28)/$F28</f>
        <v>0.39835164835164832</v>
      </c>
      <c r="AI28">
        <v>506</v>
      </c>
      <c r="AJ28" s="1">
        <f>(AI28-$F28)/$F28</f>
        <v>0.39010989010989011</v>
      </c>
      <c r="AK28" s="33">
        <f>AVERAGE(G28,I28,K28)</f>
        <v>484.33333333333331</v>
      </c>
      <c r="AL28" s="33">
        <f>AVERAGE(M28,O28)</f>
        <v>314</v>
      </c>
      <c r="AM28" s="8" t="str">
        <f t="shared" si="0"/>
        <v>u</v>
      </c>
    </row>
    <row r="29" spans="1:40" x14ac:dyDescent="0.5">
      <c r="A29" t="s">
        <v>28</v>
      </c>
      <c r="B29" t="s">
        <v>55</v>
      </c>
      <c r="C29" t="s">
        <v>34</v>
      </c>
      <c r="D29" s="11" t="s">
        <v>55</v>
      </c>
      <c r="E29" t="s">
        <v>34</v>
      </c>
      <c r="F29">
        <v>529</v>
      </c>
      <c r="G29">
        <v>762</v>
      </c>
      <c r="H29" s="10">
        <f>(G29-F29)/F29</f>
        <v>0.44045368620037806</v>
      </c>
      <c r="I29">
        <v>732</v>
      </c>
      <c r="J29" s="8">
        <f>(I29-$F29)/$F29</f>
        <v>0.38374291115311909</v>
      </c>
      <c r="K29">
        <v>563</v>
      </c>
      <c r="L29" s="1">
        <f>(K29-$F29)/$F29</f>
        <v>6.4272211720226846E-2</v>
      </c>
      <c r="M29">
        <v>482</v>
      </c>
      <c r="N29" s="1">
        <f>(M29-F29)/F29</f>
        <v>-8.8846880907372403E-2</v>
      </c>
      <c r="O29">
        <v>472</v>
      </c>
      <c r="P29" s="1">
        <f>(O29-$F29)/$F29</f>
        <v>-0.10775047258979206</v>
      </c>
      <c r="Q29">
        <v>614</v>
      </c>
      <c r="R29" s="1">
        <f>(Q29-$F29)/$F29</f>
        <v>0.16068052930056712</v>
      </c>
      <c r="S29">
        <v>522</v>
      </c>
      <c r="T29" s="1">
        <f>(S29-$F29)/$F29</f>
        <v>-1.3232514177693762E-2</v>
      </c>
      <c r="U29">
        <v>471</v>
      </c>
      <c r="V29" s="1">
        <f>(U29-$F29)/$F29</f>
        <v>-0.10964083175803403</v>
      </c>
      <c r="W29">
        <v>501</v>
      </c>
      <c r="X29" s="1">
        <f>(W29-$F29)/$F29</f>
        <v>-5.2930056710775046E-2</v>
      </c>
      <c r="Y29">
        <v>518</v>
      </c>
      <c r="Z29" s="1">
        <f>(Y29-$F29)/$F29</f>
        <v>-2.0793950850661626E-2</v>
      </c>
      <c r="AA29">
        <v>501</v>
      </c>
      <c r="AB29" s="1">
        <f>(AA29-$F29)/$F29</f>
        <v>-5.2930056710775046E-2</v>
      </c>
      <c r="AC29">
        <v>509</v>
      </c>
      <c r="AD29" s="1">
        <f>(AC29-$F29)/$F29</f>
        <v>-3.780718336483932E-2</v>
      </c>
      <c r="AE29">
        <v>519</v>
      </c>
      <c r="AF29" s="1">
        <f>(AE29-$F29)/$F29</f>
        <v>-1.890359168241966E-2</v>
      </c>
      <c r="AG29">
        <v>741</v>
      </c>
      <c r="AH29" s="1">
        <f>(AG29-$F29)/$F29</f>
        <v>0.40075614366729678</v>
      </c>
      <c r="AI29">
        <v>835</v>
      </c>
      <c r="AJ29" s="1">
        <f>(AI29-$F29)/$F29</f>
        <v>0.57844990548204156</v>
      </c>
      <c r="AK29" s="33">
        <f>AVERAGE(G29,I29,K29)</f>
        <v>685.66666666666663</v>
      </c>
      <c r="AL29" s="33">
        <f>AVERAGE(M29,O29)</f>
        <v>477</v>
      </c>
      <c r="AM29" s="8" t="str">
        <f t="shared" si="0"/>
        <v>u</v>
      </c>
      <c r="AN29" t="s">
        <v>65</v>
      </c>
    </row>
    <row r="30" spans="1:40" x14ac:dyDescent="0.5">
      <c r="A30" t="s">
        <v>29</v>
      </c>
      <c r="B30" t="s">
        <v>56</v>
      </c>
      <c r="C30" t="s">
        <v>34</v>
      </c>
      <c r="D30" s="58" t="s">
        <v>56</v>
      </c>
      <c r="E30" t="s">
        <v>34</v>
      </c>
      <c r="F30">
        <v>493</v>
      </c>
      <c r="G30">
        <v>647</v>
      </c>
      <c r="H30" s="57">
        <f>(G30-F30)/F30</f>
        <v>0.31237322515212984</v>
      </c>
      <c r="I30">
        <v>644</v>
      </c>
      <c r="J30" s="1">
        <f>(I30-$F30)/$F30</f>
        <v>0.30628803245436104</v>
      </c>
      <c r="K30">
        <v>500</v>
      </c>
      <c r="L30" s="1">
        <f>(K30-$F30)/$F30</f>
        <v>1.4198782961460446E-2</v>
      </c>
      <c r="M30">
        <v>437</v>
      </c>
      <c r="N30" s="1">
        <f>(M30-F30)/F30</f>
        <v>-0.11359026369168357</v>
      </c>
      <c r="O30">
        <v>420</v>
      </c>
      <c r="P30" s="1">
        <f>(O30-$F30)/$F30</f>
        <v>-0.14807302231237324</v>
      </c>
      <c r="Q30">
        <v>462</v>
      </c>
      <c r="R30" s="1">
        <f>(Q30-$F30)/$F30</f>
        <v>-6.2880324543610547E-2</v>
      </c>
      <c r="S30">
        <v>465</v>
      </c>
      <c r="T30" s="1">
        <f>(S30-$F30)/$F30</f>
        <v>-5.6795131845841784E-2</v>
      </c>
      <c r="U30">
        <v>424</v>
      </c>
      <c r="V30" s="1">
        <f>(U30-$F30)/$F30</f>
        <v>-0.13995943204868155</v>
      </c>
      <c r="W30">
        <v>452</v>
      </c>
      <c r="X30" s="1">
        <f>(W30-$F30)/$F30</f>
        <v>-8.3164300202839755E-2</v>
      </c>
      <c r="Y30">
        <v>459</v>
      </c>
      <c r="Z30" s="1">
        <f>(Y30-$F30)/$F30</f>
        <v>-6.8965517241379309E-2</v>
      </c>
      <c r="AA30">
        <v>453</v>
      </c>
      <c r="AB30" s="1">
        <f>(AA30-$F30)/$F30</f>
        <v>-8.1135902636916835E-2</v>
      </c>
      <c r="AC30">
        <v>461</v>
      </c>
      <c r="AD30" s="1">
        <f>(AC30-$F30)/$F30</f>
        <v>-6.4908722109533468E-2</v>
      </c>
      <c r="AE30">
        <v>474</v>
      </c>
      <c r="AF30" s="1">
        <f>(AE30-$F30)/$F30</f>
        <v>-3.8539553752535496E-2</v>
      </c>
      <c r="AG30">
        <v>631</v>
      </c>
      <c r="AH30" s="1">
        <f>(AG30-$F30)/$F30</f>
        <v>0.27991886409736311</v>
      </c>
      <c r="AI30">
        <v>618</v>
      </c>
      <c r="AJ30" s="1">
        <f>(AI30-$F30)/$F30</f>
        <v>0.25354969574036512</v>
      </c>
      <c r="AK30" s="33">
        <f>AVERAGE(G30,I30,K30)</f>
        <v>597</v>
      </c>
      <c r="AL30" s="33">
        <f>AVERAGE(M30,O30)</f>
        <v>428.5</v>
      </c>
      <c r="AM30" s="8" t="str">
        <f t="shared" si="0"/>
        <v>u</v>
      </c>
    </row>
    <row r="31" spans="1:40" x14ac:dyDescent="0.5">
      <c r="A31" t="s">
        <v>30</v>
      </c>
      <c r="B31" t="s">
        <v>46</v>
      </c>
      <c r="C31" t="s">
        <v>35</v>
      </c>
      <c r="D31" s="9" t="s">
        <v>46</v>
      </c>
      <c r="E31" t="s">
        <v>35</v>
      </c>
      <c r="F31">
        <v>273</v>
      </c>
      <c r="G31">
        <v>275</v>
      </c>
      <c r="H31" s="1">
        <f>(G31-F31)/F31</f>
        <v>7.326007326007326E-3</v>
      </c>
      <c r="I31">
        <v>273</v>
      </c>
      <c r="J31" s="1">
        <f>(I31-$F31)/$F31</f>
        <v>0</v>
      </c>
      <c r="K31">
        <v>257</v>
      </c>
      <c r="L31" s="1">
        <f>(K31-$F31)/$F31</f>
        <v>-5.8608058608058608E-2</v>
      </c>
      <c r="M31">
        <v>382</v>
      </c>
      <c r="N31" s="7">
        <f>(M31-F31)/F31</f>
        <v>0.39926739926739929</v>
      </c>
      <c r="O31">
        <v>380</v>
      </c>
      <c r="P31" s="1">
        <f>(O31-$F31)/$F31</f>
        <v>0.39194139194139194</v>
      </c>
      <c r="Q31">
        <v>199</v>
      </c>
      <c r="R31" s="1">
        <f>(Q31-$F31)/$F31</f>
        <v>-0.27106227106227104</v>
      </c>
      <c r="S31">
        <v>272</v>
      </c>
      <c r="T31" s="1">
        <f>(S31-$F31)/$F31</f>
        <v>-3.663003663003663E-3</v>
      </c>
      <c r="U31">
        <v>337</v>
      </c>
      <c r="V31" s="1">
        <f>(U31-$F31)/$F31</f>
        <v>0.23443223443223443</v>
      </c>
      <c r="W31">
        <v>274</v>
      </c>
      <c r="X31" s="1">
        <f>(W31-$F31)/$F31</f>
        <v>3.663003663003663E-3</v>
      </c>
      <c r="Y31">
        <v>279</v>
      </c>
      <c r="Z31" s="1">
        <f>(Y31-$F31)/$F31</f>
        <v>2.197802197802198E-2</v>
      </c>
      <c r="AA31">
        <v>274</v>
      </c>
      <c r="AB31" s="1">
        <f>(AA31-$F31)/$F31</f>
        <v>3.663003663003663E-3</v>
      </c>
      <c r="AC31">
        <v>277</v>
      </c>
      <c r="AD31" s="1">
        <f>(AC31-$F31)/$F31</f>
        <v>1.4652014652014652E-2</v>
      </c>
      <c r="AE31">
        <v>285</v>
      </c>
      <c r="AF31" s="1">
        <f>(AE31-$F31)/$F31</f>
        <v>4.3956043956043959E-2</v>
      </c>
      <c r="AG31">
        <v>279</v>
      </c>
      <c r="AH31" s="1">
        <f>(AG31-$F31)/$F31</f>
        <v>2.197802197802198E-2</v>
      </c>
      <c r="AI31">
        <v>280</v>
      </c>
      <c r="AJ31" s="1">
        <f>(AI31-$F31)/$F31</f>
        <v>2.564102564102564E-2</v>
      </c>
      <c r="AK31" s="33">
        <f>AVERAGE(G31,I31,K31)</f>
        <v>268.33333333333331</v>
      </c>
      <c r="AL31" s="33">
        <f>AVERAGE(M31,O31)</f>
        <v>381</v>
      </c>
      <c r="AM31" s="8" t="str">
        <f t="shared" si="0"/>
        <v>r</v>
      </c>
    </row>
    <row r="32" spans="1:40" x14ac:dyDescent="0.5">
      <c r="A32" t="s">
        <v>31</v>
      </c>
      <c r="B32" t="s">
        <v>46</v>
      </c>
      <c r="C32" t="s">
        <v>35</v>
      </c>
      <c r="D32" s="9" t="s">
        <v>46</v>
      </c>
      <c r="E32" t="s">
        <v>35</v>
      </c>
      <c r="F32">
        <v>246</v>
      </c>
      <c r="G32">
        <v>250</v>
      </c>
      <c r="H32" s="1">
        <f>(G32-F32)/F32</f>
        <v>1.6260162601626018E-2</v>
      </c>
      <c r="I32">
        <v>249</v>
      </c>
      <c r="J32" s="1">
        <f>(I32-$F32)/$F32</f>
        <v>1.2195121951219513E-2</v>
      </c>
      <c r="K32">
        <v>235</v>
      </c>
      <c r="L32" s="1">
        <f>(K32-$F32)/$F32</f>
        <v>-4.4715447154471545E-2</v>
      </c>
      <c r="M32">
        <v>342</v>
      </c>
      <c r="N32" s="7">
        <f>(M32-F32)/F32</f>
        <v>0.3902439024390244</v>
      </c>
      <c r="O32">
        <v>324</v>
      </c>
      <c r="P32" s="1">
        <f>(O32-$F32)/$F32</f>
        <v>0.31707317073170732</v>
      </c>
      <c r="Q32">
        <v>196</v>
      </c>
      <c r="R32" s="1">
        <f>(Q32-$F32)/$F32</f>
        <v>-0.2032520325203252</v>
      </c>
      <c r="S32">
        <v>228</v>
      </c>
      <c r="T32" s="1">
        <f>(S32-$F32)/$F32</f>
        <v>-7.3170731707317069E-2</v>
      </c>
      <c r="U32">
        <v>305</v>
      </c>
      <c r="V32" s="1">
        <f>(U32-$F32)/$F32</f>
        <v>0.23983739837398374</v>
      </c>
      <c r="W32">
        <v>236</v>
      </c>
      <c r="X32" s="1">
        <f>(W32-$F32)/$F32</f>
        <v>-4.065040650406504E-2</v>
      </c>
      <c r="Y32">
        <v>251</v>
      </c>
      <c r="Z32" s="1">
        <f>(Y32-$F32)/$F32</f>
        <v>2.032520325203252E-2</v>
      </c>
      <c r="AA32">
        <v>247</v>
      </c>
      <c r="AB32" s="1">
        <f>(AA32-$F32)/$F32</f>
        <v>4.0650406504065045E-3</v>
      </c>
      <c r="AC32">
        <v>239</v>
      </c>
      <c r="AD32" s="1">
        <f>(AC32-$F32)/$F32</f>
        <v>-2.8455284552845527E-2</v>
      </c>
      <c r="AE32">
        <v>251</v>
      </c>
      <c r="AF32" s="1">
        <f>(AE32-$F32)/$F32</f>
        <v>2.032520325203252E-2</v>
      </c>
      <c r="AG32">
        <v>251</v>
      </c>
      <c r="AH32" s="1">
        <f>(AG32-$F32)/$F32</f>
        <v>2.032520325203252E-2</v>
      </c>
      <c r="AI32">
        <v>246</v>
      </c>
      <c r="AJ32" s="1">
        <f>(AI32-$F32)/$F32</f>
        <v>0</v>
      </c>
      <c r="AK32" s="33">
        <f>AVERAGE(G32,I32,K32)</f>
        <v>244.66666666666666</v>
      </c>
      <c r="AL32" s="33">
        <f>AVERAGE(M32,O32)</f>
        <v>333</v>
      </c>
      <c r="AM32" s="8" t="str">
        <f t="shared" si="0"/>
        <v>r</v>
      </c>
    </row>
    <row r="33" spans="1:41" x14ac:dyDescent="0.5">
      <c r="A33" t="s">
        <v>32</v>
      </c>
      <c r="B33" t="s">
        <v>55</v>
      </c>
      <c r="C33" t="s">
        <v>34</v>
      </c>
      <c r="D33" s="11" t="s">
        <v>55</v>
      </c>
      <c r="E33" t="s">
        <v>34</v>
      </c>
      <c r="F33">
        <v>268</v>
      </c>
      <c r="G33">
        <v>413</v>
      </c>
      <c r="H33" s="10">
        <f>(G33-F33)/F33</f>
        <v>0.54104477611940294</v>
      </c>
      <c r="I33">
        <v>354</v>
      </c>
      <c r="J33" s="8">
        <f>(I33-$F33)/$F33</f>
        <v>0.32089552238805968</v>
      </c>
      <c r="K33">
        <v>276</v>
      </c>
      <c r="L33" s="1">
        <f>(K33-$F33)/$F33</f>
        <v>2.9850746268656716E-2</v>
      </c>
      <c r="M33">
        <v>257</v>
      </c>
      <c r="N33" s="1">
        <f>(M33-F33)/F33</f>
        <v>-4.1044776119402986E-2</v>
      </c>
      <c r="O33">
        <v>250</v>
      </c>
      <c r="P33" s="1">
        <f>(O33-$F33)/$F33</f>
        <v>-6.7164179104477612E-2</v>
      </c>
      <c r="Q33">
        <v>264</v>
      </c>
      <c r="R33" s="1">
        <f>(Q33-$F33)/$F33</f>
        <v>-1.4925373134328358E-2</v>
      </c>
      <c r="S33">
        <v>238</v>
      </c>
      <c r="T33" s="1">
        <f>(S33-$F33)/$F33</f>
        <v>-0.11194029850746269</v>
      </c>
      <c r="U33">
        <v>249</v>
      </c>
      <c r="V33" s="1">
        <f>(U33-$F33)/$F33</f>
        <v>-7.0895522388059698E-2</v>
      </c>
      <c r="W33">
        <v>249</v>
      </c>
      <c r="X33" s="1">
        <f>(W33-$F33)/$F33</f>
        <v>-7.0895522388059698E-2</v>
      </c>
      <c r="Y33">
        <v>251</v>
      </c>
      <c r="Z33" s="1">
        <f>(Y33-$F33)/$F33</f>
        <v>-6.3432835820895525E-2</v>
      </c>
      <c r="AA33">
        <v>249</v>
      </c>
      <c r="AB33" s="1">
        <f>(AA33-$F33)/$F33</f>
        <v>-7.0895522388059698E-2</v>
      </c>
      <c r="AC33">
        <v>255</v>
      </c>
      <c r="AD33" s="1">
        <f>(AC33-$F33)/$F33</f>
        <v>-4.8507462686567165E-2</v>
      </c>
      <c r="AE33">
        <v>265</v>
      </c>
      <c r="AF33" s="1">
        <f>(AE33-$F33)/$F33</f>
        <v>-1.1194029850746268E-2</v>
      </c>
      <c r="AG33">
        <v>356</v>
      </c>
      <c r="AH33" s="1">
        <f>(AG33-$F33)/$F33</f>
        <v>0.32835820895522388</v>
      </c>
      <c r="AI33">
        <v>350</v>
      </c>
      <c r="AJ33" s="1">
        <f>(AI33-$F33)/$F33</f>
        <v>0.30597014925373134</v>
      </c>
      <c r="AK33" s="33">
        <f>AVERAGE(G33,I33,K33)</f>
        <v>347.66666666666669</v>
      </c>
      <c r="AL33" s="33">
        <f>AVERAGE(M33,O33)</f>
        <v>253.5</v>
      </c>
      <c r="AM33" s="8" t="str">
        <f t="shared" si="0"/>
        <v>u</v>
      </c>
    </row>
    <row r="34" spans="1:41" x14ac:dyDescent="0.5">
      <c r="A34" t="s">
        <v>33</v>
      </c>
      <c r="B34" t="s">
        <v>57</v>
      </c>
      <c r="C34" t="s">
        <v>35</v>
      </c>
      <c r="D34" s="55" t="s">
        <v>57</v>
      </c>
      <c r="E34" t="s">
        <v>35</v>
      </c>
      <c r="F34">
        <v>474</v>
      </c>
      <c r="G34">
        <v>463</v>
      </c>
      <c r="H34" s="1">
        <f>(G34-F34)/F34</f>
        <v>-2.3206751054852322E-2</v>
      </c>
      <c r="I34">
        <v>456</v>
      </c>
      <c r="J34" s="1">
        <f>(I34-$F34)/$F34</f>
        <v>-3.7974683544303799E-2</v>
      </c>
      <c r="K34">
        <v>455</v>
      </c>
      <c r="L34" s="1">
        <f>(K34-$F34)/$F34</f>
        <v>-4.0084388185654012E-2</v>
      </c>
      <c r="M34">
        <v>464</v>
      </c>
      <c r="N34" s="1">
        <f>(M34-F34)/F34</f>
        <v>-2.1097046413502109E-2</v>
      </c>
      <c r="O34">
        <v>445</v>
      </c>
      <c r="P34" s="1">
        <f>(O34-$F34)/$F34</f>
        <v>-6.118143459915612E-2</v>
      </c>
      <c r="Q34">
        <v>343</v>
      </c>
      <c r="R34" s="1">
        <f>(Q34-$F34)/$F34</f>
        <v>-0.27637130801687765</v>
      </c>
      <c r="S34">
        <v>448</v>
      </c>
      <c r="T34" s="1">
        <f>(S34-$F34)/$F34</f>
        <v>-5.4852320675105488E-2</v>
      </c>
      <c r="U34">
        <v>456</v>
      </c>
      <c r="V34" s="1">
        <f>(U34-$F34)/$F34</f>
        <v>-3.7974683544303799E-2</v>
      </c>
      <c r="W34">
        <v>511</v>
      </c>
      <c r="X34" s="54">
        <f>(W34-$F34)/$F34</f>
        <v>7.805907172995781E-2</v>
      </c>
      <c r="Y34">
        <v>516</v>
      </c>
      <c r="Z34" s="1">
        <f>(Y34-$F34)/$F34</f>
        <v>8.8607594936708861E-2</v>
      </c>
      <c r="AA34">
        <v>507</v>
      </c>
      <c r="AB34" s="1">
        <f>(AA34-$F34)/$F34</f>
        <v>6.9620253164556958E-2</v>
      </c>
      <c r="AC34">
        <v>519</v>
      </c>
      <c r="AD34" s="1">
        <f>(AC34-$F34)/$F34</f>
        <v>9.49367088607595E-2</v>
      </c>
      <c r="AE34">
        <v>625</v>
      </c>
      <c r="AF34" s="1">
        <f>(AE34-$F34)/$F34</f>
        <v>0.31856540084388185</v>
      </c>
      <c r="AG34">
        <v>470</v>
      </c>
      <c r="AH34" s="1">
        <f>(AG34-$F34)/$F34</f>
        <v>-8.4388185654008432E-3</v>
      </c>
      <c r="AI34">
        <v>463</v>
      </c>
      <c r="AJ34" s="1">
        <f>(AI34-$F34)/$F34</f>
        <v>-2.3206751054852322E-2</v>
      </c>
      <c r="AK34" s="33">
        <f>AVERAGE(G34,I34,K34)</f>
        <v>458</v>
      </c>
      <c r="AL34" s="33">
        <f>AVERAGE(M34,O34)</f>
        <v>454.5</v>
      </c>
      <c r="AM34" s="8" t="s">
        <v>70</v>
      </c>
      <c r="AN34" t="s">
        <v>210</v>
      </c>
    </row>
    <row r="35" spans="1:41" x14ac:dyDescent="0.5">
      <c r="H35" s="1"/>
      <c r="J35" s="1"/>
      <c r="K35"/>
      <c r="L35" s="1"/>
      <c r="N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7" spans="1:41" x14ac:dyDescent="0.5">
      <c r="F37" s="2" t="s">
        <v>62</v>
      </c>
      <c r="G37" s="4">
        <f>SUBTOTAL(109,G39:G68)</f>
        <v>122123.482</v>
      </c>
      <c r="I37" s="4">
        <f>SUBTOTAL(109,I39:I68)</f>
        <v>120826.07300000002</v>
      </c>
      <c r="K37" s="4">
        <f>SUBTOTAL(109,K39:K68)</f>
        <v>109120.68800000001</v>
      </c>
      <c r="M37" s="4">
        <f>SUBTOTAL(109,M39:M68)</f>
        <v>94366.467000000004</v>
      </c>
      <c r="O37" s="4">
        <f>SUBTOTAL(109,O39:O68)</f>
        <v>104915.15900000006</v>
      </c>
    </row>
    <row r="38" spans="1:41" x14ac:dyDescent="0.5">
      <c r="A38" s="2" t="s">
        <v>3</v>
      </c>
      <c r="B38" s="2" t="s">
        <v>58</v>
      </c>
      <c r="C38" s="2" t="s">
        <v>59</v>
      </c>
      <c r="D38" s="2" t="s">
        <v>37</v>
      </c>
      <c r="E38" s="2" t="s">
        <v>59</v>
      </c>
      <c r="F38" s="2" t="s">
        <v>0</v>
      </c>
      <c r="G38" s="26" t="s">
        <v>1</v>
      </c>
      <c r="H38" s="26" t="s">
        <v>36</v>
      </c>
      <c r="I38" s="27" t="s">
        <v>63</v>
      </c>
      <c r="J38" s="27" t="s">
        <v>36</v>
      </c>
      <c r="K38" s="28" t="s">
        <v>66</v>
      </c>
      <c r="L38" s="28" t="s">
        <v>36</v>
      </c>
      <c r="M38" s="29" t="s">
        <v>2</v>
      </c>
      <c r="N38" s="29" t="s">
        <v>36</v>
      </c>
      <c r="O38" s="30" t="s">
        <v>64</v>
      </c>
      <c r="P38" s="30" t="s">
        <v>36</v>
      </c>
      <c r="Q38" s="35" t="s">
        <v>78</v>
      </c>
      <c r="R38" s="35" t="s">
        <v>36</v>
      </c>
      <c r="S38" s="36" t="s">
        <v>79</v>
      </c>
      <c r="T38" s="36" t="s">
        <v>36</v>
      </c>
      <c r="U38" s="51" t="s">
        <v>197</v>
      </c>
      <c r="V38" s="51" t="s">
        <v>36</v>
      </c>
      <c r="W38" s="56" t="s">
        <v>198</v>
      </c>
      <c r="X38" s="56" t="s">
        <v>36</v>
      </c>
      <c r="Y38" s="15" t="s">
        <v>227</v>
      </c>
      <c r="Z38" s="15" t="s">
        <v>36</v>
      </c>
      <c r="AA38" s="15" t="s">
        <v>228</v>
      </c>
      <c r="AB38" s="15" t="s">
        <v>36</v>
      </c>
      <c r="AC38" s="15" t="s">
        <v>229</v>
      </c>
      <c r="AD38" s="15" t="s">
        <v>36</v>
      </c>
      <c r="AE38" s="15" t="s">
        <v>230</v>
      </c>
      <c r="AF38" s="15" t="s">
        <v>36</v>
      </c>
      <c r="AG38" s="15" t="s">
        <v>232</v>
      </c>
      <c r="AH38" s="15" t="s">
        <v>36</v>
      </c>
      <c r="AI38" s="15" t="s">
        <v>233</v>
      </c>
      <c r="AJ38" s="15" t="s">
        <v>36</v>
      </c>
      <c r="AK38" s="15" t="s">
        <v>68</v>
      </c>
      <c r="AL38" s="15" t="s">
        <v>69</v>
      </c>
      <c r="AM38" s="15" t="s">
        <v>59</v>
      </c>
      <c r="AN38" s="2" t="s">
        <v>83</v>
      </c>
      <c r="AO38" s="2" t="s">
        <v>85</v>
      </c>
    </row>
    <row r="39" spans="1:41" x14ac:dyDescent="0.5">
      <c r="A39" t="s">
        <v>4</v>
      </c>
      <c r="B39" t="s">
        <v>43</v>
      </c>
      <c r="C39" t="s">
        <v>34</v>
      </c>
      <c r="D39" s="37" t="s">
        <v>38</v>
      </c>
      <c r="E39" t="s">
        <v>34</v>
      </c>
      <c r="F39" s="4">
        <v>3255.027000000001</v>
      </c>
      <c r="G39" s="4">
        <v>3444.1739999999995</v>
      </c>
      <c r="H39" s="1">
        <f>(G39-F39)/F39</f>
        <v>5.8109195407595238E-2</v>
      </c>
      <c r="I39" s="4">
        <v>3377.0349999999999</v>
      </c>
      <c r="J39" s="1">
        <f>(I39-$F39)/$F39</f>
        <v>3.7482945609974623E-2</v>
      </c>
      <c r="K39" s="4">
        <v>3434.054000000001</v>
      </c>
      <c r="L39" s="1">
        <f>(K39-$F39)/$F39</f>
        <v>5.5000158216813561E-2</v>
      </c>
      <c r="M39" s="4">
        <v>2854.7189999999996</v>
      </c>
      <c r="N39" s="1">
        <f>(M39-F39)/F39</f>
        <v>-0.12298146835648406</v>
      </c>
      <c r="O39" s="4">
        <v>2850.5419999999999</v>
      </c>
      <c r="P39" s="1">
        <f>(O39-$F39)/$F39</f>
        <v>-0.12426471424046588</v>
      </c>
      <c r="Q39" s="4">
        <v>2290.181</v>
      </c>
      <c r="R39" s="1">
        <f>(Q39-$F39)/$F39</f>
        <v>-0.29641720329816024</v>
      </c>
      <c r="S39" s="4">
        <v>7011.9750000000013</v>
      </c>
      <c r="T39" s="38">
        <f>(S39-$F39)/$F39</f>
        <v>1.1541987209322686</v>
      </c>
      <c r="U39" s="4">
        <v>2820.8850000000007</v>
      </c>
      <c r="V39" s="1">
        <f>(U39-$F39)/$F39</f>
        <v>-0.13337585218187134</v>
      </c>
      <c r="W39" s="4">
        <v>2995.7549999999997</v>
      </c>
      <c r="X39" s="1">
        <f t="shared" ref="X39" si="1">(W39-$F39)/$F39</f>
        <v>-7.9652795506765753E-2</v>
      </c>
      <c r="Y39" s="34">
        <v>2962.2400000000007</v>
      </c>
      <c r="Z39" s="1">
        <f>(Y39-$F39)/$F39</f>
        <v>-8.9949177072878403E-2</v>
      </c>
      <c r="AA39" s="34">
        <v>2917.2710000000006</v>
      </c>
      <c r="AB39" s="1">
        <f>(AA39-$F39)/$F39</f>
        <v>-0.10376442345946753</v>
      </c>
      <c r="AC39" s="34">
        <v>3008.7810000000004</v>
      </c>
      <c r="AD39" s="1">
        <f>(AC39-$F39)/$F39</f>
        <v>-7.565098538353153E-2</v>
      </c>
      <c r="AE39" s="34">
        <v>3176.7130000000011</v>
      </c>
      <c r="AF39" s="1">
        <f>(AE39-$F39)/$F39</f>
        <v>-2.4059401043370707E-2</v>
      </c>
      <c r="AG39" s="34">
        <v>3323.0690000000004</v>
      </c>
      <c r="AH39" s="1">
        <f>(AG39-$F39)/$F39</f>
        <v>2.090366685130398E-2</v>
      </c>
      <c r="AI39" s="34">
        <v>3522.078</v>
      </c>
      <c r="AJ39" s="1">
        <f t="shared" ref="AJ39" si="2">(AI39-$F39)/$F39</f>
        <v>8.2042637434343535E-2</v>
      </c>
      <c r="AK39" s="34">
        <f>AVERAGE(G39,I39,K39)</f>
        <v>3418.4209999999998</v>
      </c>
      <c r="AL39" s="34">
        <f>AVERAGE(M39,O39)</f>
        <v>2852.6304999999998</v>
      </c>
      <c r="AM39" s="1" t="s">
        <v>34</v>
      </c>
      <c r="AN39" t="s">
        <v>80</v>
      </c>
      <c r="AO39" t="s">
        <v>79</v>
      </c>
    </row>
    <row r="40" spans="1:41" x14ac:dyDescent="0.5">
      <c r="A40" t="s">
        <v>5</v>
      </c>
      <c r="B40" t="s">
        <v>44</v>
      </c>
      <c r="C40" t="s">
        <v>34</v>
      </c>
      <c r="D40" s="58" t="s">
        <v>39</v>
      </c>
      <c r="E40" t="s">
        <v>34</v>
      </c>
      <c r="F40" s="4">
        <v>4379.4880000000012</v>
      </c>
      <c r="G40" s="4">
        <v>6868.4399999999987</v>
      </c>
      <c r="H40" s="1">
        <f>(G40-F40)/F40</f>
        <v>0.56832031506879266</v>
      </c>
      <c r="I40" s="4">
        <v>7130.2760000000017</v>
      </c>
      <c r="J40" s="57">
        <f>(I40-$F40)/$F40</f>
        <v>0.62810721253260648</v>
      </c>
      <c r="K40" s="4">
        <v>4636.0510000000013</v>
      </c>
      <c r="L40" s="1">
        <f>(K40-$F40)/$F40</f>
        <v>5.8582875441147465E-2</v>
      </c>
      <c r="M40" s="4">
        <v>3765.0170000000007</v>
      </c>
      <c r="N40" s="1">
        <f>(M40-F40)/F40</f>
        <v>-0.1403065837833099</v>
      </c>
      <c r="O40" s="4">
        <v>3731.213999999999</v>
      </c>
      <c r="P40" s="1">
        <f>(O40-$F40)/$F40</f>
        <v>-0.14802506594378201</v>
      </c>
      <c r="Q40" s="4">
        <v>4417.2049999999981</v>
      </c>
      <c r="R40" s="1">
        <f>(Q40-$F40)/$F40</f>
        <v>8.612193936824785E-3</v>
      </c>
      <c r="S40" s="4">
        <v>4304.9079999999985</v>
      </c>
      <c r="T40" s="1">
        <f>(S40-$F40)/$F40</f>
        <v>-1.7029387910185538E-2</v>
      </c>
      <c r="U40" s="4">
        <v>3658.9150000000013</v>
      </c>
      <c r="V40" s="1">
        <f>(U40-$F40)/$F40</f>
        <v>-0.16453361671501318</v>
      </c>
      <c r="W40" s="4">
        <v>3839.7979999999998</v>
      </c>
      <c r="X40" s="1">
        <f t="shared" ref="X40:X68" si="3">(W40-$F40)/$F40</f>
        <v>-0.1232313000971806</v>
      </c>
      <c r="Y40" s="34">
        <v>3767.757000000001</v>
      </c>
      <c r="Z40" s="1">
        <f>(Y40-$F40)/$F40</f>
        <v>-0.13968093987242344</v>
      </c>
      <c r="AA40" s="34">
        <v>3741.3769999999986</v>
      </c>
      <c r="AB40" s="1">
        <f>(AA40-$F40)/$F40</f>
        <v>-0.14570447504365863</v>
      </c>
      <c r="AC40" s="34">
        <v>3858.9890000000005</v>
      </c>
      <c r="AD40" s="1">
        <f>(AC40-$F40)/$F40</f>
        <v>-0.11884928101184443</v>
      </c>
      <c r="AE40" s="34">
        <v>4049.5709999999999</v>
      </c>
      <c r="AF40" s="1">
        <f>(AE40-$F40)/$F40</f>
        <v>-7.5332321951790071E-2</v>
      </c>
      <c r="AG40" s="34">
        <v>6390.3770000000004</v>
      </c>
      <c r="AH40" s="1">
        <f>(AG40-$F40)/$F40</f>
        <v>0.45916075121110017</v>
      </c>
      <c r="AI40" s="34">
        <v>6724.0819999999976</v>
      </c>
      <c r="AJ40" s="1">
        <f t="shared" ref="AJ40:AJ68" si="4">(AI40-$F40)/$F40</f>
        <v>0.53535801445283004</v>
      </c>
      <c r="AK40" s="34">
        <f>AVERAGE(G40,I40,K40)</f>
        <v>6211.5889999999999</v>
      </c>
      <c r="AL40" s="34">
        <f>AVERAGE(M40,O40)</f>
        <v>3748.1154999999999</v>
      </c>
      <c r="AM40" s="1" t="s">
        <v>34</v>
      </c>
      <c r="AN40" t="s">
        <v>77</v>
      </c>
      <c r="AO40" t="s">
        <v>63</v>
      </c>
    </row>
    <row r="41" spans="1:41" x14ac:dyDescent="0.5">
      <c r="A41" t="s">
        <v>6</v>
      </c>
      <c r="B41" t="s">
        <v>44</v>
      </c>
      <c r="C41" t="s">
        <v>34</v>
      </c>
      <c r="D41" s="58" t="s">
        <v>40</v>
      </c>
      <c r="E41" t="s">
        <v>34</v>
      </c>
      <c r="F41" s="4">
        <v>4074.8409999999994</v>
      </c>
      <c r="G41" s="4">
        <v>6520.0019999999986</v>
      </c>
      <c r="H41" s="1">
        <f>(G41-F41)/F41</f>
        <v>0.60006292270054207</v>
      </c>
      <c r="I41" s="4">
        <v>6707.6480000000001</v>
      </c>
      <c r="J41" s="57">
        <f>(I41-$F41)/$F41</f>
        <v>0.64611281765349893</v>
      </c>
      <c r="K41" s="4">
        <v>4453.0430000000006</v>
      </c>
      <c r="L41" s="1">
        <f>(K41-$F41)/$F41</f>
        <v>9.2813928199898157E-2</v>
      </c>
      <c r="M41" s="4">
        <v>3557.1540000000014</v>
      </c>
      <c r="N41" s="1">
        <f>(M41-F41)/F41</f>
        <v>-0.12704471168322842</v>
      </c>
      <c r="O41" s="4">
        <v>3560.8140000000003</v>
      </c>
      <c r="P41" s="1">
        <f>(O41-$F41)/$F41</f>
        <v>-0.12614651712790736</v>
      </c>
      <c r="Q41" s="4">
        <v>4134.1710000000003</v>
      </c>
      <c r="R41" s="1">
        <f>(Q41-$F41)/$F41</f>
        <v>1.4560077313446303E-2</v>
      </c>
      <c r="S41" s="4">
        <v>4069.4229999999993</v>
      </c>
      <c r="T41" s="1">
        <f>(S41-$F41)/$F41</f>
        <v>-1.3296224318936913E-3</v>
      </c>
      <c r="U41" s="4">
        <v>3566.0249999999987</v>
      </c>
      <c r="V41" s="1">
        <f>(U41-$F41)/$F41</f>
        <v>-0.12486769422414293</v>
      </c>
      <c r="W41" s="4">
        <v>3729.9759999999997</v>
      </c>
      <c r="X41" s="1">
        <f t="shared" si="3"/>
        <v>-8.4632750087672085E-2</v>
      </c>
      <c r="Y41" s="34">
        <v>3637.7889999999993</v>
      </c>
      <c r="Z41" s="1">
        <f>(Y41-$F41)/$F41</f>
        <v>-0.10725620950608875</v>
      </c>
      <c r="AA41" s="34">
        <v>3647.0170000000007</v>
      </c>
      <c r="AB41" s="1">
        <f>(AA41-$F41)/$F41</f>
        <v>-0.10499158126660617</v>
      </c>
      <c r="AC41" s="34">
        <v>3742.9009999999985</v>
      </c>
      <c r="AD41" s="1">
        <f>(AC41-$F41)/$F41</f>
        <v>-8.1460847183976254E-2</v>
      </c>
      <c r="AE41" s="34">
        <v>3930.4870000000005</v>
      </c>
      <c r="AF41" s="1">
        <f>(AE41-$F41)/$F41</f>
        <v>-3.542567673192621E-2</v>
      </c>
      <c r="AG41" s="34">
        <v>6077.4650000000001</v>
      </c>
      <c r="AH41" s="1">
        <f>(AG41-$F41)/$F41</f>
        <v>0.49146064840321402</v>
      </c>
      <c r="AI41" s="34">
        <v>6444.0599999999968</v>
      </c>
      <c r="AJ41" s="1">
        <f t="shared" si="4"/>
        <v>0.58142612190266996</v>
      </c>
      <c r="AK41" s="34">
        <f>AVERAGE(G41,I41,K41)</f>
        <v>5893.5643333333328</v>
      </c>
      <c r="AL41" s="34">
        <f>AVERAGE(M41,O41)</f>
        <v>3558.9840000000008</v>
      </c>
      <c r="AM41" s="1" t="s">
        <v>34</v>
      </c>
      <c r="AN41" t="s">
        <v>77</v>
      </c>
      <c r="AO41" t="s">
        <v>63</v>
      </c>
    </row>
    <row r="42" spans="1:41" x14ac:dyDescent="0.5">
      <c r="A42" t="s">
        <v>7</v>
      </c>
      <c r="B42" t="s">
        <v>48</v>
      </c>
      <c r="C42" t="s">
        <v>35</v>
      </c>
      <c r="D42" s="58" t="s">
        <v>41</v>
      </c>
      <c r="E42" s="9" t="s">
        <v>34</v>
      </c>
      <c r="F42" s="4">
        <v>3903.2349999999988</v>
      </c>
      <c r="G42" s="4">
        <v>6175.4789999999985</v>
      </c>
      <c r="H42" s="57">
        <f>(G42-F42)/F42</f>
        <v>0.58214378585967808</v>
      </c>
      <c r="I42" s="4">
        <v>5905.9899999999989</v>
      </c>
      <c r="J42" s="1">
        <f>(I42-$F42)/$F42</f>
        <v>0.51310131211674437</v>
      </c>
      <c r="K42" s="4">
        <v>4347.2039999999979</v>
      </c>
      <c r="L42" s="1">
        <f>(K42-$F42)/$F42</f>
        <v>0.11374385605785951</v>
      </c>
      <c r="M42" s="4">
        <v>3531.5860000000021</v>
      </c>
      <c r="N42" s="1">
        <f>(M42-F42)/F42</f>
        <v>-9.5215635235899668E-2</v>
      </c>
      <c r="O42" s="4">
        <v>3493.9349999999977</v>
      </c>
      <c r="P42" s="1">
        <f>(O42-$F42)/$F42</f>
        <v>-0.10486173648268711</v>
      </c>
      <c r="Q42" s="4">
        <v>5200.951</v>
      </c>
      <c r="R42" s="1">
        <f>(Q42-$F42)/$F42</f>
        <v>0.33247191111987917</v>
      </c>
      <c r="S42" s="4">
        <v>3966.7310000000011</v>
      </c>
      <c r="T42" s="1">
        <f>(S42-$F42)/$F42</f>
        <v>1.626753193184689E-2</v>
      </c>
      <c r="U42" s="4">
        <v>3505.8849999999989</v>
      </c>
      <c r="V42" s="1">
        <f>(U42-$F42)/$F42</f>
        <v>-0.10180017344587247</v>
      </c>
      <c r="W42" s="4">
        <v>3718.9420000000009</v>
      </c>
      <c r="X42" s="1">
        <f t="shared" si="3"/>
        <v>-4.72154507735245E-2</v>
      </c>
      <c r="Y42" s="34">
        <v>3679.7349999999997</v>
      </c>
      <c r="Z42" s="1">
        <f>(Y42-$F42)/$F42</f>
        <v>-5.7260195709456174E-2</v>
      </c>
      <c r="AA42" s="34">
        <v>3580.8460000000014</v>
      </c>
      <c r="AB42" s="1">
        <f>(AA42-$F42)/$F42</f>
        <v>-8.2595334382889449E-2</v>
      </c>
      <c r="AC42" s="34">
        <v>3730.940999999998</v>
      </c>
      <c r="AD42" s="1">
        <f>(AC42-$F42)/$F42</f>
        <v>-4.4141334047271261E-2</v>
      </c>
      <c r="AE42" s="34">
        <v>3822.1039999999998</v>
      </c>
      <c r="AF42" s="1">
        <f>(AE42-$F42)/$F42</f>
        <v>-2.0785579141404237E-2</v>
      </c>
      <c r="AG42" s="34">
        <v>5908.2280000000001</v>
      </c>
      <c r="AH42" s="1">
        <f>(AG42-$F42)/$F42</f>
        <v>0.51367468266707028</v>
      </c>
      <c r="AI42" s="34">
        <v>7845.4809999999989</v>
      </c>
      <c r="AJ42" s="7">
        <f t="shared" si="4"/>
        <v>1.009994530178173</v>
      </c>
      <c r="AK42" s="34">
        <f>AVERAGE(G42,I42,K42)</f>
        <v>5476.2243333333317</v>
      </c>
      <c r="AL42" s="34">
        <f>AVERAGE(M42,O42)</f>
        <v>3512.7604999999999</v>
      </c>
      <c r="AM42" s="1" t="s">
        <v>34</v>
      </c>
      <c r="AN42" t="s">
        <v>81</v>
      </c>
      <c r="AO42" t="s">
        <v>84</v>
      </c>
    </row>
    <row r="43" spans="1:41" x14ac:dyDescent="0.5">
      <c r="A43" t="s">
        <v>8</v>
      </c>
      <c r="B43" t="s">
        <v>52</v>
      </c>
      <c r="C43" t="s">
        <v>35</v>
      </c>
      <c r="D43" s="16" t="s">
        <v>42</v>
      </c>
      <c r="E43" t="s">
        <v>34</v>
      </c>
      <c r="F43" s="4">
        <v>2328.2280000000005</v>
      </c>
      <c r="G43" s="4">
        <v>2816.61</v>
      </c>
      <c r="H43" s="1">
        <f>(G43-F43)/F43</f>
        <v>0.20976553842664872</v>
      </c>
      <c r="I43" s="4">
        <v>2673.9130000000018</v>
      </c>
      <c r="J43" s="1">
        <f>(I43-$F43)/$F43</f>
        <v>0.14847557885224352</v>
      </c>
      <c r="K43" s="4">
        <v>5801.0119999999979</v>
      </c>
      <c r="L43" s="17">
        <f>(K43-$F43)/$F43</f>
        <v>1.4915996199684896</v>
      </c>
      <c r="M43" s="4">
        <v>2112.3260000000009</v>
      </c>
      <c r="N43" s="1">
        <f>(M43-F43)/F43</f>
        <v>-9.2732326902691467E-2</v>
      </c>
      <c r="O43" s="4">
        <v>2089.1420000000003</v>
      </c>
      <c r="P43" s="1">
        <f>(O43-$F43)/$F43</f>
        <v>-0.10269011454204664</v>
      </c>
      <c r="Q43" s="4">
        <v>1830.0469999999996</v>
      </c>
      <c r="R43" s="1">
        <f>(Q43-$F43)/$F43</f>
        <v>-0.21397431866638528</v>
      </c>
      <c r="S43" s="4">
        <v>2459.8700000000008</v>
      </c>
      <c r="T43" s="1">
        <f>(S43-$F43)/$F43</f>
        <v>5.6541713268631874E-2</v>
      </c>
      <c r="U43" s="4">
        <v>2082.6650000000004</v>
      </c>
      <c r="V43" s="1">
        <f>(U43-$F43)/$F43</f>
        <v>-0.10547205857845539</v>
      </c>
      <c r="W43" s="4">
        <v>2179.7600000000002</v>
      </c>
      <c r="X43" s="1">
        <f t="shared" si="3"/>
        <v>-6.3768668704267908E-2</v>
      </c>
      <c r="Y43" s="34">
        <v>2131.741</v>
      </c>
      <c r="Z43" s="1">
        <f>(Y43-$F43)/$F43</f>
        <v>-8.4393366972650652E-2</v>
      </c>
      <c r="AA43" s="34">
        <v>2161.5870000000004</v>
      </c>
      <c r="AB43" s="1">
        <f>(AA43-$F43)/$F43</f>
        <v>-7.1574175725057879E-2</v>
      </c>
      <c r="AC43" s="34">
        <v>2186.7909999999997</v>
      </c>
      <c r="AD43" s="1">
        <f>(AC43-$F43)/$F43</f>
        <v>-6.0748775463571769E-2</v>
      </c>
      <c r="AE43" s="34">
        <v>2322.2700000000004</v>
      </c>
      <c r="AF43" s="1">
        <f>(AE43-$F43)/$F43</f>
        <v>-2.5590277240889131E-3</v>
      </c>
      <c r="AG43" s="34">
        <v>2735.1870000000017</v>
      </c>
      <c r="AH43" s="1">
        <f>(AG43-$F43)/$F43</f>
        <v>0.17479344806436531</v>
      </c>
      <c r="AI43" s="34">
        <v>2985.9140000000011</v>
      </c>
      <c r="AJ43" s="1">
        <f t="shared" si="4"/>
        <v>0.28248350247484372</v>
      </c>
      <c r="AK43" s="34">
        <f>AVERAGE(G43,I43,K43)</f>
        <v>3763.8449999999998</v>
      </c>
      <c r="AL43" s="34">
        <f>AVERAGE(M43,O43)</f>
        <v>2100.7340000000004</v>
      </c>
      <c r="AM43" s="1" t="s">
        <v>34</v>
      </c>
      <c r="AN43" t="s">
        <v>76</v>
      </c>
      <c r="AO43" t="s">
        <v>66</v>
      </c>
    </row>
    <row r="44" spans="1:41" x14ac:dyDescent="0.5">
      <c r="A44" t="s">
        <v>9</v>
      </c>
      <c r="B44" t="s">
        <v>52</v>
      </c>
      <c r="C44" t="s">
        <v>35</v>
      </c>
      <c r="D44" s="13" t="s">
        <v>43</v>
      </c>
      <c r="E44" t="s">
        <v>34</v>
      </c>
      <c r="F44" s="4">
        <v>3637.3830000000007</v>
      </c>
      <c r="G44" s="4">
        <v>6283.9299999999994</v>
      </c>
      <c r="H44" s="1">
        <f>(G44-F44)/F44</f>
        <v>0.72759646152192337</v>
      </c>
      <c r="I44" s="20">
        <v>7977.2280000000001</v>
      </c>
      <c r="J44" s="25">
        <f>(I44-$F44)/$F44</f>
        <v>1.1931229128194634</v>
      </c>
      <c r="K44" s="4">
        <v>4139.3040000000019</v>
      </c>
      <c r="L44" s="1">
        <f>(K44-$F44)/$F44</f>
        <v>0.1379895930673237</v>
      </c>
      <c r="M44" s="4">
        <v>3264.5120000000011</v>
      </c>
      <c r="N44" s="1">
        <f>(M44-F44)/F44</f>
        <v>-0.10251078866316787</v>
      </c>
      <c r="O44" s="4">
        <v>3228.57</v>
      </c>
      <c r="P44" s="1">
        <f>(O44-$F44)/$F44</f>
        <v>-0.11239206869334367</v>
      </c>
      <c r="Q44" s="4">
        <v>3934.9949999999999</v>
      </c>
      <c r="R44" s="1">
        <f>(Q44-$F44)/$F44</f>
        <v>8.1820363706543719E-2</v>
      </c>
      <c r="S44" s="4">
        <v>3723.3060000000009</v>
      </c>
      <c r="T44" s="1">
        <f>(S44-$F44)/$F44</f>
        <v>2.3622203105914393E-2</v>
      </c>
      <c r="U44" s="4">
        <v>3288.799</v>
      </c>
      <c r="V44" s="1">
        <f>(U44-$F44)/$F44</f>
        <v>-9.5833735408121901E-2</v>
      </c>
      <c r="W44" s="4">
        <v>3448.7210000000009</v>
      </c>
      <c r="X44" s="1">
        <f t="shared" si="3"/>
        <v>-5.1867510240191858E-2</v>
      </c>
      <c r="Y44" s="34">
        <v>3384.8399999999997</v>
      </c>
      <c r="Z44" s="1">
        <f>(Y44-$F44)/$F44</f>
        <v>-6.9429862073914397E-2</v>
      </c>
      <c r="AA44" s="34">
        <v>3317.7060000000015</v>
      </c>
      <c r="AB44" s="1">
        <f>(AA44-$F44)/$F44</f>
        <v>-8.7886538206177117E-2</v>
      </c>
      <c r="AC44" s="34">
        <v>3460.726999999999</v>
      </c>
      <c r="AD44" s="1">
        <f>(AC44-$F44)/$F44</f>
        <v>-4.8566785515850745E-2</v>
      </c>
      <c r="AE44" s="34">
        <v>3661.0679999999993</v>
      </c>
      <c r="AF44" s="1">
        <f>(AE44-$F44)/$F44</f>
        <v>6.5115496498440164E-3</v>
      </c>
      <c r="AG44" s="34">
        <v>5825.33</v>
      </c>
      <c r="AH44" s="1">
        <f>(AG44-$F44)/$F44</f>
        <v>0.60151680480169367</v>
      </c>
      <c r="AI44" s="34">
        <v>6187.413999999997</v>
      </c>
      <c r="AJ44" s="1">
        <f t="shared" si="4"/>
        <v>0.70106199979490635</v>
      </c>
      <c r="AK44" s="34">
        <f>AVERAGE(G44,I44,K44)</f>
        <v>6133.4873333333335</v>
      </c>
      <c r="AL44" s="34">
        <f>AVERAGE(M44,O44)</f>
        <v>3246.5410000000006</v>
      </c>
      <c r="AM44" s="1" t="s">
        <v>34</v>
      </c>
      <c r="AN44" t="s">
        <v>76</v>
      </c>
      <c r="AO44" t="s">
        <v>63</v>
      </c>
    </row>
    <row r="45" spans="1:41" x14ac:dyDescent="0.5">
      <c r="A45" t="s">
        <v>10</v>
      </c>
      <c r="B45" t="s">
        <v>53</v>
      </c>
      <c r="C45" t="s">
        <v>35</v>
      </c>
      <c r="D45" s="16" t="s">
        <v>44</v>
      </c>
      <c r="E45" t="s">
        <v>34</v>
      </c>
      <c r="F45" s="4">
        <v>3351.2349999999992</v>
      </c>
      <c r="G45" s="4">
        <v>3983.46</v>
      </c>
      <c r="H45" s="1">
        <f>(G45-F45)/F45</f>
        <v>0.18865433191047509</v>
      </c>
      <c r="I45" s="4">
        <v>3810.7859999999991</v>
      </c>
      <c r="J45" s="1">
        <f>(I45-$F45)/$F45</f>
        <v>0.13712884951368676</v>
      </c>
      <c r="K45" s="20">
        <v>8750.3880000000008</v>
      </c>
      <c r="L45" s="21">
        <f>(K45-$F45)/$F45</f>
        <v>1.6110935222388174</v>
      </c>
      <c r="M45" s="4">
        <v>3013.71</v>
      </c>
      <c r="N45" s="1">
        <f>(M45-F45)/F45</f>
        <v>-0.10071660149168866</v>
      </c>
      <c r="O45" s="4">
        <v>3011.7239999999993</v>
      </c>
      <c r="P45" s="1">
        <f>(O45-$F45)/$F45</f>
        <v>-0.10130921884021862</v>
      </c>
      <c r="Q45" s="4">
        <v>2626.1930000000002</v>
      </c>
      <c r="R45" s="1">
        <f>(Q45-$F45)/$F45</f>
        <v>-0.2163506886267299</v>
      </c>
      <c r="S45" s="4">
        <v>3552.2789999999995</v>
      </c>
      <c r="T45" s="1">
        <f>(S45-$F45)/$F45</f>
        <v>5.999101823656066E-2</v>
      </c>
      <c r="U45" s="4">
        <v>2998.657999999999</v>
      </c>
      <c r="V45" s="1">
        <f>(U45-$F45)/$F45</f>
        <v>-0.10520808000632612</v>
      </c>
      <c r="W45" s="4">
        <v>3154.6889999999994</v>
      </c>
      <c r="X45" s="1">
        <f t="shared" si="3"/>
        <v>-5.864882647740307E-2</v>
      </c>
      <c r="Y45" s="34">
        <v>3095.7319999999995</v>
      </c>
      <c r="Z45" s="1">
        <f>(Y45-$F45)/$F45</f>
        <v>-7.6241445317920042E-2</v>
      </c>
      <c r="AA45" s="34">
        <v>3123.4849999999988</v>
      </c>
      <c r="AB45" s="1">
        <f>(AA45-$F45)/$F45</f>
        <v>-6.7960020708783625E-2</v>
      </c>
      <c r="AC45" s="34">
        <v>3161.0320000000011</v>
      </c>
      <c r="AD45" s="1">
        <f>(AC45-$F45)/$F45</f>
        <v>-5.6756091411076272E-2</v>
      </c>
      <c r="AE45" s="34">
        <v>3323.1700000000005</v>
      </c>
      <c r="AF45" s="1">
        <f>(AE45-$F45)/$F45</f>
        <v>-8.3745246155517879E-3</v>
      </c>
      <c r="AG45" s="34">
        <v>3817.1000000000008</v>
      </c>
      <c r="AH45" s="1">
        <f>(AG45-$F45)/$F45</f>
        <v>0.13901293105377621</v>
      </c>
      <c r="AI45" s="34">
        <v>4145.4759999999987</v>
      </c>
      <c r="AJ45" s="1">
        <f t="shared" si="4"/>
        <v>0.23699949421631122</v>
      </c>
      <c r="AK45" s="34">
        <f>AVERAGE(G45,I45,K45)</f>
        <v>5514.8779999999997</v>
      </c>
      <c r="AL45" s="34">
        <f>AVERAGE(M45,O45)</f>
        <v>3012.7169999999996</v>
      </c>
      <c r="AM45" s="1" t="s">
        <v>34</v>
      </c>
      <c r="AN45" t="s">
        <v>76</v>
      </c>
      <c r="AO45" t="s">
        <v>66</v>
      </c>
    </row>
    <row r="46" spans="1:41" x14ac:dyDescent="0.5">
      <c r="A46" t="s">
        <v>11</v>
      </c>
      <c r="B46" t="s">
        <v>53</v>
      </c>
      <c r="C46" t="s">
        <v>35</v>
      </c>
      <c r="D46" s="11" t="s">
        <v>45</v>
      </c>
      <c r="E46" t="s">
        <v>34</v>
      </c>
      <c r="F46" s="4">
        <v>3211.1120000000001</v>
      </c>
      <c r="G46" s="20">
        <v>7615.1860000000024</v>
      </c>
      <c r="H46" s="24">
        <f>(G46-F46)/F46</f>
        <v>1.3715105545991551</v>
      </c>
      <c r="I46" s="4">
        <v>5451.1090000000022</v>
      </c>
      <c r="J46" s="1">
        <f>(I46-$F46)/$F46</f>
        <v>0.69757672731440135</v>
      </c>
      <c r="K46" s="4">
        <v>3811.1000000000013</v>
      </c>
      <c r="L46" s="1">
        <f>(K46-$F46)/$F46</f>
        <v>0.18684742232597343</v>
      </c>
      <c r="M46" s="4">
        <v>2893.8689999999997</v>
      </c>
      <c r="N46" s="1">
        <f>(M46-F46)/F46</f>
        <v>-9.8795370575676084E-2</v>
      </c>
      <c r="O46" s="4">
        <v>2855.9310000000005</v>
      </c>
      <c r="P46" s="1">
        <f>(O46-$F46)/$F46</f>
        <v>-0.11060996938132323</v>
      </c>
      <c r="Q46" s="4">
        <v>3529.6850000000004</v>
      </c>
      <c r="R46" s="1">
        <f>(Q46-$F46)/$F46</f>
        <v>9.9209557312233368E-2</v>
      </c>
      <c r="S46" s="4">
        <v>3274.2510000000011</v>
      </c>
      <c r="T46" s="1">
        <f>(S46-$F46)/$F46</f>
        <v>1.9662658916911348E-2</v>
      </c>
      <c r="U46" s="4">
        <v>2863.1240000000012</v>
      </c>
      <c r="V46" s="1">
        <f>(U46-$F46)/$F46</f>
        <v>-0.1083699353993255</v>
      </c>
      <c r="W46" s="4">
        <v>3037.5729999999999</v>
      </c>
      <c r="X46" s="1">
        <f t="shared" si="3"/>
        <v>-5.4043272237156541E-2</v>
      </c>
      <c r="Y46" s="34">
        <v>2981.377</v>
      </c>
      <c r="Z46" s="1">
        <f>(Y46-$F46)/$F46</f>
        <v>-7.154375182179884E-2</v>
      </c>
      <c r="AA46" s="34">
        <v>2948.7840000000001</v>
      </c>
      <c r="AB46" s="1">
        <f>(AA46-$F46)/$F46</f>
        <v>-8.169381821624408E-2</v>
      </c>
      <c r="AC46" s="34">
        <v>3048.5899999999979</v>
      </c>
      <c r="AD46" s="1">
        <f>(AC46-$F46)/$F46</f>
        <v>-5.0612373532907665E-2</v>
      </c>
      <c r="AE46" s="34">
        <v>3211.7260000000006</v>
      </c>
      <c r="AF46" s="1">
        <f>(AE46-$F46)/$F46</f>
        <v>1.9121101973412557E-4</v>
      </c>
      <c r="AG46" s="34">
        <v>5180.1609999999991</v>
      </c>
      <c r="AH46" s="1">
        <f>(AG46-$F46)/$F46</f>
        <v>0.61319848077550676</v>
      </c>
      <c r="AI46" s="34">
        <v>5495.9609999999984</v>
      </c>
      <c r="AJ46" s="1">
        <f t="shared" si="4"/>
        <v>0.71154447431294776</v>
      </c>
      <c r="AK46" s="34">
        <f>AVERAGE(G46,I46,K46)</f>
        <v>5625.7983333333359</v>
      </c>
      <c r="AL46" s="34">
        <f>AVERAGE(M46,O46)</f>
        <v>2874.9</v>
      </c>
      <c r="AM46" s="1" t="s">
        <v>34</v>
      </c>
      <c r="AN46" t="s">
        <v>76</v>
      </c>
      <c r="AO46" t="s">
        <v>84</v>
      </c>
    </row>
    <row r="47" spans="1:41" x14ac:dyDescent="0.5">
      <c r="A47" t="s">
        <v>12</v>
      </c>
      <c r="B47" t="s">
        <v>43</v>
      </c>
      <c r="C47" t="s">
        <v>34</v>
      </c>
      <c r="D47" s="13" t="s">
        <v>43</v>
      </c>
      <c r="E47" t="s">
        <v>34</v>
      </c>
      <c r="F47" s="4">
        <v>3015.2249999999999</v>
      </c>
      <c r="G47" s="4">
        <v>5497.1110000000017</v>
      </c>
      <c r="H47" s="1">
        <f>(G47-F47)/F47</f>
        <v>0.82311800943544911</v>
      </c>
      <c r="I47" s="4">
        <v>7356.8100000000031</v>
      </c>
      <c r="J47" s="12">
        <f>(I47-$F47)/$F47</f>
        <v>1.439887570579311</v>
      </c>
      <c r="K47" s="4">
        <v>3477.2390000000005</v>
      </c>
      <c r="L47" s="1">
        <f>(K47-$F47)/$F47</f>
        <v>0.15322703944150123</v>
      </c>
      <c r="M47" s="4">
        <v>2687.2940000000008</v>
      </c>
      <c r="N47" s="1">
        <f>(M47-F47)/F47</f>
        <v>-0.10875838453183399</v>
      </c>
      <c r="O47" s="4">
        <v>2667.8790000000004</v>
      </c>
      <c r="P47" s="1">
        <f>(O47-$F47)/$F47</f>
        <v>-0.11519737333034834</v>
      </c>
      <c r="Q47" s="4">
        <v>3490.2860000000005</v>
      </c>
      <c r="R47" s="1">
        <f>(Q47-$F47)/$F47</f>
        <v>0.15755407971212781</v>
      </c>
      <c r="S47" s="4">
        <v>3144.4060000000013</v>
      </c>
      <c r="T47" s="1">
        <f>(S47-$F47)/$F47</f>
        <v>4.2842905587477352E-2</v>
      </c>
      <c r="U47" s="4">
        <v>2654.8440000000001</v>
      </c>
      <c r="V47" s="1">
        <f>(U47-$F47)/$F47</f>
        <v>-0.11952043379847271</v>
      </c>
      <c r="W47" s="4">
        <v>2859.806</v>
      </c>
      <c r="X47" s="1">
        <f t="shared" si="3"/>
        <v>-5.1544743758757595E-2</v>
      </c>
      <c r="Y47" s="34">
        <v>2743.1149999999998</v>
      </c>
      <c r="Z47" s="1">
        <f>(Y47-$F47)/$F47</f>
        <v>-9.024533824175647E-2</v>
      </c>
      <c r="AA47" s="34">
        <v>2738.4620000000004</v>
      </c>
      <c r="AB47" s="1">
        <f>(AA47-$F47)/$F47</f>
        <v>-9.1788506662023386E-2</v>
      </c>
      <c r="AC47" s="34">
        <v>2870.8169999999996</v>
      </c>
      <c r="AD47" s="1">
        <f>(AC47-$F47)/$F47</f>
        <v>-4.789294331268823E-2</v>
      </c>
      <c r="AE47" s="34">
        <v>3241.0139999999997</v>
      </c>
      <c r="AF47" s="1">
        <f>(AE47-$F47)/$F47</f>
        <v>7.4882968932666633E-2</v>
      </c>
      <c r="AG47" s="34">
        <v>4998.5159999999996</v>
      </c>
      <c r="AH47" s="1">
        <f>(AG47-$F47)/$F47</f>
        <v>0.65775887371589181</v>
      </c>
      <c r="AI47" s="34">
        <v>5224.5370000000012</v>
      </c>
      <c r="AJ47" s="1">
        <f t="shared" si="4"/>
        <v>0.73271878549693681</v>
      </c>
      <c r="AK47" s="34">
        <f>AVERAGE(G47,I47,K47)</f>
        <v>5443.7200000000021</v>
      </c>
      <c r="AL47" s="34">
        <f>AVERAGE(M47,O47)</f>
        <v>2677.5865000000003</v>
      </c>
      <c r="AM47" s="1" t="s">
        <v>34</v>
      </c>
      <c r="AO47" t="s">
        <v>63</v>
      </c>
    </row>
    <row r="48" spans="1:41" x14ac:dyDescent="0.5">
      <c r="A48" t="s">
        <v>13</v>
      </c>
      <c r="B48" t="s">
        <v>46</v>
      </c>
      <c r="C48" t="s">
        <v>35</v>
      </c>
      <c r="D48" s="9" t="s">
        <v>46</v>
      </c>
      <c r="E48" t="s">
        <v>35</v>
      </c>
      <c r="F48" s="4">
        <v>3569.8819999999992</v>
      </c>
      <c r="G48" s="4">
        <v>3342.5479999999998</v>
      </c>
      <c r="H48" s="1">
        <f>(G48-F48)/F48</f>
        <v>-6.3681096462011755E-2</v>
      </c>
      <c r="I48" s="4">
        <v>3209.3349999999991</v>
      </c>
      <c r="J48" s="1">
        <f>(I48-$F48)/$F48</f>
        <v>-0.1009968956957121</v>
      </c>
      <c r="K48" s="4">
        <v>3176.1370000000002</v>
      </c>
      <c r="L48" s="1">
        <f>(K48-$F48)/$F48</f>
        <v>-0.11029636273691934</v>
      </c>
      <c r="M48" s="20">
        <v>4839.113000000003</v>
      </c>
      <c r="N48" s="22">
        <f>(M48-F48)/F48</f>
        <v>0.35553864245372935</v>
      </c>
      <c r="O48" s="4">
        <v>4702.5860000000021</v>
      </c>
      <c r="P48" s="1">
        <f>(O48-$F48)/$F48</f>
        <v>0.31729452121946977</v>
      </c>
      <c r="Q48" s="4">
        <v>2270.1539999999991</v>
      </c>
      <c r="R48" s="1">
        <f>(Q48-$F48)/$F48</f>
        <v>-0.36408150185356275</v>
      </c>
      <c r="S48" s="4">
        <v>3201.4999999999986</v>
      </c>
      <c r="T48" s="1">
        <f>(S48-$F48)/$F48</f>
        <v>-0.10319164611043183</v>
      </c>
      <c r="U48" s="4">
        <v>4117.702000000002</v>
      </c>
      <c r="V48" s="1">
        <f>(U48-$F48)/$F48</f>
        <v>0.15345605260902265</v>
      </c>
      <c r="W48" s="4">
        <v>3379.4860000000008</v>
      </c>
      <c r="X48" s="1">
        <f t="shared" si="3"/>
        <v>-5.3333975744856106E-2</v>
      </c>
      <c r="Y48" s="34">
        <v>3258.4500000000007</v>
      </c>
      <c r="Z48" s="1">
        <f>(Y48-$F48)/$F48</f>
        <v>-8.7238737863043786E-2</v>
      </c>
      <c r="AA48" s="34">
        <v>3191.0189999999993</v>
      </c>
      <c r="AB48" s="1">
        <f>(AA48-$F48)/$F48</f>
        <v>-0.10612759749481913</v>
      </c>
      <c r="AC48" s="34">
        <v>3392.9989999999984</v>
      </c>
      <c r="AD48" s="1">
        <f>(AC48-$F48)/$F48</f>
        <v>-4.9548696567561827E-2</v>
      </c>
      <c r="AE48" s="34">
        <v>3505.0020000000009</v>
      </c>
      <c r="AF48" s="1">
        <f>(AE48-$F48)/$F48</f>
        <v>-1.8174270185960854E-2</v>
      </c>
      <c r="AG48" s="34">
        <v>3266.8790000000008</v>
      </c>
      <c r="AH48" s="1">
        <f>(AG48-$F48)/$F48</f>
        <v>-8.4877595393908933E-2</v>
      </c>
      <c r="AI48" s="34">
        <v>3258.9890000000005</v>
      </c>
      <c r="AJ48" s="1">
        <f t="shared" si="4"/>
        <v>-8.7087752480333736E-2</v>
      </c>
      <c r="AK48" s="34">
        <f>AVERAGE(G48,I48,K48)</f>
        <v>3242.6733333333327</v>
      </c>
      <c r="AL48" s="34">
        <f>AVERAGE(M48,O48)</f>
        <v>4770.8495000000021</v>
      </c>
      <c r="AM48" s="8" t="s">
        <v>35</v>
      </c>
      <c r="AN48" t="s">
        <v>65</v>
      </c>
      <c r="AO48" t="s">
        <v>2</v>
      </c>
    </row>
    <row r="49" spans="1:41" x14ac:dyDescent="0.5">
      <c r="A49" t="s">
        <v>14</v>
      </c>
      <c r="B49" t="s">
        <v>47</v>
      </c>
      <c r="C49" t="s">
        <v>34</v>
      </c>
      <c r="D49" s="58" t="s">
        <v>47</v>
      </c>
      <c r="E49" t="s">
        <v>34</v>
      </c>
      <c r="F49" s="4">
        <v>4257.7789999999995</v>
      </c>
      <c r="G49" s="4">
        <v>6161.0989999999974</v>
      </c>
      <c r="H49" s="1">
        <f>(G49-F49)/F49</f>
        <v>0.44702179234760614</v>
      </c>
      <c r="I49" s="4">
        <v>6524.6029999999964</v>
      </c>
      <c r="J49" s="57">
        <f>(I49-$F49)/$F49</f>
        <v>0.53239588057529452</v>
      </c>
      <c r="K49" s="4">
        <v>4390.1879999999983</v>
      </c>
      <c r="L49" s="1">
        <f>(K49-$F49)/$F49</f>
        <v>3.1098138254709497E-2</v>
      </c>
      <c r="M49" s="4">
        <v>3706.0680000000011</v>
      </c>
      <c r="N49" s="1">
        <f>(M49-F49)/F49</f>
        <v>-0.12957718096688403</v>
      </c>
      <c r="O49" s="4">
        <v>3580.1860000000006</v>
      </c>
      <c r="P49" s="1">
        <f>(O49-$F49)/$F49</f>
        <v>-0.15914236037145166</v>
      </c>
      <c r="Q49" s="4">
        <v>4083.8179999999998</v>
      </c>
      <c r="R49" s="1">
        <f>(Q49-$F49)/$F49</f>
        <v>-4.0857216872928308E-2</v>
      </c>
      <c r="S49" s="4">
        <v>4150.1420000000016</v>
      </c>
      <c r="T49" s="1">
        <f>(S49-$F49)/$F49</f>
        <v>-2.5280081469704722E-2</v>
      </c>
      <c r="U49" s="4">
        <v>3596.3770000000009</v>
      </c>
      <c r="V49" s="1">
        <f>(U49-$F49)/$F49</f>
        <v>-0.15533967357159653</v>
      </c>
      <c r="W49" s="4">
        <v>3862.9709999999991</v>
      </c>
      <c r="X49" s="1">
        <f t="shared" si="3"/>
        <v>-9.2726278184001684E-2</v>
      </c>
      <c r="Y49" s="34">
        <v>3796.1709999999998</v>
      </c>
      <c r="Z49" s="1">
        <f>(Y49-$F49)/$F49</f>
        <v>-0.1084152089622312</v>
      </c>
      <c r="AA49" s="34">
        <v>3684.3350000000009</v>
      </c>
      <c r="AB49" s="1">
        <f>(AA49-$F49)/$F49</f>
        <v>-0.13468148534717247</v>
      </c>
      <c r="AC49" s="34">
        <v>3871.4649999999992</v>
      </c>
      <c r="AD49" s="1">
        <f>(AC49-$F49)/$F49</f>
        <v>-9.0731341387141118E-2</v>
      </c>
      <c r="AE49" s="34">
        <v>3935.442</v>
      </c>
      <c r="AF49" s="1">
        <f>(AE49-$F49)/$F49</f>
        <v>-7.5705432339254711E-2</v>
      </c>
      <c r="AG49" s="34">
        <v>5873.6680000000006</v>
      </c>
      <c r="AH49" s="1">
        <f>(AG49-$F49)/$F49</f>
        <v>0.37951453093267667</v>
      </c>
      <c r="AI49" s="34">
        <v>6100.0029999999997</v>
      </c>
      <c r="AJ49" s="1">
        <f t="shared" si="4"/>
        <v>0.4326725271555899</v>
      </c>
      <c r="AK49" s="34">
        <f>AVERAGE(G49,I49,K49)</f>
        <v>5691.9633333333304</v>
      </c>
      <c r="AL49" s="34">
        <f>AVERAGE(M49,O49)</f>
        <v>3643.1270000000009</v>
      </c>
      <c r="AM49" s="1" t="s">
        <v>34</v>
      </c>
      <c r="AO49" t="s">
        <v>63</v>
      </c>
    </row>
    <row r="50" spans="1:41" x14ac:dyDescent="0.5">
      <c r="A50" t="s">
        <v>15</v>
      </c>
      <c r="B50" t="s">
        <v>48</v>
      </c>
      <c r="C50" t="s">
        <v>35</v>
      </c>
      <c r="D50" s="53" t="s">
        <v>48</v>
      </c>
      <c r="E50" t="s">
        <v>35</v>
      </c>
      <c r="F50" s="4">
        <v>3478.0949999999993</v>
      </c>
      <c r="G50" s="4">
        <v>3468.6040000000012</v>
      </c>
      <c r="H50" s="1">
        <f>(G50-F50)/F50</f>
        <v>-2.7287926292979829E-3</v>
      </c>
      <c r="I50" s="4">
        <v>3280.4319999999998</v>
      </c>
      <c r="J50" s="1">
        <f>(I50-$F50)/$F50</f>
        <v>-5.6830822619853567E-2</v>
      </c>
      <c r="K50" s="4">
        <v>3328.7690000000007</v>
      </c>
      <c r="L50" s="1">
        <f>(K50-$F50)/$F50</f>
        <v>-4.2933272380426261E-2</v>
      </c>
      <c r="M50" s="4">
        <v>4319.8280000000022</v>
      </c>
      <c r="N50" s="1">
        <f>(M50-F50)/F50</f>
        <v>0.24200977834130552</v>
      </c>
      <c r="O50" s="4">
        <v>4226.7129999999979</v>
      </c>
      <c r="P50" s="1">
        <f>(O50-$F50)/$F50</f>
        <v>0.21523793915922329</v>
      </c>
      <c r="Q50" s="4">
        <v>2301.0949999999993</v>
      </c>
      <c r="R50" s="1">
        <f>(Q50-$F50)/$F50</f>
        <v>-0.33840363762346926</v>
      </c>
      <c r="S50" s="4">
        <v>3229.1380000000004</v>
      </c>
      <c r="T50" s="1">
        <f>(S50-$F50)/$F50</f>
        <v>-7.1578550902145863E-2</v>
      </c>
      <c r="U50" s="34">
        <v>4650.1810000000005</v>
      </c>
      <c r="V50" s="52">
        <f>(U50-$F50)/$F50</f>
        <v>0.3369907952485488</v>
      </c>
      <c r="W50" s="4">
        <v>3475.4140000000007</v>
      </c>
      <c r="X50" s="1">
        <f t="shared" si="3"/>
        <v>-7.708242586814553E-4</v>
      </c>
      <c r="Y50" s="34">
        <v>3380.2939999999999</v>
      </c>
      <c r="Z50" s="1">
        <f>(Y50-$F50)/$F50</f>
        <v>-2.8119128430936904E-2</v>
      </c>
      <c r="AA50" s="34">
        <v>3295.6190000000011</v>
      </c>
      <c r="AB50" s="1">
        <f>(AA50-$F50)/$F50</f>
        <v>-5.2464351893780452E-2</v>
      </c>
      <c r="AC50" s="34">
        <v>3496.4200000000005</v>
      </c>
      <c r="AD50" s="1">
        <f>(AC50-$F50)/$F50</f>
        <v>5.2686887505951352E-3</v>
      </c>
      <c r="AE50" s="34">
        <v>3651.549</v>
      </c>
      <c r="AF50" s="1">
        <f>(AE50-$F50)/$F50</f>
        <v>4.9870403194852544E-2</v>
      </c>
      <c r="AG50" s="34">
        <v>3342.3589999999986</v>
      </c>
      <c r="AH50" s="1">
        <f>(AG50-$F50)/$F50</f>
        <v>-3.9025961050517831E-2</v>
      </c>
      <c r="AI50" s="34">
        <v>3352.0999999999995</v>
      </c>
      <c r="AJ50" s="1">
        <f t="shared" si="4"/>
        <v>-3.6225289993516541E-2</v>
      </c>
      <c r="AK50" s="34">
        <f>AVERAGE(G50,I50,K50)</f>
        <v>3359.2683333333339</v>
      </c>
      <c r="AL50" s="34">
        <f>AVERAGE(M50,O50)</f>
        <v>4273.2705000000005</v>
      </c>
      <c r="AM50" s="8" t="s">
        <v>35</v>
      </c>
      <c r="AO50" t="s">
        <v>2</v>
      </c>
    </row>
    <row r="51" spans="1:41" x14ac:dyDescent="0.5">
      <c r="A51" t="s">
        <v>16</v>
      </c>
      <c r="B51" t="s">
        <v>48</v>
      </c>
      <c r="C51" t="s">
        <v>35</v>
      </c>
      <c r="D51" s="53" t="s">
        <v>48</v>
      </c>
      <c r="E51" t="s">
        <v>35</v>
      </c>
      <c r="F51" s="4">
        <v>3701.0239999999985</v>
      </c>
      <c r="G51" s="4">
        <v>3628.7529999999983</v>
      </c>
      <c r="H51" s="1">
        <f>(G51-F51)/F51</f>
        <v>-1.9527298390931865E-2</v>
      </c>
      <c r="I51" s="4">
        <v>3447.6279999999988</v>
      </c>
      <c r="J51" s="1">
        <f>(I51-$F51)/$F51</f>
        <v>-6.8466456850860682E-2</v>
      </c>
      <c r="K51" s="4">
        <v>3415.8300000000008</v>
      </c>
      <c r="L51" s="1">
        <f>(K51-$F51)/$F51</f>
        <v>-7.7058133100460252E-2</v>
      </c>
      <c r="M51" s="4">
        <v>4523.4279999999999</v>
      </c>
      <c r="N51" s="1">
        <f>(M51-F51)/F51</f>
        <v>0.22220985327304058</v>
      </c>
      <c r="O51" s="4">
        <v>4415.0079999999989</v>
      </c>
      <c r="P51" s="1">
        <f>(O51-$F51)/$F51</f>
        <v>0.1929152580475027</v>
      </c>
      <c r="Q51" s="4">
        <v>2444.9060000000004</v>
      </c>
      <c r="R51" s="1">
        <f>(Q51-$F51)/$F51</f>
        <v>-0.33939742082191271</v>
      </c>
      <c r="S51" s="4">
        <v>3384.5529999999994</v>
      </c>
      <c r="T51" s="1">
        <f>(S51-$F51)/$F51</f>
        <v>-8.5509037498810933E-2</v>
      </c>
      <c r="U51" s="34">
        <v>4788.1610000000019</v>
      </c>
      <c r="V51" s="52">
        <f>(U51-$F51)/$F51</f>
        <v>0.29373951641491752</v>
      </c>
      <c r="W51" s="4">
        <v>3601.5479999999998</v>
      </c>
      <c r="X51" s="1">
        <f t="shared" si="3"/>
        <v>-2.6877966746500101E-2</v>
      </c>
      <c r="Y51" s="34">
        <v>3513.4449999999997</v>
      </c>
      <c r="Z51" s="1">
        <f>(Y51-$F51)/$F51</f>
        <v>-5.0683000164278562E-2</v>
      </c>
      <c r="AA51" s="34">
        <v>3452.1579999999985</v>
      </c>
      <c r="AB51" s="1">
        <f>(AA51-$F51)/$F51</f>
        <v>-6.7242471272815324E-2</v>
      </c>
      <c r="AC51" s="34">
        <v>3624.8979999999992</v>
      </c>
      <c r="AD51" s="1">
        <f>(AC51-$F51)/$F51</f>
        <v>-2.0568902011983529E-2</v>
      </c>
      <c r="AE51" s="34">
        <v>3823.1620000000003</v>
      </c>
      <c r="AF51" s="1">
        <f>(AE51-$F51)/$F51</f>
        <v>3.3001136982630158E-2</v>
      </c>
      <c r="AG51" s="34">
        <v>3477.5500000000011</v>
      </c>
      <c r="AH51" s="1">
        <f>(AG51-$F51)/$F51</f>
        <v>-6.038166734395603E-2</v>
      </c>
      <c r="AI51" s="34">
        <v>3505.9000000000019</v>
      </c>
      <c r="AJ51" s="1">
        <f t="shared" si="4"/>
        <v>-5.2721625150227797E-2</v>
      </c>
      <c r="AK51" s="34">
        <f>AVERAGE(G51,I51,K51)</f>
        <v>3497.4036666666666</v>
      </c>
      <c r="AL51" s="34">
        <f>AVERAGE(M51,O51)</f>
        <v>4469.2179999999989</v>
      </c>
      <c r="AM51" s="8" t="s">
        <v>35</v>
      </c>
      <c r="AO51" t="s">
        <v>2</v>
      </c>
    </row>
    <row r="52" spans="1:41" x14ac:dyDescent="0.5">
      <c r="A52" t="s">
        <v>17</v>
      </c>
      <c r="B52" t="s">
        <v>49</v>
      </c>
      <c r="C52" t="s">
        <v>35</v>
      </c>
      <c r="D52" s="53" t="s">
        <v>49</v>
      </c>
      <c r="E52" t="s">
        <v>35</v>
      </c>
      <c r="F52" s="4">
        <v>3007.9640000000004</v>
      </c>
      <c r="G52" s="4">
        <v>3016.0229999999997</v>
      </c>
      <c r="H52" s="1">
        <f>(G52-F52)/F52</f>
        <v>2.6792208949306859E-3</v>
      </c>
      <c r="I52" s="4">
        <v>2832.610000000001</v>
      </c>
      <c r="J52" s="1">
        <f>(I52-$F52)/$F52</f>
        <v>-5.8296575357949541E-2</v>
      </c>
      <c r="K52" s="4">
        <v>2904.4690000000014</v>
      </c>
      <c r="L52" s="1">
        <f>(K52-$F52)/$F52</f>
        <v>-3.4406994232643401E-2</v>
      </c>
      <c r="M52" s="4">
        <v>3753.6840000000007</v>
      </c>
      <c r="N52" s="1">
        <f>(M52-F52)/F52</f>
        <v>0.24791520111277932</v>
      </c>
      <c r="O52" s="4">
        <v>3748.079999999999</v>
      </c>
      <c r="P52" s="1">
        <f>(O52-$F52)/$F52</f>
        <v>0.2460521469006938</v>
      </c>
      <c r="Q52" s="4">
        <v>2053.5979999999995</v>
      </c>
      <c r="R52" s="1">
        <f>(Q52-$F52)/$F52</f>
        <v>-0.31727972808185229</v>
      </c>
      <c r="S52" s="4">
        <v>2783.9780000000001</v>
      </c>
      <c r="T52" s="1">
        <f>(S52-$F52)/$F52</f>
        <v>-7.4464322046407572E-2</v>
      </c>
      <c r="U52" s="34">
        <v>4042.0050000000015</v>
      </c>
      <c r="V52" s="52">
        <f>(U52-$F52)/$F52</f>
        <v>0.34376774456077297</v>
      </c>
      <c r="W52" s="4">
        <v>3051.340999999999</v>
      </c>
      <c r="X52" s="1">
        <f t="shared" si="3"/>
        <v>1.4420717801143425E-2</v>
      </c>
      <c r="Y52" s="34">
        <v>2919.308</v>
      </c>
      <c r="Z52" s="1">
        <f>(Y52-$F52)/$F52</f>
        <v>-2.9473756999751455E-2</v>
      </c>
      <c r="AA52" s="34">
        <v>2901.8470000000016</v>
      </c>
      <c r="AB52" s="1">
        <f>(AA52-$F52)/$F52</f>
        <v>-3.5278680196970044E-2</v>
      </c>
      <c r="AC52" s="34">
        <v>3067.3469999999988</v>
      </c>
      <c r="AD52" s="1">
        <f>(AC52-$F52)/$F52</f>
        <v>1.9741925102826508E-2</v>
      </c>
      <c r="AE52" s="34">
        <v>3159.3440000000005</v>
      </c>
      <c r="AF52" s="1">
        <f>(AE52-$F52)/$F52</f>
        <v>5.0326400182980943E-2</v>
      </c>
      <c r="AG52" s="34">
        <v>2881.5139999999997</v>
      </c>
      <c r="AH52" s="1">
        <f>(AG52-$F52)/$F52</f>
        <v>-4.2038402055343982E-2</v>
      </c>
      <c r="AI52" s="34">
        <v>2917.1290000000013</v>
      </c>
      <c r="AJ52" s="1">
        <f t="shared" si="4"/>
        <v>-3.0198167265299423E-2</v>
      </c>
      <c r="AK52" s="34">
        <f>AVERAGE(G52,I52,K52)</f>
        <v>2917.7006666666675</v>
      </c>
      <c r="AL52" s="34">
        <f>AVERAGE(M52,O52)</f>
        <v>3750.8819999999996</v>
      </c>
      <c r="AM52" s="8" t="s">
        <v>35</v>
      </c>
      <c r="AO52" t="s">
        <v>2</v>
      </c>
    </row>
    <row r="53" spans="1:41" x14ac:dyDescent="0.5">
      <c r="A53" t="s">
        <v>18</v>
      </c>
      <c r="B53" t="s">
        <v>49</v>
      </c>
      <c r="C53" t="s">
        <v>35</v>
      </c>
      <c r="D53" s="53" t="s">
        <v>49</v>
      </c>
      <c r="E53" t="s">
        <v>35</v>
      </c>
      <c r="F53" s="4">
        <v>3030.1320000000014</v>
      </c>
      <c r="G53" s="4">
        <v>3088.1109999999999</v>
      </c>
      <c r="H53" s="1">
        <f>(G53-F53)/F53</f>
        <v>1.913414993142161E-2</v>
      </c>
      <c r="I53" s="4">
        <v>2886.690000000001</v>
      </c>
      <c r="J53" s="1">
        <f>(I53-$F53)/$F53</f>
        <v>-4.7338531786734174E-2</v>
      </c>
      <c r="K53" s="4">
        <v>2921.951</v>
      </c>
      <c r="L53" s="1">
        <f>(K53-$F53)/$F53</f>
        <v>-3.5701745006488615E-2</v>
      </c>
      <c r="M53" s="4">
        <v>3869.9540000000011</v>
      </c>
      <c r="N53" s="1">
        <f>(M53-F53)/F53</f>
        <v>0.27715690273559013</v>
      </c>
      <c r="O53" s="4">
        <v>3802.1759999999995</v>
      </c>
      <c r="P53" s="1">
        <f>(O53-$F53)/$F53</f>
        <v>0.25478890028553136</v>
      </c>
      <c r="Q53" s="4">
        <v>2061.2609999999995</v>
      </c>
      <c r="R53" s="1">
        <f>(Q53-$F53)/$F53</f>
        <v>-0.31974547643469048</v>
      </c>
      <c r="S53" s="4">
        <v>2794.4240000000004</v>
      </c>
      <c r="T53" s="1">
        <f>(S53-$F53)/$F53</f>
        <v>-7.7788030356433613E-2</v>
      </c>
      <c r="U53" s="34">
        <v>4181.5000000000009</v>
      </c>
      <c r="V53" s="52">
        <f>(U53-$F53)/$F53</f>
        <v>0.37997288566966686</v>
      </c>
      <c r="W53" s="4">
        <v>3068.0319999999983</v>
      </c>
      <c r="X53" s="1">
        <f t="shared" si="3"/>
        <v>1.2507705934921941E-2</v>
      </c>
      <c r="Y53" s="34">
        <v>2976.4779999999996</v>
      </c>
      <c r="Z53" s="1">
        <f>(Y53-$F53)/$F53</f>
        <v>-1.7706819372885995E-2</v>
      </c>
      <c r="AA53" s="34">
        <v>2900.7049999999995</v>
      </c>
      <c r="AB53" s="1">
        <f>(AA53-$F53)/$F53</f>
        <v>-4.2713320739823181E-2</v>
      </c>
      <c r="AC53" s="34">
        <v>3088.715999999999</v>
      </c>
      <c r="AD53" s="1">
        <f>(AC53-$F53)/$F53</f>
        <v>1.9333811200303329E-2</v>
      </c>
      <c r="AE53" s="34">
        <v>3224.3940000000007</v>
      </c>
      <c r="AF53" s="1">
        <f>(AE53-$F53)/$F53</f>
        <v>6.4110078372823093E-2</v>
      </c>
      <c r="AG53" s="34">
        <v>2941.449000000001</v>
      </c>
      <c r="AH53" s="1">
        <f>(AG53-$F53)/$F53</f>
        <v>-2.9267041831841124E-2</v>
      </c>
      <c r="AI53" s="34">
        <v>2969.6990000000014</v>
      </c>
      <c r="AJ53" s="1">
        <f t="shared" si="4"/>
        <v>-1.9944015640242722E-2</v>
      </c>
      <c r="AK53" s="34">
        <f>AVERAGE(G53,I53,K53)</f>
        <v>2965.5840000000003</v>
      </c>
      <c r="AL53" s="34">
        <f>AVERAGE(M53,O53)</f>
        <v>3836.0650000000005</v>
      </c>
      <c r="AM53" s="8" t="s">
        <v>35</v>
      </c>
      <c r="AO53" t="s">
        <v>2</v>
      </c>
    </row>
    <row r="54" spans="1:41" x14ac:dyDescent="0.5">
      <c r="A54" t="s">
        <v>19</v>
      </c>
      <c r="B54" t="s">
        <v>43</v>
      </c>
      <c r="C54" t="s">
        <v>34</v>
      </c>
      <c r="D54" s="13" t="s">
        <v>43</v>
      </c>
      <c r="E54" t="s">
        <v>34</v>
      </c>
      <c r="F54" s="4">
        <v>3247.8119999999999</v>
      </c>
      <c r="G54" s="4">
        <v>5782.5720000000001</v>
      </c>
      <c r="H54" s="1">
        <f>(G54-F54)/F54</f>
        <v>0.78045157786226549</v>
      </c>
      <c r="I54" s="4">
        <v>7219.8350000000046</v>
      </c>
      <c r="J54" s="12">
        <f>(I54-$F54)/$F54</f>
        <v>1.2229842737202783</v>
      </c>
      <c r="K54" s="4">
        <v>3732.0360000000001</v>
      </c>
      <c r="L54" s="1">
        <f>(K54-$F54)/$F54</f>
        <v>0.14909237357334729</v>
      </c>
      <c r="M54" s="4">
        <v>2960.2400000000011</v>
      </c>
      <c r="N54" s="1">
        <f>(M54-F54)/F54</f>
        <v>-8.8543302383265646E-2</v>
      </c>
      <c r="O54" s="4">
        <v>2900.5359999999991</v>
      </c>
      <c r="P54" s="1">
        <f>(O54-$F54)/$F54</f>
        <v>-0.10692613981351161</v>
      </c>
      <c r="Q54" s="4">
        <v>3537.7850000000008</v>
      </c>
      <c r="R54" s="1">
        <f>(Q54-$F54)/$F54</f>
        <v>8.9282569311278134E-2</v>
      </c>
      <c r="S54" s="4">
        <v>3374.2210000000014</v>
      </c>
      <c r="T54" s="1">
        <f>(S54-$F54)/$F54</f>
        <v>3.8921279926301608E-2</v>
      </c>
      <c r="U54" s="4">
        <v>2928.9339999999988</v>
      </c>
      <c r="V54" s="1">
        <f>(U54-$F54)/$F54</f>
        <v>-9.8182407109771469E-2</v>
      </c>
      <c r="W54" s="4">
        <v>3107.9049999999993</v>
      </c>
      <c r="X54" s="1">
        <f t="shared" si="3"/>
        <v>-4.3077308661954757E-2</v>
      </c>
      <c r="Y54" s="34">
        <v>3013.0509999999986</v>
      </c>
      <c r="Z54" s="1">
        <f>(Y54-$F54)/$F54</f>
        <v>-7.2282816862552807E-2</v>
      </c>
      <c r="AA54" s="34">
        <v>2969.6260000000002</v>
      </c>
      <c r="AB54" s="1">
        <f>(AA54-$F54)/$F54</f>
        <v>-8.5653356782966414E-2</v>
      </c>
      <c r="AC54" s="34">
        <v>3121.8970000000018</v>
      </c>
      <c r="AD54" s="1">
        <f>(AC54-$F54)/$F54</f>
        <v>-3.8769177526284816E-2</v>
      </c>
      <c r="AE54" s="34">
        <v>3313.5750000000003</v>
      </c>
      <c r="AF54" s="1">
        <f>(AE54-$F54)/$F54</f>
        <v>2.0248401077402379E-2</v>
      </c>
      <c r="AG54" s="34">
        <v>5282.9799999999968</v>
      </c>
      <c r="AH54" s="1">
        <f>(AG54-$F54)/$F54</f>
        <v>0.62662740331028921</v>
      </c>
      <c r="AI54" s="34">
        <v>5414.561999999999</v>
      </c>
      <c r="AJ54" s="1">
        <f t="shared" si="4"/>
        <v>0.66714144784242413</v>
      </c>
      <c r="AK54" s="34">
        <f>AVERAGE(G54,I54,K54)</f>
        <v>5578.1476666666686</v>
      </c>
      <c r="AL54" s="34">
        <f>AVERAGE(M54,O54)</f>
        <v>2930.3879999999999</v>
      </c>
      <c r="AM54" s="1" t="s">
        <v>34</v>
      </c>
      <c r="AO54" t="s">
        <v>63</v>
      </c>
    </row>
    <row r="55" spans="1:41" x14ac:dyDescent="0.5">
      <c r="A55" t="s">
        <v>20</v>
      </c>
      <c r="B55" t="s">
        <v>44</v>
      </c>
      <c r="C55" t="s">
        <v>34</v>
      </c>
      <c r="D55" s="16" t="s">
        <v>44</v>
      </c>
      <c r="E55" t="s">
        <v>34</v>
      </c>
      <c r="F55" s="4">
        <v>2745.829999999999</v>
      </c>
      <c r="G55" s="4">
        <v>3250.0080000000003</v>
      </c>
      <c r="H55" s="1">
        <f>(G55-F55)/F55</f>
        <v>0.18361588299348519</v>
      </c>
      <c r="I55" s="4">
        <v>3104.4880000000016</v>
      </c>
      <c r="J55" s="1">
        <f>(I55-$F55)/$F55</f>
        <v>0.13061915704905358</v>
      </c>
      <c r="K55" s="4">
        <v>6814.9890000000023</v>
      </c>
      <c r="L55" s="17">
        <f>(K55-$F55)/$F55</f>
        <v>1.4819413437831201</v>
      </c>
      <c r="M55" s="4">
        <v>2459.0719999999997</v>
      </c>
      <c r="N55" s="1">
        <f>(M55-F55)/F55</f>
        <v>-0.10443399627799226</v>
      </c>
      <c r="O55" s="4">
        <v>2421.2980000000007</v>
      </c>
      <c r="P55" s="1">
        <f>(O55-$F55)/$F55</f>
        <v>-0.11819085668085731</v>
      </c>
      <c r="Q55" s="4">
        <v>2101.4589999999994</v>
      </c>
      <c r="R55" s="1">
        <f>(Q55-$F55)/$F55</f>
        <v>-0.23467257623377991</v>
      </c>
      <c r="S55" s="4">
        <v>2923.5280000000002</v>
      </c>
      <c r="T55" s="1">
        <f>(S55-$F55)/$F55</f>
        <v>6.4715586908148465E-2</v>
      </c>
      <c r="U55" s="4">
        <v>2426.7490000000003</v>
      </c>
      <c r="V55" s="1">
        <f>(U55-$F55)/$F55</f>
        <v>-0.11620566458957725</v>
      </c>
      <c r="W55" s="4">
        <v>2583.4759999999997</v>
      </c>
      <c r="X55" s="1">
        <f t="shared" si="3"/>
        <v>-5.9127476937756315E-2</v>
      </c>
      <c r="Y55" s="34">
        <v>2562.5260000000012</v>
      </c>
      <c r="Z55" s="1">
        <f>(Y55-$F55)/$F55</f>
        <v>-6.6757228233356725E-2</v>
      </c>
      <c r="AA55" s="34">
        <v>2585.3860000000004</v>
      </c>
      <c r="AB55" s="1">
        <f>(AA55-$F55)/$F55</f>
        <v>-5.8431876700305065E-2</v>
      </c>
      <c r="AC55" s="34">
        <v>2588.4769999999994</v>
      </c>
      <c r="AD55" s="1">
        <f>(AC55-$F55)/$F55</f>
        <v>-5.7306169719174044E-2</v>
      </c>
      <c r="AE55" s="34">
        <v>2776.1710000000007</v>
      </c>
      <c r="AF55" s="1">
        <f>(AE55-$F55)/$F55</f>
        <v>1.1049846494503201E-2</v>
      </c>
      <c r="AG55" s="34">
        <v>3118.9630000000011</v>
      </c>
      <c r="AH55" s="1">
        <f>(AG55-$F55)/$F55</f>
        <v>0.13589078712083494</v>
      </c>
      <c r="AI55" s="34">
        <v>3283.0569999999984</v>
      </c>
      <c r="AJ55" s="1">
        <f t="shared" si="4"/>
        <v>0.19565195223302229</v>
      </c>
      <c r="AK55" s="34">
        <f>AVERAGE(G55,I55,K55)</f>
        <v>4389.8283333333347</v>
      </c>
      <c r="AL55" s="34">
        <f>AVERAGE(M55,O55)</f>
        <v>2440.1850000000004</v>
      </c>
      <c r="AM55" s="1" t="s">
        <v>34</v>
      </c>
      <c r="AO55" t="s">
        <v>66</v>
      </c>
    </row>
    <row r="56" spans="1:41" x14ac:dyDescent="0.5">
      <c r="A56" t="s">
        <v>21</v>
      </c>
      <c r="B56" t="s">
        <v>44</v>
      </c>
      <c r="C56" t="s">
        <v>34</v>
      </c>
      <c r="D56" s="16" t="s">
        <v>50</v>
      </c>
      <c r="E56" t="s">
        <v>34</v>
      </c>
      <c r="F56" s="4">
        <v>3003.2299999999991</v>
      </c>
      <c r="G56" s="4">
        <v>3450.4960000000001</v>
      </c>
      <c r="H56" s="1">
        <f>(G56-F56)/F56</f>
        <v>0.14892832050825316</v>
      </c>
      <c r="I56" s="4">
        <v>3325.4470000000006</v>
      </c>
      <c r="J56" s="1">
        <f>(I56-$F56)/$F56</f>
        <v>0.10729015093749115</v>
      </c>
      <c r="K56" s="4">
        <v>7102.9329999999991</v>
      </c>
      <c r="L56" s="17">
        <f>(K56-$F56)/$F56</f>
        <v>1.365097911248889</v>
      </c>
      <c r="M56" s="4">
        <v>2646.3689999999997</v>
      </c>
      <c r="N56" s="1">
        <f>(M56-F56)/F56</f>
        <v>-0.11882573096299635</v>
      </c>
      <c r="O56" s="4">
        <v>2614.0480000000002</v>
      </c>
      <c r="P56" s="1">
        <f>(O56-$F56)/$F56</f>
        <v>-0.12958781045740719</v>
      </c>
      <c r="Q56" s="4">
        <v>2296.6760000000008</v>
      </c>
      <c r="R56" s="1">
        <f>(Q56-$F56)/$F56</f>
        <v>-0.23526469834145186</v>
      </c>
      <c r="S56" s="4">
        <v>3119.1780000000008</v>
      </c>
      <c r="T56" s="1">
        <f>(S56-$F56)/$F56</f>
        <v>3.8607765638995921E-2</v>
      </c>
      <c r="U56" s="4">
        <v>2624.1320000000014</v>
      </c>
      <c r="V56" s="1">
        <f>(U56-$F56)/$F56</f>
        <v>-0.12623009226732479</v>
      </c>
      <c r="W56" s="4">
        <v>2793.7709999999988</v>
      </c>
      <c r="X56" s="1">
        <f t="shared" si="3"/>
        <v>-6.9744575007575291E-2</v>
      </c>
      <c r="Y56" s="34">
        <v>2784.076</v>
      </c>
      <c r="Z56" s="1">
        <f>(Y56-$F56)/$F56</f>
        <v>-7.297276598861864E-2</v>
      </c>
      <c r="AA56" s="34">
        <v>2766.2580000000016</v>
      </c>
      <c r="AB56" s="1">
        <f>(AA56-$F56)/$F56</f>
        <v>-7.8905711517265595E-2</v>
      </c>
      <c r="AC56" s="34">
        <v>2803.7719999999999</v>
      </c>
      <c r="AD56" s="1">
        <f>(AC56-$F56)/$F56</f>
        <v>-6.6414493728418816E-2</v>
      </c>
      <c r="AE56" s="34">
        <v>2961.7290000000003</v>
      </c>
      <c r="AF56" s="1">
        <f>(AE56-$F56)/$F56</f>
        <v>-1.3818788437781606E-2</v>
      </c>
      <c r="AG56" s="34">
        <v>3339.7460000000005</v>
      </c>
      <c r="AH56" s="1">
        <f>(AG56-$F56)/$F56</f>
        <v>0.11205135803784644</v>
      </c>
      <c r="AI56" s="34">
        <v>3494.7120000000004</v>
      </c>
      <c r="AJ56" s="1">
        <f t="shared" si="4"/>
        <v>0.16365113561065969</v>
      </c>
      <c r="AK56" s="34">
        <f>AVERAGE(G56,I56,K56)</f>
        <v>4626.2920000000004</v>
      </c>
      <c r="AL56" s="34">
        <f>AVERAGE(M56,O56)</f>
        <v>2630.2084999999997</v>
      </c>
      <c r="AM56" s="1" t="s">
        <v>34</v>
      </c>
      <c r="AO56" t="s">
        <v>66</v>
      </c>
    </row>
    <row r="57" spans="1:41" x14ac:dyDescent="0.5">
      <c r="A57" t="s">
        <v>22</v>
      </c>
      <c r="B57" t="s">
        <v>51</v>
      </c>
      <c r="C57" t="s">
        <v>34</v>
      </c>
      <c r="D57" s="11" t="s">
        <v>51</v>
      </c>
      <c r="E57" t="s">
        <v>34</v>
      </c>
      <c r="F57" s="4">
        <v>2688.8430000000008</v>
      </c>
      <c r="G57" s="4">
        <v>4309.8129999999965</v>
      </c>
      <c r="H57" s="10">
        <f>(G57-F57)/F57</f>
        <v>0.60285037095880845</v>
      </c>
      <c r="I57" s="4">
        <v>3759.8700000000008</v>
      </c>
      <c r="J57" s="1">
        <f>(I57-$F57)/$F57</f>
        <v>0.39832262426627352</v>
      </c>
      <c r="K57" s="4">
        <v>2814.1150000000007</v>
      </c>
      <c r="L57" s="1">
        <f>(K57-$F57)/$F57</f>
        <v>4.6589555433322029E-2</v>
      </c>
      <c r="M57" s="4">
        <v>2355.8729999999996</v>
      </c>
      <c r="N57" s="1">
        <f>(M57-F57)/F57</f>
        <v>-0.12383393154602224</v>
      </c>
      <c r="O57" s="4">
        <v>2317.3739999999998</v>
      </c>
      <c r="P57" s="1">
        <f>(O57-$F57)/$F57</f>
        <v>-0.13815198581694835</v>
      </c>
      <c r="Q57" s="4">
        <v>2554.904</v>
      </c>
      <c r="R57" s="1">
        <f>(Q57-$F57)/$F57</f>
        <v>-4.9812874905675313E-2</v>
      </c>
      <c r="S57" s="4">
        <v>2620.1530000000002</v>
      </c>
      <c r="T57" s="1">
        <f>(S57-$F57)/$F57</f>
        <v>-2.5546303744770703E-2</v>
      </c>
      <c r="U57" s="4">
        <v>2299.6700000000005</v>
      </c>
      <c r="V57" s="1">
        <f>(U57-$F57)/$F57</f>
        <v>-0.14473623041583317</v>
      </c>
      <c r="W57" s="4">
        <v>2471.2699999999995</v>
      </c>
      <c r="X57" s="1">
        <f t="shared" si="3"/>
        <v>-8.091695945058941E-2</v>
      </c>
      <c r="Y57" s="34">
        <v>2401.1580000000008</v>
      </c>
      <c r="Z57" s="1">
        <f>(Y57-$F57)/$F57</f>
        <v>-0.10699211519601548</v>
      </c>
      <c r="AA57" s="34">
        <v>2365.6690000000003</v>
      </c>
      <c r="AB57" s="1">
        <f>(AA57-$F57)/$F57</f>
        <v>-0.12019072887483588</v>
      </c>
      <c r="AC57" s="34">
        <v>2480.5789999999993</v>
      </c>
      <c r="AD57" s="1">
        <f>(AC57-$F57)/$F57</f>
        <v>-7.7454875572877044E-2</v>
      </c>
      <c r="AE57" s="34">
        <v>2563.7210000000005</v>
      </c>
      <c r="AF57" s="1">
        <f>(AE57-$F57)/$F57</f>
        <v>-4.6533769357303592E-2</v>
      </c>
      <c r="AG57" s="34">
        <v>3714.0679999999998</v>
      </c>
      <c r="AH57" s="1">
        <f>(AG57-$F57)/$F57</f>
        <v>0.38128853190758949</v>
      </c>
      <c r="AI57" s="34">
        <v>3725.8940000000002</v>
      </c>
      <c r="AJ57" s="1">
        <f t="shared" si="4"/>
        <v>0.38568670614089373</v>
      </c>
      <c r="AK57" s="34">
        <f>AVERAGE(G57,I57,K57)</f>
        <v>3627.9326666666661</v>
      </c>
      <c r="AL57" s="34">
        <f>AVERAGE(M57,O57)</f>
        <v>2336.6234999999997</v>
      </c>
      <c r="AM57" s="1" t="s">
        <v>34</v>
      </c>
      <c r="AO57" t="s">
        <v>84</v>
      </c>
    </row>
    <row r="58" spans="1:41" x14ac:dyDescent="0.5">
      <c r="A58" t="s">
        <v>23</v>
      </c>
      <c r="B58" t="s">
        <v>52</v>
      </c>
      <c r="C58" t="s">
        <v>35</v>
      </c>
      <c r="D58" s="6" t="s">
        <v>52</v>
      </c>
      <c r="E58" t="s">
        <v>35</v>
      </c>
      <c r="F58" s="4">
        <v>2327.3280000000004</v>
      </c>
      <c r="G58" s="4">
        <v>2277.6529999999993</v>
      </c>
      <c r="H58" s="1">
        <f>(G58-F58)/F58</f>
        <v>-2.1344219637284081E-2</v>
      </c>
      <c r="I58" s="4">
        <v>2158.9069999999992</v>
      </c>
      <c r="J58" s="1">
        <f>(I58-$F58)/$F58</f>
        <v>-7.2366679728856936E-2</v>
      </c>
      <c r="K58" s="4">
        <v>2229.9349999999995</v>
      </c>
      <c r="L58" s="1">
        <f>(K58-$F58)/$F58</f>
        <v>-4.1847560807931207E-2</v>
      </c>
      <c r="M58" s="4">
        <v>3585.092999999998</v>
      </c>
      <c r="N58" s="8">
        <f>(M58-F58)/F58</f>
        <v>0.54043306315224904</v>
      </c>
      <c r="O58" s="4">
        <v>6827.5489999999991</v>
      </c>
      <c r="P58" s="5">
        <f>(O58-$F58)/$F58</f>
        <v>1.9336427869213098</v>
      </c>
      <c r="Q58" s="4">
        <v>1559.0529999999997</v>
      </c>
      <c r="R58" s="1">
        <f>(Q58-$F58)/$F58</f>
        <v>-0.33011032394230666</v>
      </c>
      <c r="S58" s="4">
        <v>2144.4580000000001</v>
      </c>
      <c r="T58" s="1">
        <f>(S58-$F58)/$F58</f>
        <v>-7.8575086966684679E-2</v>
      </c>
      <c r="U58" s="4">
        <v>2859.9860000000017</v>
      </c>
      <c r="V58" s="1">
        <f>(U58-$F58)/$F58</f>
        <v>0.22887104868759417</v>
      </c>
      <c r="W58" s="4">
        <v>2313.1169999999997</v>
      </c>
      <c r="X58" s="1">
        <f t="shared" si="3"/>
        <v>-6.1061440415793103E-3</v>
      </c>
      <c r="Y58" s="4">
        <v>2233.9830000000002</v>
      </c>
      <c r="Z58" s="1">
        <f>(Y58-$F58)/$F58</f>
        <v>-4.0108227117106071E-2</v>
      </c>
      <c r="AA58" s="4">
        <v>2187.9259999999999</v>
      </c>
      <c r="AB58" s="1">
        <f>(AA58-$F58)/$F58</f>
        <v>-5.9897874300485564E-2</v>
      </c>
      <c r="AC58" s="4">
        <v>2322.1209999999996</v>
      </c>
      <c r="AD58" s="1">
        <f>(AC58-$F58)/$F58</f>
        <v>-2.2373296759205358E-3</v>
      </c>
      <c r="AE58" s="4">
        <v>2416.7170000000015</v>
      </c>
      <c r="AF58" s="1">
        <f>(AE58-$F58)/$F58</f>
        <v>3.8408423737436671E-2</v>
      </c>
      <c r="AG58" s="4">
        <v>2185.9120000000012</v>
      </c>
      <c r="AH58" s="1">
        <f>(AG58-$F58)/$F58</f>
        <v>-6.0763244372945814E-2</v>
      </c>
      <c r="AI58" s="4">
        <v>2204.7659999999996</v>
      </c>
      <c r="AJ58" s="1">
        <f t="shared" si="4"/>
        <v>-5.2662108649919902E-2</v>
      </c>
      <c r="AK58" s="34">
        <f>AVERAGE(G58,I58,K58)</f>
        <v>2222.1649999999995</v>
      </c>
      <c r="AL58" s="34">
        <f>AVERAGE(M58,O58)</f>
        <v>5206.3209999999981</v>
      </c>
      <c r="AM58" s="8" t="s">
        <v>35</v>
      </c>
      <c r="AO58" t="s">
        <v>64</v>
      </c>
    </row>
    <row r="59" spans="1:41" x14ac:dyDescent="0.5">
      <c r="A59" t="s">
        <v>24</v>
      </c>
      <c r="B59" t="s">
        <v>52</v>
      </c>
      <c r="C59" t="s">
        <v>35</v>
      </c>
      <c r="D59" s="6" t="s">
        <v>52</v>
      </c>
      <c r="E59" t="s">
        <v>35</v>
      </c>
      <c r="F59" s="4">
        <v>2465.404</v>
      </c>
      <c r="G59" s="4">
        <v>2469.4180000000015</v>
      </c>
      <c r="H59" s="1">
        <f>(G59-F59)/F59</f>
        <v>1.6281307242145661E-3</v>
      </c>
      <c r="I59" s="4">
        <v>2319.3180000000007</v>
      </c>
      <c r="J59" s="1">
        <f>(I59-$F59)/$F59</f>
        <v>-5.9254385893751829E-2</v>
      </c>
      <c r="K59" s="4">
        <v>2409.0520000000006</v>
      </c>
      <c r="L59" s="1">
        <f>(K59-$F59)/$F59</f>
        <v>-2.2857105772522236E-2</v>
      </c>
      <c r="M59" s="4">
        <v>3808.0380000000009</v>
      </c>
      <c r="N59" s="1">
        <f>(M59-F59)/F59</f>
        <v>0.54458985221083478</v>
      </c>
      <c r="O59" s="20">
        <v>6958.7900000000018</v>
      </c>
      <c r="P59" s="23">
        <f>(O59-$F59)/$F59</f>
        <v>1.8225759348163637</v>
      </c>
      <c r="Q59" s="4">
        <v>1685.2760000000001</v>
      </c>
      <c r="R59" s="1">
        <f>(Q59-$F59)/$F59</f>
        <v>-0.31643008610353512</v>
      </c>
      <c r="S59" s="4">
        <v>2333.0460000000003</v>
      </c>
      <c r="T59" s="1">
        <f>(S59-$F59)/$F59</f>
        <v>-5.3686130143375983E-2</v>
      </c>
      <c r="U59" s="4">
        <v>3104.8520000000003</v>
      </c>
      <c r="V59" s="1">
        <f>(U59-$F59)/$F59</f>
        <v>0.25936844427931499</v>
      </c>
      <c r="W59" s="4">
        <v>2492.3140000000012</v>
      </c>
      <c r="X59" s="1">
        <f t="shared" si="3"/>
        <v>1.0915046783408001E-2</v>
      </c>
      <c r="Y59" s="4">
        <v>2380.2560000000012</v>
      </c>
      <c r="Z59" s="1">
        <f>(Y59-$F59)/$F59</f>
        <v>-3.4537138740749498E-2</v>
      </c>
      <c r="AA59" s="4">
        <v>2383.1129999999998</v>
      </c>
      <c r="AB59" s="1">
        <f>(AA59-$F59)/$F59</f>
        <v>-3.337830229852802E-2</v>
      </c>
      <c r="AC59" s="4">
        <v>2505.3119999999999</v>
      </c>
      <c r="AD59" s="1">
        <f>(AC59-$F59)/$F59</f>
        <v>1.6187205017919943E-2</v>
      </c>
      <c r="AE59" s="4">
        <v>2606.5830000000005</v>
      </c>
      <c r="AF59" s="1">
        <f>(AE59-$F59)/$F59</f>
        <v>5.7264042728899824E-2</v>
      </c>
      <c r="AG59" s="4">
        <v>2375.2590000000009</v>
      </c>
      <c r="AH59" s="1">
        <f>(AG59-$F59)/$F59</f>
        <v>-3.6563987078790765E-2</v>
      </c>
      <c r="AI59" s="4">
        <v>2360.8730000000005</v>
      </c>
      <c r="AJ59" s="1">
        <f t="shared" si="4"/>
        <v>-4.2399136206479546E-2</v>
      </c>
      <c r="AK59" s="34">
        <f>AVERAGE(G59,I59,K59)</f>
        <v>2399.2626666666679</v>
      </c>
      <c r="AL59" s="34">
        <f>AVERAGE(M59,O59)</f>
        <v>5383.4140000000016</v>
      </c>
      <c r="AM59" s="32" t="s">
        <v>35</v>
      </c>
      <c r="AO59" t="s">
        <v>64</v>
      </c>
    </row>
    <row r="60" spans="1:41" x14ac:dyDescent="0.5">
      <c r="A60" t="s">
        <v>25</v>
      </c>
      <c r="B60" t="s">
        <v>53</v>
      </c>
      <c r="C60" t="s">
        <v>35</v>
      </c>
      <c r="D60" s="6" t="s">
        <v>53</v>
      </c>
      <c r="E60" t="s">
        <v>35</v>
      </c>
      <c r="F60" s="4">
        <v>2389.9879999999998</v>
      </c>
      <c r="G60" s="4">
        <v>2470.6760000000008</v>
      </c>
      <c r="H60" s="1">
        <f>(G60-F60)/F60</f>
        <v>3.3760838966555906E-2</v>
      </c>
      <c r="I60" s="4">
        <v>2292.0700000000011</v>
      </c>
      <c r="J60" s="1">
        <f>(I60-$F60)/$F60</f>
        <v>-4.0970080184502503E-2</v>
      </c>
      <c r="K60" s="4">
        <v>2326.2960000000003</v>
      </c>
      <c r="L60" s="1">
        <f>(K60-$F60)/$F60</f>
        <v>-2.6649506189989052E-2</v>
      </c>
      <c r="M60" s="4">
        <v>3673.735000000001</v>
      </c>
      <c r="N60" s="1">
        <f>(M60-F60)/F60</f>
        <v>0.5371353328970695</v>
      </c>
      <c r="O60" s="4">
        <v>6380.7129999999997</v>
      </c>
      <c r="P60" s="5">
        <f>(O60-$F60)/$F60</f>
        <v>1.6697677979973122</v>
      </c>
      <c r="Q60" s="4">
        <v>1668.1730000000002</v>
      </c>
      <c r="R60" s="1">
        <f>(Q60-$F60)/$F60</f>
        <v>-0.30201616075059778</v>
      </c>
      <c r="S60" s="4">
        <v>2270.9850000000001</v>
      </c>
      <c r="T60" s="1">
        <f>(S60-$F60)/$F60</f>
        <v>-4.9792300212385884E-2</v>
      </c>
      <c r="U60" s="4">
        <v>2985.1720000000005</v>
      </c>
      <c r="V60" s="1">
        <f>(U60-$F60)/$F60</f>
        <v>0.24903221271403903</v>
      </c>
      <c r="W60" s="4">
        <v>2485.8669999999997</v>
      </c>
      <c r="X60" s="1">
        <f t="shared" si="3"/>
        <v>4.0116937825629216E-2</v>
      </c>
      <c r="Y60" s="4">
        <v>2347.7599999999993</v>
      </c>
      <c r="Z60" s="1">
        <f>(Y60-$F60)/$F60</f>
        <v>-1.7668707960040185E-2</v>
      </c>
      <c r="AA60" s="4">
        <v>2319.4839999999999</v>
      </c>
      <c r="AB60" s="1">
        <f>(AA60-$F60)/$F60</f>
        <v>-2.9499729705755807E-2</v>
      </c>
      <c r="AC60" s="4">
        <v>2496.866</v>
      </c>
      <c r="AD60" s="1">
        <f>(AC60-$F60)/$F60</f>
        <v>4.4719052982692867E-2</v>
      </c>
      <c r="AE60" s="4">
        <v>2573.014000000001</v>
      </c>
      <c r="AF60" s="1">
        <f>(AE60-$F60)/$F60</f>
        <v>7.6580300821594588E-2</v>
      </c>
      <c r="AG60" s="4">
        <v>2382.6189999999997</v>
      </c>
      <c r="AH60" s="1">
        <f>(AG60-$F60)/$F60</f>
        <v>-3.0832790792255618E-3</v>
      </c>
      <c r="AI60" s="4">
        <v>2325.6870000000008</v>
      </c>
      <c r="AJ60" s="1">
        <f t="shared" si="4"/>
        <v>-2.6904319184865792E-2</v>
      </c>
      <c r="AK60" s="34">
        <f>AVERAGE(G60,I60,K60)</f>
        <v>2363.0140000000006</v>
      </c>
      <c r="AL60" s="34">
        <f>AVERAGE(M60,O60)</f>
        <v>5027.2240000000002</v>
      </c>
      <c r="AM60" s="8" t="s">
        <v>35</v>
      </c>
      <c r="AO60" t="s">
        <v>64</v>
      </c>
    </row>
    <row r="61" spans="1:41" x14ac:dyDescent="0.5">
      <c r="A61" t="s">
        <v>26</v>
      </c>
      <c r="B61" t="s">
        <v>53</v>
      </c>
      <c r="C61" t="s">
        <v>35</v>
      </c>
      <c r="D61" s="6" t="s">
        <v>53</v>
      </c>
      <c r="E61" t="s">
        <v>35</v>
      </c>
      <c r="F61" s="4">
        <v>2298.0219999999999</v>
      </c>
      <c r="G61" s="4">
        <v>2366.0030000000006</v>
      </c>
      <c r="H61" s="1">
        <f>(G61-F61)/F61</f>
        <v>2.9582397383489226E-2</v>
      </c>
      <c r="I61" s="4">
        <v>2229.3910000000005</v>
      </c>
      <c r="J61" s="1">
        <f>(I61-$F61)/$F61</f>
        <v>-2.9865249331816408E-2</v>
      </c>
      <c r="K61" s="4">
        <v>2257.4700000000003</v>
      </c>
      <c r="L61" s="1">
        <f>(K61-$F61)/$F61</f>
        <v>-1.7646480320901922E-2</v>
      </c>
      <c r="M61" s="4">
        <v>3570.2500000000018</v>
      </c>
      <c r="N61" s="1">
        <f>(M61-F61)/F61</f>
        <v>0.5536187207955372</v>
      </c>
      <c r="O61" s="4">
        <v>6277.5999999999995</v>
      </c>
      <c r="P61" s="5">
        <f>(O61-$F61)/$F61</f>
        <v>1.7317406012649137</v>
      </c>
      <c r="Q61" s="4">
        <v>1572.4069999999999</v>
      </c>
      <c r="R61" s="1">
        <f>(Q61-$F61)/$F61</f>
        <v>-0.31575633305512307</v>
      </c>
      <c r="S61" s="4">
        <v>2236.3040000000001</v>
      </c>
      <c r="T61" s="1">
        <f>(S61-$F61)/$F61</f>
        <v>-2.6857010072140235E-2</v>
      </c>
      <c r="U61" s="4">
        <v>2885.4540000000015</v>
      </c>
      <c r="V61" s="1">
        <f>(U61-$F61)/$F61</f>
        <v>0.2556250549385522</v>
      </c>
      <c r="W61" s="4">
        <v>2417.3059999999991</v>
      </c>
      <c r="X61" s="1">
        <f t="shared" si="3"/>
        <v>5.1907248929731392E-2</v>
      </c>
      <c r="Y61" s="4">
        <v>2281.8900000000003</v>
      </c>
      <c r="Z61" s="1">
        <f>(Y61-$F61)/$F61</f>
        <v>-7.0199502006506494E-3</v>
      </c>
      <c r="AA61" s="4">
        <v>2246.4210000000007</v>
      </c>
      <c r="AB61" s="1">
        <f>(AA61-$F61)/$F61</f>
        <v>-2.2454528285629643E-2</v>
      </c>
      <c r="AC61" s="4">
        <v>2426.3019999999992</v>
      </c>
      <c r="AD61" s="1">
        <f>(AC61-$F61)/$F61</f>
        <v>5.5821919894587298E-2</v>
      </c>
      <c r="AE61" s="4">
        <v>2482.7400000000007</v>
      </c>
      <c r="AF61" s="1">
        <f>(AE61-$F61)/$F61</f>
        <v>8.0381301832619864E-2</v>
      </c>
      <c r="AG61" s="4">
        <v>2293.1180000000004</v>
      </c>
      <c r="AH61" s="1">
        <f>(AG61-$F61)/$F61</f>
        <v>-2.1340091609216715E-3</v>
      </c>
      <c r="AI61" s="4">
        <v>2254.7240000000011</v>
      </c>
      <c r="AJ61" s="1">
        <f t="shared" si="4"/>
        <v>-1.8841421013375357E-2</v>
      </c>
      <c r="AK61" s="34">
        <f>AVERAGE(G61,I61,K61)</f>
        <v>2284.2880000000005</v>
      </c>
      <c r="AL61" s="34">
        <f>AVERAGE(M61,O61)</f>
        <v>4923.9250000000011</v>
      </c>
      <c r="AM61" s="8" t="s">
        <v>35</v>
      </c>
      <c r="AO61" t="s">
        <v>64</v>
      </c>
    </row>
    <row r="62" spans="1:41" x14ac:dyDescent="0.5">
      <c r="A62" t="s">
        <v>27</v>
      </c>
      <c r="B62" t="s">
        <v>54</v>
      </c>
      <c r="C62" t="s">
        <v>34</v>
      </c>
      <c r="D62" s="58" t="s">
        <v>54</v>
      </c>
      <c r="E62" s="9" t="s">
        <v>34</v>
      </c>
      <c r="F62" s="4">
        <v>2367.127</v>
      </c>
      <c r="G62" s="4">
        <v>4205.5350000000017</v>
      </c>
      <c r="H62" s="1">
        <f>(G62-F62)/F62</f>
        <v>0.77664105052242727</v>
      </c>
      <c r="I62" s="4">
        <v>4254.723</v>
      </c>
      <c r="J62" s="57">
        <f>(I62-$F62)/$F62</f>
        <v>0.79742067071179534</v>
      </c>
      <c r="K62" s="4">
        <v>2674.8550000000014</v>
      </c>
      <c r="L62" s="1">
        <f>(K62-$F62)/$F62</f>
        <v>0.13000062945503196</v>
      </c>
      <c r="M62" s="4">
        <v>2130.8229999999999</v>
      </c>
      <c r="N62" s="1">
        <f>(M62-F62)/F62</f>
        <v>-9.9827343442071378E-2</v>
      </c>
      <c r="O62" s="4">
        <v>2125.1680000000001</v>
      </c>
      <c r="P62" s="1">
        <f>(O62-$F62)/$F62</f>
        <v>-0.10221631538992197</v>
      </c>
      <c r="Q62" s="4">
        <v>2524.3180000000007</v>
      </c>
      <c r="R62" s="1">
        <f>(Q62-$F62)/$F62</f>
        <v>6.640581599550878E-2</v>
      </c>
      <c r="S62" s="4">
        <v>2394.099999999999</v>
      </c>
      <c r="T62" s="1">
        <f>(S62-$F62)/$F62</f>
        <v>1.1394825879641881E-2</v>
      </c>
      <c r="U62" s="4">
        <v>2113.7240000000011</v>
      </c>
      <c r="V62" s="1">
        <f>(U62-$F62)/$F62</f>
        <v>-0.10705086799314058</v>
      </c>
      <c r="W62" s="4">
        <v>2232.7450000000008</v>
      </c>
      <c r="X62" s="1">
        <f t="shared" si="3"/>
        <v>-5.6770084579323019E-2</v>
      </c>
      <c r="Y62" s="4">
        <v>2166.7819999999992</v>
      </c>
      <c r="Z62" s="1">
        <f>(Y62-$F62)/$F62</f>
        <v>-8.4636354534421143E-2</v>
      </c>
      <c r="AA62" s="4">
        <v>2167.5810000000001</v>
      </c>
      <c r="AB62" s="1">
        <f>(AA62-$F62)/$F62</f>
        <v>-8.4298814554521082E-2</v>
      </c>
      <c r="AC62" s="4">
        <v>2241.7489999999998</v>
      </c>
      <c r="AD62" s="1">
        <f>(AC62-$F62)/$F62</f>
        <v>-5.2966317396574057E-2</v>
      </c>
      <c r="AE62" s="4">
        <v>2387.264000000001</v>
      </c>
      <c r="AF62" s="1">
        <f>(AE62-$F62)/$F62</f>
        <v>8.5069368901630887E-3</v>
      </c>
      <c r="AG62" s="4">
        <v>3824.639000000001</v>
      </c>
      <c r="AH62" s="1">
        <f>(AG62-$F62)/$F62</f>
        <v>0.6157303769506246</v>
      </c>
      <c r="AI62" s="4">
        <v>3925.8139999999999</v>
      </c>
      <c r="AJ62" s="7">
        <f t="shared" si="4"/>
        <v>0.65847206339161357</v>
      </c>
      <c r="AK62" s="34">
        <f>AVERAGE(G62,I62,K62)</f>
        <v>3711.7043333333345</v>
      </c>
      <c r="AL62" s="34">
        <f>AVERAGE(M62,O62)</f>
        <v>2127.9955</v>
      </c>
      <c r="AM62" s="1" t="s">
        <v>34</v>
      </c>
      <c r="AO62" t="s">
        <v>63</v>
      </c>
    </row>
    <row r="63" spans="1:41" x14ac:dyDescent="0.5">
      <c r="A63" t="s">
        <v>28</v>
      </c>
      <c r="B63" t="s">
        <v>55</v>
      </c>
      <c r="C63" t="s">
        <v>34</v>
      </c>
      <c r="D63" s="11" t="s">
        <v>55</v>
      </c>
      <c r="E63" t="s">
        <v>34</v>
      </c>
      <c r="F63" s="4">
        <v>3306.6659999999988</v>
      </c>
      <c r="G63" s="4">
        <v>5443.6670000000022</v>
      </c>
      <c r="H63" s="10">
        <f>(G63-F63)/F63</f>
        <v>0.64627059400616937</v>
      </c>
      <c r="I63" s="4">
        <v>5117.8489999999993</v>
      </c>
      <c r="J63" s="1">
        <f>(I63-$F63)/$F63</f>
        <v>0.54773690478566661</v>
      </c>
      <c r="K63" s="4">
        <v>3595.6849999999981</v>
      </c>
      <c r="L63" s="1">
        <f>(K63-$F63)/$F63</f>
        <v>8.7404957138096026E-2</v>
      </c>
      <c r="M63" s="4">
        <v>2878.1379999999999</v>
      </c>
      <c r="N63" s="1">
        <f>(M63-F63)/F63</f>
        <v>-0.12959518741838427</v>
      </c>
      <c r="O63" s="4">
        <v>2826.2549999999983</v>
      </c>
      <c r="P63" s="1">
        <f>(O63-$F63)/$F63</f>
        <v>-0.14528561396887399</v>
      </c>
      <c r="Q63" s="4">
        <v>4941.8239999999996</v>
      </c>
      <c r="R63" s="1">
        <f>(Q63-$F63)/$F63</f>
        <v>0.494503527117647</v>
      </c>
      <c r="S63" s="4">
        <v>3293.4570000000008</v>
      </c>
      <c r="T63" s="1">
        <f>(S63-$F63)/$F63</f>
        <v>-3.994658063438526E-3</v>
      </c>
      <c r="U63" s="4">
        <v>2819.902000000001</v>
      </c>
      <c r="V63" s="1">
        <f>(U63-$F63)/$F63</f>
        <v>-0.14720688451751646</v>
      </c>
      <c r="W63" s="4">
        <v>3036.2130000000002</v>
      </c>
      <c r="X63" s="1">
        <f t="shared" si="3"/>
        <v>-8.1790238264160556E-2</v>
      </c>
      <c r="Y63" s="4">
        <v>3013.3880000000004</v>
      </c>
      <c r="Z63" s="1">
        <f>(Y63-$F63)/$F63</f>
        <v>-8.8692961430032108E-2</v>
      </c>
      <c r="AA63" s="4">
        <v>2963.7440000000006</v>
      </c>
      <c r="AB63" s="1">
        <f>(AA63-$F63)/$F63</f>
        <v>-0.10370627090852186</v>
      </c>
      <c r="AC63" s="4">
        <v>3034.4070000000011</v>
      </c>
      <c r="AD63" s="1">
        <f>(AC63-$F63)/$F63</f>
        <v>-8.2336407729113811E-2</v>
      </c>
      <c r="AE63" s="4">
        <v>3134.0460000000021</v>
      </c>
      <c r="AF63" s="1">
        <f>(AE63-$F63)/$F63</f>
        <v>-5.220363955718442E-2</v>
      </c>
      <c r="AG63" s="4">
        <v>5075.5970000000034</v>
      </c>
      <c r="AH63" s="1">
        <f>(AG63-$F63)/$F63</f>
        <v>0.53495907962884826</v>
      </c>
      <c r="AI63" s="4">
        <v>6987.1249999999945</v>
      </c>
      <c r="AJ63" s="7">
        <f t="shared" si="4"/>
        <v>1.1130422606940034</v>
      </c>
      <c r="AK63" s="34">
        <f>AVERAGE(G63,I63,K63)</f>
        <v>4719.067</v>
      </c>
      <c r="AL63" s="34">
        <f>AVERAGE(M63,O63)</f>
        <v>2852.1964999999991</v>
      </c>
      <c r="AM63" s="1" t="s">
        <v>34</v>
      </c>
      <c r="AN63" t="s">
        <v>65</v>
      </c>
      <c r="AO63" t="s">
        <v>84</v>
      </c>
    </row>
    <row r="64" spans="1:41" x14ac:dyDescent="0.5">
      <c r="A64" t="s">
        <v>29</v>
      </c>
      <c r="B64" t="s">
        <v>56</v>
      </c>
      <c r="C64" t="s">
        <v>34</v>
      </c>
      <c r="D64" s="58" t="s">
        <v>56</v>
      </c>
      <c r="E64" s="9" t="s">
        <v>34</v>
      </c>
      <c r="F64" s="4">
        <v>2817.7849999999999</v>
      </c>
      <c r="G64" s="4">
        <v>4147.0149999999994</v>
      </c>
      <c r="H64" s="57">
        <f>(G64-F64)/F64</f>
        <v>0.47172868050614208</v>
      </c>
      <c r="I64" s="4">
        <v>4225.0469999999978</v>
      </c>
      <c r="J64" s="1">
        <f>(I64-$F64)/$F64</f>
        <v>0.49942135400678123</v>
      </c>
      <c r="K64" s="4">
        <v>2920.4429999999993</v>
      </c>
      <c r="L64" s="1">
        <f>(K64-$F64)/$F64</f>
        <v>3.6432162141540055E-2</v>
      </c>
      <c r="M64" s="4">
        <v>2398.3130000000001</v>
      </c>
      <c r="N64" s="1">
        <f>(M64-F64)/F64</f>
        <v>-0.1488658644999529</v>
      </c>
      <c r="O64" s="4">
        <v>2340.1779999999994</v>
      </c>
      <c r="P64" s="1">
        <f>(O64-$F64)/$F64</f>
        <v>-0.16949731792879885</v>
      </c>
      <c r="Q64" s="4">
        <v>2737.3300000000013</v>
      </c>
      <c r="R64" s="1">
        <f>(Q64-$F64)/$F64</f>
        <v>-2.8552568772989624E-2</v>
      </c>
      <c r="S64" s="4">
        <v>2767.2740000000008</v>
      </c>
      <c r="T64" s="1">
        <f>(S64-$F64)/$F64</f>
        <v>-1.7925782130289947E-2</v>
      </c>
      <c r="U64" s="4">
        <v>2327.1749999999997</v>
      </c>
      <c r="V64" s="1">
        <f>(U64-$F64)/$F64</f>
        <v>-0.17411193543865133</v>
      </c>
      <c r="W64" s="4">
        <v>2518.4969999999994</v>
      </c>
      <c r="X64" s="1">
        <f t="shared" si="3"/>
        <v>-0.10621392334759411</v>
      </c>
      <c r="Y64" s="4">
        <v>2477.8370000000018</v>
      </c>
      <c r="Z64" s="1">
        <f>(Y64-$F64)/$F64</f>
        <v>-0.12064369708831514</v>
      </c>
      <c r="AA64" s="4">
        <v>2427.9679999999998</v>
      </c>
      <c r="AB64" s="1">
        <f>(AA64-$F64)/$F64</f>
        <v>-0.13834164068585789</v>
      </c>
      <c r="AC64" s="4">
        <v>2536.7950000000001</v>
      </c>
      <c r="AD64" s="1">
        <f>(AC64-$F64)/$F64</f>
        <v>-9.9720170275588729E-2</v>
      </c>
      <c r="AE64" s="4">
        <v>2597.6129999999989</v>
      </c>
      <c r="AF64" s="1">
        <f>(AE64-$F64)/$F64</f>
        <v>-7.8136550517516751E-2</v>
      </c>
      <c r="AG64" s="4">
        <v>3998.6370000000015</v>
      </c>
      <c r="AH64" s="1">
        <f>(AG64-$F64)/$F64</f>
        <v>0.41907100790159707</v>
      </c>
      <c r="AI64" s="4">
        <v>4013.0059999999989</v>
      </c>
      <c r="AJ64" s="7">
        <f t="shared" si="4"/>
        <v>0.4241704033487293</v>
      </c>
      <c r="AK64" s="34">
        <f>AVERAGE(G64,I64,K64)</f>
        <v>3764.1683333333326</v>
      </c>
      <c r="AL64" s="34">
        <f>AVERAGE(M64,O64)</f>
        <v>2369.2455</v>
      </c>
      <c r="AM64" s="1" t="s">
        <v>34</v>
      </c>
      <c r="AN64" t="s">
        <v>82</v>
      </c>
      <c r="AO64" t="s">
        <v>63</v>
      </c>
    </row>
    <row r="65" spans="1:41" x14ac:dyDescent="0.5">
      <c r="A65" t="s">
        <v>30</v>
      </c>
      <c r="B65" t="s">
        <v>46</v>
      </c>
      <c r="C65" t="s">
        <v>35</v>
      </c>
      <c r="D65" s="9" t="s">
        <v>46</v>
      </c>
      <c r="E65" t="s">
        <v>35</v>
      </c>
      <c r="F65" s="4">
        <v>1761.7320000000004</v>
      </c>
      <c r="G65" s="4">
        <v>1839.9689999999996</v>
      </c>
      <c r="H65" s="1">
        <f>(G65-F65)/F65</f>
        <v>4.4409138279828689E-2</v>
      </c>
      <c r="I65" s="4">
        <v>1746.8779999999997</v>
      </c>
      <c r="J65" s="1">
        <f>(I65-$F65)/$F65</f>
        <v>-8.4314753889926045E-3</v>
      </c>
      <c r="K65" s="4">
        <v>1718.0459999999994</v>
      </c>
      <c r="L65" s="1">
        <f>(K65-$F65)/$F65</f>
        <v>-2.4797188221591621E-2</v>
      </c>
      <c r="M65" s="4">
        <v>2983.8110000000006</v>
      </c>
      <c r="N65" s="7">
        <f>(M65-F65)/F65</f>
        <v>0.69368042358315563</v>
      </c>
      <c r="O65" s="4">
        <v>2934.1040000000007</v>
      </c>
      <c r="P65" s="1">
        <f>(O65-$F65)/$F65</f>
        <v>0.66546557592187694</v>
      </c>
      <c r="Q65" s="4">
        <v>1239.693</v>
      </c>
      <c r="R65" s="1">
        <f>(Q65-$F65)/$F65</f>
        <v>-0.29632146092595257</v>
      </c>
      <c r="S65" s="4">
        <v>1655.9089999999994</v>
      </c>
      <c r="T65" s="1">
        <f>(S65-$F65)/$F65</f>
        <v>-6.006759257367237E-2</v>
      </c>
      <c r="U65" s="4">
        <v>2337.3939999999998</v>
      </c>
      <c r="V65" s="1">
        <f>(U65-$F65)/$F65</f>
        <v>0.3267591211376073</v>
      </c>
      <c r="W65" s="4">
        <v>1844.4409999999998</v>
      </c>
      <c r="X65" s="1">
        <f t="shared" si="3"/>
        <v>4.6947549343486612E-2</v>
      </c>
      <c r="Y65" s="4">
        <v>1782.5890000000002</v>
      </c>
      <c r="Z65" s="1">
        <f>(Y65-$F65)/$F65</f>
        <v>1.1838917610623941E-2</v>
      </c>
      <c r="AA65" s="4">
        <v>1732.6609999999996</v>
      </c>
      <c r="AB65" s="1">
        <f>(AA65-$F65)/$F65</f>
        <v>-1.6501374783452202E-2</v>
      </c>
      <c r="AC65" s="4">
        <v>1857.4459999999995</v>
      </c>
      <c r="AD65" s="1">
        <f>(AC65-$F65)/$F65</f>
        <v>5.4329489388850863E-2</v>
      </c>
      <c r="AE65" s="4">
        <v>1888.6950000000002</v>
      </c>
      <c r="AF65" s="1">
        <f>(AE65-$F65)/$F65</f>
        <v>7.2067147557062991E-2</v>
      </c>
      <c r="AG65" s="4">
        <v>1764.8690000000008</v>
      </c>
      <c r="AH65" s="1">
        <f>(AG65-$F65)/$F65</f>
        <v>1.7806340578478438E-3</v>
      </c>
      <c r="AI65" s="4">
        <v>1790.2570000000001</v>
      </c>
      <c r="AJ65" s="1">
        <f t="shared" si="4"/>
        <v>1.6191452502423542E-2</v>
      </c>
      <c r="AK65" s="34">
        <f>AVERAGE(G65,I65,K65)</f>
        <v>1768.2976666666661</v>
      </c>
      <c r="AL65" s="34">
        <f>AVERAGE(M65,O65)</f>
        <v>2958.9575000000004</v>
      </c>
      <c r="AM65" s="8" t="s">
        <v>35</v>
      </c>
      <c r="AO65" t="s">
        <v>2</v>
      </c>
    </row>
    <row r="66" spans="1:41" x14ac:dyDescent="0.5">
      <c r="A66" t="s">
        <v>31</v>
      </c>
      <c r="B66" t="s">
        <v>46</v>
      </c>
      <c r="C66" t="s">
        <v>35</v>
      </c>
      <c r="D66" s="9" t="s">
        <v>46</v>
      </c>
      <c r="E66" t="s">
        <v>35</v>
      </c>
      <c r="F66" s="4">
        <v>1296.7929999999997</v>
      </c>
      <c r="G66" s="4">
        <v>1241.6969999999999</v>
      </c>
      <c r="H66" s="1">
        <f>(G66-F66)/F66</f>
        <v>-4.2486349016381021E-2</v>
      </c>
      <c r="I66" s="4">
        <v>1175.0989999999997</v>
      </c>
      <c r="J66" s="1">
        <f>(I66-$F66)/$F66</f>
        <v>-9.3842270894429564E-2</v>
      </c>
      <c r="K66" s="4">
        <v>1186.6030000000001</v>
      </c>
      <c r="L66" s="1">
        <f>(K66-$F66)/$F66</f>
        <v>-8.4971155766571563E-2</v>
      </c>
      <c r="M66" s="4">
        <v>2049.3680000000008</v>
      </c>
      <c r="N66" s="7">
        <f>(M66-F66)/F66</f>
        <v>0.58033548916442435</v>
      </c>
      <c r="O66" s="4">
        <v>2153.835</v>
      </c>
      <c r="P66" s="1">
        <f>(O66-$F66)/$F66</f>
        <v>0.66089345022682922</v>
      </c>
      <c r="Q66" s="4">
        <v>862.79499999999985</v>
      </c>
      <c r="R66" s="1">
        <f>(Q66-$F66)/$F66</f>
        <v>-0.33467022107614702</v>
      </c>
      <c r="S66" s="4">
        <v>1173.1030000000003</v>
      </c>
      <c r="T66" s="1">
        <f>(S66-$F66)/$F66</f>
        <v>-9.5381452552565762E-2</v>
      </c>
      <c r="U66" s="4">
        <v>1707.1920000000002</v>
      </c>
      <c r="V66" s="1">
        <f>(U66-$F66)/$F66</f>
        <v>0.3164722511611342</v>
      </c>
      <c r="W66" s="4">
        <v>1251.9330000000004</v>
      </c>
      <c r="X66" s="1">
        <f t="shared" si="3"/>
        <v>-3.4593030653311076E-2</v>
      </c>
      <c r="Y66" s="4">
        <v>1219.7810000000004</v>
      </c>
      <c r="Z66" s="1">
        <f>(Y66-$F66)/$F66</f>
        <v>-5.9386501932073413E-2</v>
      </c>
      <c r="AA66" s="4">
        <v>1208.9950000000001</v>
      </c>
      <c r="AB66" s="1">
        <f>(AA66-$F66)/$F66</f>
        <v>-6.7703943497535515E-2</v>
      </c>
      <c r="AC66" s="4">
        <v>1253.9579999999999</v>
      </c>
      <c r="AD66" s="1">
        <f>(AC66-$F66)/$F66</f>
        <v>-3.3031486135412375E-2</v>
      </c>
      <c r="AE66" s="4">
        <v>1292.3480000000004</v>
      </c>
      <c r="AF66" s="1">
        <f>(AE66-$F66)/$F66</f>
        <v>-3.4276866084249802E-3</v>
      </c>
      <c r="AG66" s="4">
        <v>1190.6580000000004</v>
      </c>
      <c r="AH66" s="1">
        <f>(AG66-$F66)/$F66</f>
        <v>-8.1844211065296726E-2</v>
      </c>
      <c r="AI66" s="4">
        <v>1182.3079999999998</v>
      </c>
      <c r="AJ66" s="1">
        <f t="shared" si="4"/>
        <v>-8.8283172410708516E-2</v>
      </c>
      <c r="AK66" s="34">
        <f>AVERAGE(G66,I66,K66)</f>
        <v>1201.1329999999998</v>
      </c>
      <c r="AL66" s="34">
        <f>AVERAGE(M66,O66)</f>
        <v>2101.6015000000007</v>
      </c>
      <c r="AM66" s="8" t="s">
        <v>35</v>
      </c>
      <c r="AO66" t="s">
        <v>64</v>
      </c>
    </row>
    <row r="67" spans="1:41" x14ac:dyDescent="0.5">
      <c r="A67" t="s">
        <v>32</v>
      </c>
      <c r="B67" t="s">
        <v>55</v>
      </c>
      <c r="C67" t="s">
        <v>34</v>
      </c>
      <c r="D67" s="11" t="s">
        <v>55</v>
      </c>
      <c r="E67" t="s">
        <v>34</v>
      </c>
      <c r="F67" s="4">
        <v>1988.3620000000001</v>
      </c>
      <c r="G67" s="4">
        <v>4206.5869999999977</v>
      </c>
      <c r="H67" s="10">
        <f>(G67-F67)/F67</f>
        <v>1.1156042008447142</v>
      </c>
      <c r="I67" s="4">
        <v>2700.1939999999995</v>
      </c>
      <c r="J67" s="1">
        <f>(I67-$F67)/$F67</f>
        <v>0.35799919732925867</v>
      </c>
      <c r="K67" s="4">
        <v>1651.473</v>
      </c>
      <c r="L67" s="1">
        <f>(K67-$F67)/$F67</f>
        <v>-0.16943041558830843</v>
      </c>
      <c r="M67" s="4">
        <v>1546.8470000000002</v>
      </c>
      <c r="N67" s="1">
        <f>(M67-F67)/F67</f>
        <v>-0.22204960666116122</v>
      </c>
      <c r="O67" s="4">
        <v>1348.4409999999996</v>
      </c>
      <c r="P67" s="1">
        <f>(O67-$F67)/$F67</f>
        <v>-0.32183324766818139</v>
      </c>
      <c r="Q67" s="4">
        <v>2064.1620000000003</v>
      </c>
      <c r="R67" s="1">
        <f>(Q67-$F67)/$F67</f>
        <v>3.8121830934206236E-2</v>
      </c>
      <c r="S67" s="4">
        <v>1653.6879999999996</v>
      </c>
      <c r="T67" s="1">
        <f>(S67-$F67)/$F67</f>
        <v>-0.16831643332552143</v>
      </c>
      <c r="U67" s="4">
        <v>1468.1499999999996</v>
      </c>
      <c r="V67" s="1">
        <f>(U67-$F67)/$F67</f>
        <v>-0.26162841575125678</v>
      </c>
      <c r="W67" s="4">
        <v>1559.5960000000002</v>
      </c>
      <c r="X67" s="1">
        <f t="shared" si="3"/>
        <v>-0.21563779633688424</v>
      </c>
      <c r="Y67" s="4">
        <v>1507.8510000000001</v>
      </c>
      <c r="Z67" s="1">
        <f>(Y67-$F67)/$F67</f>
        <v>-0.24166172960456897</v>
      </c>
      <c r="AA67" s="4">
        <v>1534.6900000000007</v>
      </c>
      <c r="AB67" s="1">
        <f>(AA67-$F67)/$F67</f>
        <v>-0.22816368447998872</v>
      </c>
      <c r="AC67" s="4">
        <v>1569.5929999999998</v>
      </c>
      <c r="AD67" s="1">
        <f>(AC67-$F67)/$F67</f>
        <v>-0.21061003982172272</v>
      </c>
      <c r="AE67" s="4">
        <v>1500.5160000000001</v>
      </c>
      <c r="AF67" s="1">
        <f>(AE67-$F67)/$F67</f>
        <v>-0.24535069569826823</v>
      </c>
      <c r="AG67" s="4">
        <v>2615.2290000000003</v>
      </c>
      <c r="AH67" s="1">
        <f>(AG67-$F67)/$F67</f>
        <v>0.31526804475241438</v>
      </c>
      <c r="AI67" s="4">
        <v>2670.3710000000005</v>
      </c>
      <c r="AJ67" s="1">
        <f t="shared" si="4"/>
        <v>0.34300041944072579</v>
      </c>
      <c r="AK67" s="34">
        <f>AVERAGE(G67,I67,K67)</f>
        <v>2852.7513333333322</v>
      </c>
      <c r="AL67" s="34">
        <f>AVERAGE(M67,O67)</f>
        <v>1447.6439999999998</v>
      </c>
      <c r="AM67" s="1" t="s">
        <v>34</v>
      </c>
      <c r="AO67" t="s">
        <v>84</v>
      </c>
    </row>
    <row r="68" spans="1:41" x14ac:dyDescent="0.5">
      <c r="A68" t="s">
        <v>33</v>
      </c>
      <c r="B68" t="s">
        <v>57</v>
      </c>
      <c r="C68" t="s">
        <v>35</v>
      </c>
      <c r="D68" s="55" t="s">
        <v>57</v>
      </c>
      <c r="E68" t="s">
        <v>35</v>
      </c>
      <c r="F68" s="4">
        <v>2885.2569999999992</v>
      </c>
      <c r="G68" s="4">
        <v>2752.8430000000003</v>
      </c>
      <c r="H68" s="1">
        <f>(G68-F68)/F68</f>
        <v>-4.5893312103566127E-2</v>
      </c>
      <c r="I68" s="4">
        <v>2624.864</v>
      </c>
      <c r="J68" s="1">
        <f>(I68-$F68)/$F68</f>
        <v>-9.0249499438004727E-2</v>
      </c>
      <c r="K68" s="4">
        <v>2700.0179999999991</v>
      </c>
      <c r="L68" s="1">
        <f>(K68-$F68)/$F68</f>
        <v>-6.4201906450621238E-2</v>
      </c>
      <c r="M68" s="4">
        <v>2628.235000000001</v>
      </c>
      <c r="N68" s="1">
        <f>(M68-F68)/F68</f>
        <v>-8.9081145977636722E-2</v>
      </c>
      <c r="O68" s="4">
        <v>2524.77</v>
      </c>
      <c r="P68" s="1">
        <f>(O68-$F68)/$F68</f>
        <v>-0.12494103644839932</v>
      </c>
      <c r="Q68" s="4">
        <v>1877.4839999999999</v>
      </c>
      <c r="R68" s="1">
        <f>(Q68-$F68)/$F68</f>
        <v>-0.34928361667608798</v>
      </c>
      <c r="S68" s="4">
        <v>2677.7370000000001</v>
      </c>
      <c r="T68" s="1">
        <f>(S68-$F68)/$F68</f>
        <v>-7.1924268791306672E-2</v>
      </c>
      <c r="U68" s="4">
        <v>2567.5619999999999</v>
      </c>
      <c r="V68" s="1">
        <f>(U68-$F68)/$F68</f>
        <v>-0.11010977531637541</v>
      </c>
      <c r="W68" s="4">
        <v>3169.5929999999994</v>
      </c>
      <c r="X68" s="54">
        <f t="shared" si="3"/>
        <v>9.8547893653841007E-2</v>
      </c>
      <c r="Y68" s="4">
        <v>3235.5600000000004</v>
      </c>
      <c r="Z68" s="7">
        <f>(Y68-$F68)/$F68</f>
        <v>0.12141136820740799</v>
      </c>
      <c r="AA68" s="4">
        <v>3123.3590000000008</v>
      </c>
      <c r="AB68" s="7">
        <f>(AA68-$F68)/$F68</f>
        <v>8.2523671201560816E-2</v>
      </c>
      <c r="AC68" s="4">
        <v>3185.5839999999994</v>
      </c>
      <c r="AD68" s="7">
        <f>(AC68-$F68)/$F68</f>
        <v>0.10409020756209943</v>
      </c>
      <c r="AE68" s="4">
        <v>6204.3609999999999</v>
      </c>
      <c r="AF68" s="7">
        <f>(AE68-$F68)/$F68</f>
        <v>1.1503668477366147</v>
      </c>
      <c r="AG68" s="4">
        <v>2687.253000000002</v>
      </c>
      <c r="AH68" s="1">
        <f>(AG68-$F68)/$F68</f>
        <v>-6.8626122387016902E-2</v>
      </c>
      <c r="AI68" s="4">
        <v>2682.8419999999996</v>
      </c>
      <c r="AJ68" s="1">
        <f t="shared" si="4"/>
        <v>-7.0154929006324071E-2</v>
      </c>
      <c r="AK68" s="34">
        <f>AVERAGE(G68,I68,K68)</f>
        <v>2692.5749999999998</v>
      </c>
      <c r="AL68" s="34">
        <f>AVERAGE(M68,O68)</f>
        <v>2576.5025000000005</v>
      </c>
      <c r="AM68" s="8" t="s">
        <v>70</v>
      </c>
      <c r="AN68" t="s">
        <v>210</v>
      </c>
      <c r="AO68" t="s">
        <v>198</v>
      </c>
    </row>
  </sheetData>
  <autoFilter ref="A38:AN68" xr:uid="{E6C52924-F7EC-1B40-8DCF-5541CA1C4A85}"/>
  <mergeCells count="16">
    <mergeCell ref="AK1:AM1"/>
    <mergeCell ref="G3:H3"/>
    <mergeCell ref="I3:J3"/>
    <mergeCell ref="K3:L3"/>
    <mergeCell ref="M3:N3"/>
    <mergeCell ref="O3:P3"/>
    <mergeCell ref="G1:P1"/>
    <mergeCell ref="Q3:R3"/>
    <mergeCell ref="S3:T3"/>
    <mergeCell ref="U3:V3"/>
    <mergeCell ref="W3:X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C83D-30DF-472B-954D-9EE455A3A21E}">
  <dimension ref="A1:H21"/>
  <sheetViews>
    <sheetView workbookViewId="0">
      <selection activeCell="A25" sqref="A25"/>
    </sheetView>
  </sheetViews>
  <sheetFormatPr defaultColWidth="8.8125" defaultRowHeight="15.75" x14ac:dyDescent="0.5"/>
  <cols>
    <col min="1" max="1" width="79.4375" bestFit="1" customWidth="1"/>
    <col min="2" max="2" width="14" bestFit="1" customWidth="1"/>
    <col min="3" max="3" width="9.5" bestFit="1" customWidth="1"/>
    <col min="4" max="4" width="14" bestFit="1" customWidth="1"/>
    <col min="5" max="5" width="17.1875" bestFit="1" customWidth="1"/>
    <col min="6" max="6" width="11.1875" bestFit="1" customWidth="1"/>
    <col min="7" max="7" width="12.6875" bestFit="1" customWidth="1"/>
    <col min="8" max="8" width="10.1875" bestFit="1" customWidth="1"/>
  </cols>
  <sheetData>
    <row r="1" spans="1:8" x14ac:dyDescent="0.5">
      <c r="A1" s="2" t="s">
        <v>178</v>
      </c>
    </row>
    <row r="2" spans="1:8" x14ac:dyDescent="0.5">
      <c r="A2" s="50" t="s">
        <v>179</v>
      </c>
      <c r="B2" s="50"/>
    </row>
    <row r="3" spans="1:8" x14ac:dyDescent="0.5">
      <c r="F3" s="69" t="s">
        <v>208</v>
      </c>
      <c r="G3" s="69"/>
    </row>
    <row r="4" spans="1:8" s="2" customFormat="1" x14ac:dyDescent="0.5">
      <c r="A4" s="2" t="s">
        <v>180</v>
      </c>
      <c r="B4" s="2" t="s">
        <v>58</v>
      </c>
      <c r="C4" s="2" t="s">
        <v>181</v>
      </c>
      <c r="D4" s="2" t="s">
        <v>182</v>
      </c>
      <c r="E4" s="2" t="s">
        <v>183</v>
      </c>
      <c r="F4" s="2" t="s">
        <v>206</v>
      </c>
      <c r="G4" s="2" t="s">
        <v>207</v>
      </c>
      <c r="H4" s="2" t="s">
        <v>60</v>
      </c>
    </row>
    <row r="5" spans="1:8" x14ac:dyDescent="0.5">
      <c r="A5" t="s">
        <v>184</v>
      </c>
      <c r="B5" t="s">
        <v>187</v>
      </c>
      <c r="C5" s="4">
        <v>21989</v>
      </c>
      <c r="D5" s="4">
        <v>2343477</v>
      </c>
      <c r="E5" s="1">
        <v>2.86E-2</v>
      </c>
      <c r="F5" s="4">
        <v>548863</v>
      </c>
      <c r="G5" s="4">
        <v>106877</v>
      </c>
      <c r="H5" s="4">
        <v>1514</v>
      </c>
    </row>
    <row r="6" spans="1:8" x14ac:dyDescent="0.5">
      <c r="A6" t="s">
        <v>185</v>
      </c>
      <c r="B6" t="s">
        <v>89</v>
      </c>
      <c r="C6" s="4">
        <v>21217</v>
      </c>
      <c r="D6" s="4">
        <v>2253086</v>
      </c>
      <c r="E6" s="1">
        <v>3.3300000000000003E-2</v>
      </c>
      <c r="F6" s="4">
        <v>548863</v>
      </c>
      <c r="G6" s="4">
        <v>132807</v>
      </c>
      <c r="H6" s="4">
        <v>1807</v>
      </c>
    </row>
    <row r="7" spans="1:8" x14ac:dyDescent="0.5">
      <c r="A7" t="s">
        <v>186</v>
      </c>
      <c r="B7" t="s">
        <v>87</v>
      </c>
      <c r="C7" s="4">
        <v>21587</v>
      </c>
      <c r="D7" s="4">
        <v>2230127</v>
      </c>
      <c r="E7" s="1">
        <v>3.3599999999999998E-2</v>
      </c>
      <c r="F7" s="4">
        <v>548863</v>
      </c>
      <c r="G7" s="4">
        <v>115000</v>
      </c>
      <c r="H7" s="4">
        <v>1616</v>
      </c>
    </row>
    <row r="8" spans="1:8" x14ac:dyDescent="0.5">
      <c r="A8" t="s">
        <v>188</v>
      </c>
      <c r="B8" t="s">
        <v>189</v>
      </c>
      <c r="C8" s="4">
        <v>20600</v>
      </c>
      <c r="D8" s="4">
        <v>2327144</v>
      </c>
      <c r="E8" s="1">
        <v>2.9000000000000001E-2</v>
      </c>
      <c r="F8" s="4">
        <v>548863</v>
      </c>
      <c r="G8" s="4">
        <v>106966</v>
      </c>
      <c r="H8" s="4">
        <v>1412</v>
      </c>
    </row>
    <row r="9" spans="1:8" x14ac:dyDescent="0.5">
      <c r="A9" t="s">
        <v>190</v>
      </c>
      <c r="B9" t="s">
        <v>88</v>
      </c>
      <c r="C9" s="4">
        <v>22168</v>
      </c>
      <c r="D9" s="4">
        <v>2295149</v>
      </c>
      <c r="E9" s="1">
        <v>5.2900000000000003E-2</v>
      </c>
      <c r="F9" s="4">
        <v>548863</v>
      </c>
      <c r="G9" s="4">
        <v>121286</v>
      </c>
      <c r="H9" s="4">
        <v>1629</v>
      </c>
    </row>
    <row r="10" spans="1:8" x14ac:dyDescent="0.5">
      <c r="A10" t="s">
        <v>191</v>
      </c>
      <c r="B10" t="s">
        <v>91</v>
      </c>
      <c r="C10" s="4">
        <v>20866</v>
      </c>
      <c r="D10" s="4">
        <v>2415809</v>
      </c>
      <c r="E10" s="1">
        <v>2.9000000000000001E-2</v>
      </c>
      <c r="F10" s="4">
        <v>548863</v>
      </c>
      <c r="G10" s="4">
        <v>104701</v>
      </c>
      <c r="H10" s="4">
        <v>1543</v>
      </c>
    </row>
    <row r="11" spans="1:8" x14ac:dyDescent="0.5">
      <c r="A11" t="s">
        <v>192</v>
      </c>
      <c r="B11" t="s">
        <v>90</v>
      </c>
      <c r="C11" s="4">
        <v>18446</v>
      </c>
      <c r="D11" s="4">
        <v>2060771</v>
      </c>
      <c r="E11" s="1">
        <v>2.1000000000000001E-2</v>
      </c>
      <c r="F11" s="4">
        <v>548863</v>
      </c>
      <c r="G11" s="4">
        <v>98609</v>
      </c>
      <c r="H11" s="4">
        <v>1369</v>
      </c>
    </row>
    <row r="12" spans="1:8" x14ac:dyDescent="0.5">
      <c r="A12" t="s">
        <v>194</v>
      </c>
      <c r="B12" t="s">
        <v>86</v>
      </c>
      <c r="C12" s="4">
        <v>23846</v>
      </c>
      <c r="D12" s="4">
        <v>2327616</v>
      </c>
      <c r="E12" s="1">
        <v>0.1052</v>
      </c>
      <c r="F12" s="4">
        <v>548863</v>
      </c>
      <c r="G12" s="4">
        <v>135054</v>
      </c>
      <c r="H12" s="4">
        <v>1844</v>
      </c>
    </row>
    <row r="13" spans="1:8" x14ac:dyDescent="0.5">
      <c r="A13" t="s">
        <v>195</v>
      </c>
      <c r="B13" t="s">
        <v>205</v>
      </c>
      <c r="C13" s="4">
        <v>20469</v>
      </c>
      <c r="D13" s="4">
        <v>2269452</v>
      </c>
      <c r="E13" s="1">
        <v>3.9300000000000002E-2</v>
      </c>
      <c r="F13" s="4">
        <v>548863</v>
      </c>
      <c r="G13" s="4">
        <v>102857</v>
      </c>
      <c r="H13" s="4">
        <v>1453</v>
      </c>
    </row>
    <row r="14" spans="1:8" x14ac:dyDescent="0.5">
      <c r="A14" t="s">
        <v>196</v>
      </c>
      <c r="B14" t="s">
        <v>193</v>
      </c>
      <c r="C14" s="4">
        <v>19236</v>
      </c>
      <c r="D14" s="4">
        <v>1467651</v>
      </c>
      <c r="E14" s="1">
        <v>1.4500000000000001E-2</v>
      </c>
      <c r="F14" s="4">
        <v>548863</v>
      </c>
      <c r="G14" s="4">
        <v>92325</v>
      </c>
      <c r="H14" s="4">
        <v>1316</v>
      </c>
    </row>
    <row r="16" spans="1:8" x14ac:dyDescent="0.5">
      <c r="A16" t="s">
        <v>221</v>
      </c>
      <c r="B16" t="s">
        <v>90</v>
      </c>
      <c r="C16" s="4">
        <v>30023</v>
      </c>
      <c r="D16" s="4">
        <v>2225017</v>
      </c>
      <c r="E16" s="1">
        <v>0.373</v>
      </c>
      <c r="F16" s="4">
        <v>548863</v>
      </c>
      <c r="G16" s="4">
        <v>96942</v>
      </c>
      <c r="H16" s="4">
        <v>1387</v>
      </c>
    </row>
    <row r="17" spans="1:8" x14ac:dyDescent="0.5">
      <c r="A17" t="s">
        <v>222</v>
      </c>
      <c r="B17" t="s">
        <v>90</v>
      </c>
      <c r="C17" s="4">
        <v>27607</v>
      </c>
      <c r="D17" s="4">
        <v>1993949</v>
      </c>
      <c r="E17" s="1">
        <v>0.2732</v>
      </c>
      <c r="F17" s="4">
        <v>548863</v>
      </c>
      <c r="G17" s="4">
        <v>96318</v>
      </c>
      <c r="H17" s="4">
        <v>1336</v>
      </c>
    </row>
    <row r="18" spans="1:8" x14ac:dyDescent="0.5">
      <c r="A18" s="9" t="s">
        <v>223</v>
      </c>
      <c r="B18" t="s">
        <v>90</v>
      </c>
      <c r="C18" s="4">
        <v>33234</v>
      </c>
      <c r="D18" s="4">
        <v>2316987</v>
      </c>
      <c r="E18" s="1">
        <v>0.3538</v>
      </c>
      <c r="F18" s="4">
        <v>548863</v>
      </c>
      <c r="G18" s="4">
        <v>107161</v>
      </c>
      <c r="H18" s="4">
        <v>1478</v>
      </c>
    </row>
    <row r="19" spans="1:8" x14ac:dyDescent="0.5">
      <c r="A19" t="s">
        <v>224</v>
      </c>
      <c r="B19" t="s">
        <v>90</v>
      </c>
      <c r="C19" s="4">
        <v>25958</v>
      </c>
      <c r="D19" s="4">
        <v>2110951</v>
      </c>
      <c r="E19" s="1">
        <v>0.32969999999999999</v>
      </c>
      <c r="F19" s="4">
        <v>548863</v>
      </c>
      <c r="G19" s="4">
        <v>99493</v>
      </c>
      <c r="H19" s="4">
        <v>1379</v>
      </c>
    </row>
    <row r="20" spans="1:8" x14ac:dyDescent="0.5">
      <c r="A20" t="s">
        <v>225</v>
      </c>
      <c r="B20" t="s">
        <v>193</v>
      </c>
      <c r="C20" s="4">
        <v>33292</v>
      </c>
      <c r="D20" s="4">
        <v>2340600</v>
      </c>
      <c r="E20" s="1">
        <v>0.3931</v>
      </c>
      <c r="F20" s="4">
        <v>548863</v>
      </c>
      <c r="G20" s="4">
        <v>126152</v>
      </c>
      <c r="H20" s="4">
        <v>1740</v>
      </c>
    </row>
    <row r="21" spans="1:8" x14ac:dyDescent="0.5">
      <c r="A21" s="9" t="s">
        <v>226</v>
      </c>
      <c r="B21" t="s">
        <v>193</v>
      </c>
      <c r="C21" s="4">
        <v>41224</v>
      </c>
      <c r="D21" s="4">
        <v>2501626</v>
      </c>
      <c r="E21" s="1">
        <v>0.50529999999999997</v>
      </c>
      <c r="F21" s="4">
        <v>548863</v>
      </c>
      <c r="G21" s="4">
        <v>130955</v>
      </c>
      <c r="H21" s="4">
        <v>1772</v>
      </c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4228-7BBE-7944-A841-52461B27D6B5}">
  <dimension ref="A1:P50"/>
  <sheetViews>
    <sheetView workbookViewId="0"/>
  </sheetViews>
  <sheetFormatPr defaultColWidth="11" defaultRowHeight="15.75" x14ac:dyDescent="0.5"/>
  <cols>
    <col min="1" max="1" width="25" bestFit="1" customWidth="1"/>
    <col min="2" max="2" width="9.8125" bestFit="1" customWidth="1"/>
    <col min="3" max="3" width="25" customWidth="1"/>
  </cols>
  <sheetData>
    <row r="1" spans="1:16" x14ac:dyDescent="0.5">
      <c r="A1" s="2" t="s">
        <v>211</v>
      </c>
    </row>
    <row r="5" spans="1:16" x14ac:dyDescent="0.5">
      <c r="A5" s="2" t="s">
        <v>3</v>
      </c>
      <c r="B5" s="2" t="s">
        <v>94</v>
      </c>
      <c r="C5" s="2" t="s">
        <v>125</v>
      </c>
      <c r="D5" s="2" t="s">
        <v>37</v>
      </c>
      <c r="E5" s="2" t="s">
        <v>92</v>
      </c>
      <c r="F5" s="2" t="s">
        <v>126</v>
      </c>
      <c r="G5" s="2" t="s">
        <v>0</v>
      </c>
      <c r="H5" s="26" t="s">
        <v>1</v>
      </c>
      <c r="I5" s="27" t="s">
        <v>63</v>
      </c>
      <c r="J5" s="28" t="s">
        <v>66</v>
      </c>
      <c r="K5" s="29" t="s">
        <v>2</v>
      </c>
      <c r="L5" s="30" t="s">
        <v>64</v>
      </c>
      <c r="M5" s="35" t="s">
        <v>78</v>
      </c>
      <c r="N5" s="36" t="s">
        <v>79</v>
      </c>
      <c r="O5" s="51" t="s">
        <v>197</v>
      </c>
      <c r="P5" s="56" t="s">
        <v>198</v>
      </c>
    </row>
    <row r="6" spans="1:16" x14ac:dyDescent="0.5">
      <c r="A6" t="s">
        <v>28</v>
      </c>
      <c r="B6" t="s">
        <v>95</v>
      </c>
      <c r="C6" t="str">
        <f>CONCATENATE(D6," (",B6,")")</f>
        <v>Ankole (Sp4)</v>
      </c>
      <c r="D6" s="11" t="s">
        <v>55</v>
      </c>
      <c r="E6" s="14" t="s">
        <v>86</v>
      </c>
      <c r="F6" s="14" t="s">
        <v>127</v>
      </c>
      <c r="G6" s="39">
        <v>3306.6659999999988</v>
      </c>
      <c r="H6" s="39">
        <v>5443.6670000000022</v>
      </c>
      <c r="I6" s="39">
        <v>5117.8489999999993</v>
      </c>
      <c r="J6" s="39">
        <v>3595.6849999999981</v>
      </c>
      <c r="K6" s="39">
        <v>2878.1379999999999</v>
      </c>
      <c r="L6" s="39">
        <v>2826.2549999999983</v>
      </c>
      <c r="M6" s="39">
        <v>4941.8239999999996</v>
      </c>
      <c r="N6" s="39">
        <v>3293.4570000000008</v>
      </c>
      <c r="O6" s="4">
        <v>2819.902000000001</v>
      </c>
      <c r="P6" s="4">
        <v>3036.2130000000002</v>
      </c>
    </row>
    <row r="7" spans="1:16" x14ac:dyDescent="0.5">
      <c r="A7" t="s">
        <v>32</v>
      </c>
      <c r="B7" t="s">
        <v>96</v>
      </c>
      <c r="C7" t="str">
        <f>CONCATENATE(D7," (",B7,")")</f>
        <v>Ankole (Sp8)</v>
      </c>
      <c r="D7" s="11" t="s">
        <v>55</v>
      </c>
      <c r="E7" s="14" t="s">
        <v>86</v>
      </c>
      <c r="F7" s="14" t="s">
        <v>127</v>
      </c>
      <c r="G7" s="39">
        <v>1988.3620000000001</v>
      </c>
      <c r="H7" s="39">
        <v>4206.5869999999977</v>
      </c>
      <c r="I7" s="39">
        <v>2700.1939999999995</v>
      </c>
      <c r="J7" s="39">
        <v>1651.473</v>
      </c>
      <c r="K7" s="39">
        <v>1546.8470000000002</v>
      </c>
      <c r="L7" s="39">
        <v>1348.4409999999996</v>
      </c>
      <c r="M7" s="39">
        <v>2064.1620000000003</v>
      </c>
      <c r="N7" s="39">
        <v>1653.6879999999996</v>
      </c>
      <c r="O7" s="4">
        <v>1468.1499999999996</v>
      </c>
      <c r="P7" s="4">
        <v>1559.5960000000002</v>
      </c>
    </row>
    <row r="8" spans="1:16" x14ac:dyDescent="0.5">
      <c r="A8" t="s">
        <v>22</v>
      </c>
      <c r="B8" t="s">
        <v>97</v>
      </c>
      <c r="C8" t="str">
        <f>CONCATENATE(D8," (",B8,")")</f>
        <v>Buffalo (Sp1)</v>
      </c>
      <c r="D8" s="11" t="s">
        <v>51</v>
      </c>
      <c r="E8" s="14" t="s">
        <v>86</v>
      </c>
      <c r="F8" s="14" t="s">
        <v>127</v>
      </c>
      <c r="G8" s="39">
        <v>2688.8430000000008</v>
      </c>
      <c r="H8" s="39">
        <v>4309.8129999999965</v>
      </c>
      <c r="I8" s="39">
        <v>3759.8700000000008</v>
      </c>
      <c r="J8" s="39">
        <v>2814.1150000000007</v>
      </c>
      <c r="K8" s="39">
        <v>2355.8729999999996</v>
      </c>
      <c r="L8" s="39">
        <v>2317.3739999999998</v>
      </c>
      <c r="M8" s="39">
        <v>2554.904</v>
      </c>
      <c r="N8" s="39">
        <v>2620.1530000000002</v>
      </c>
      <c r="O8" s="4">
        <v>2299.6700000000005</v>
      </c>
      <c r="P8" s="4">
        <v>2471.2699999999995</v>
      </c>
    </row>
    <row r="9" spans="1:16" x14ac:dyDescent="0.5">
      <c r="A9" t="s">
        <v>11</v>
      </c>
      <c r="B9" t="s">
        <v>98</v>
      </c>
      <c r="C9" t="str">
        <f>CONCATENATE(D9," (",B9,")")</f>
        <v>Bull (Jan14Sp24)</v>
      </c>
      <c r="D9" s="11" t="s">
        <v>45</v>
      </c>
      <c r="E9" s="14" t="s">
        <v>86</v>
      </c>
      <c r="F9" s="14" t="s">
        <v>127</v>
      </c>
      <c r="G9" s="39">
        <v>3211.1120000000001</v>
      </c>
      <c r="H9" s="39">
        <v>7615.1860000000024</v>
      </c>
      <c r="I9" s="39">
        <v>5451.1090000000022</v>
      </c>
      <c r="J9" s="39">
        <v>3811.1000000000013</v>
      </c>
      <c r="K9" s="39">
        <v>2893.8689999999997</v>
      </c>
      <c r="L9" s="39">
        <v>2855.9310000000005</v>
      </c>
      <c r="M9" s="39">
        <v>3529.6850000000004</v>
      </c>
      <c r="N9" s="39">
        <v>3274.2510000000011</v>
      </c>
      <c r="O9" s="4">
        <v>2863.1240000000012</v>
      </c>
      <c r="P9" s="4">
        <v>3037.5729999999999</v>
      </c>
    </row>
    <row r="10" spans="1:16" x14ac:dyDescent="0.5">
      <c r="A10" t="s">
        <v>5</v>
      </c>
      <c r="B10" t="s">
        <v>99</v>
      </c>
      <c r="C10" t="str">
        <f>CONCATENATE(D10," (",B10,")")</f>
        <v>Wildebeast (Jan14Sp18)</v>
      </c>
      <c r="D10" s="14" t="s">
        <v>39</v>
      </c>
      <c r="E10" s="14" t="s">
        <v>86</v>
      </c>
      <c r="F10" s="14" t="s">
        <v>127</v>
      </c>
      <c r="G10" s="39">
        <v>4379.4880000000012</v>
      </c>
      <c r="H10" s="39">
        <v>6868.4399999999987</v>
      </c>
      <c r="I10" s="39">
        <v>7130.2760000000017</v>
      </c>
      <c r="J10" s="39">
        <v>4636.0510000000013</v>
      </c>
      <c r="K10" s="39">
        <v>3765.0170000000007</v>
      </c>
      <c r="L10" s="39">
        <v>3731.213999999999</v>
      </c>
      <c r="M10" s="39">
        <v>4417.2049999999981</v>
      </c>
      <c r="N10" s="39">
        <v>4304.9079999999985</v>
      </c>
      <c r="O10" s="4">
        <v>3658.9150000000013</v>
      </c>
      <c r="P10" s="4">
        <v>3839.7979999999998</v>
      </c>
    </row>
    <row r="11" spans="1:16" x14ac:dyDescent="0.5">
      <c r="D11" s="14"/>
      <c r="E11" s="14"/>
      <c r="F11" s="14"/>
      <c r="G11" s="39" t="s">
        <v>0</v>
      </c>
      <c r="H11" s="39" t="s">
        <v>1</v>
      </c>
      <c r="I11" s="39" t="s">
        <v>63</v>
      </c>
      <c r="J11" s="39" t="s">
        <v>66</v>
      </c>
      <c r="K11" s="39" t="s">
        <v>2</v>
      </c>
      <c r="L11" s="39" t="s">
        <v>64</v>
      </c>
      <c r="M11" s="39" t="s">
        <v>78</v>
      </c>
      <c r="N11" s="39" t="s">
        <v>79</v>
      </c>
      <c r="O11" s="39" t="s">
        <v>197</v>
      </c>
      <c r="P11" s="39" t="s">
        <v>198</v>
      </c>
    </row>
    <row r="12" spans="1:16" x14ac:dyDescent="0.5">
      <c r="A12" t="s">
        <v>4</v>
      </c>
      <c r="B12" t="s">
        <v>100</v>
      </c>
      <c r="C12" t="str">
        <f>CONCATENATE(D12," (",B12,")")</f>
        <v>Zebra (Jan14Sp17)</v>
      </c>
      <c r="D12" s="37" t="s">
        <v>38</v>
      </c>
      <c r="E12" s="14" t="s">
        <v>91</v>
      </c>
      <c r="F12" s="14" t="s">
        <v>127</v>
      </c>
      <c r="G12" s="39">
        <v>3255.027000000001</v>
      </c>
      <c r="H12" s="39">
        <v>3444.1739999999995</v>
      </c>
      <c r="I12" s="39">
        <v>3377.0349999999999</v>
      </c>
      <c r="J12" s="39">
        <v>3434.054000000001</v>
      </c>
      <c r="K12" s="39">
        <v>2854.7189999999996</v>
      </c>
      <c r="L12" s="39">
        <v>2850.5419999999999</v>
      </c>
      <c r="M12" s="39">
        <v>2290.181</v>
      </c>
      <c r="N12" s="39">
        <v>7011.9750000000013</v>
      </c>
      <c r="O12" s="4">
        <v>2820.8850000000007</v>
      </c>
      <c r="P12" s="4">
        <v>2995.7549999999997</v>
      </c>
    </row>
    <row r="13" spans="1:16" x14ac:dyDescent="0.5">
      <c r="D13" s="14"/>
      <c r="E13" s="14"/>
      <c r="F13" s="14"/>
      <c r="G13" s="39" t="s">
        <v>0</v>
      </c>
      <c r="H13" s="39" t="s">
        <v>1</v>
      </c>
      <c r="I13" s="39" t="s">
        <v>63</v>
      </c>
      <c r="J13" s="39" t="s">
        <v>66</v>
      </c>
      <c r="K13" s="39" t="s">
        <v>2</v>
      </c>
      <c r="L13" s="39" t="s">
        <v>64</v>
      </c>
      <c r="M13" s="39" t="s">
        <v>78</v>
      </c>
      <c r="N13" s="39" t="s">
        <v>79</v>
      </c>
      <c r="O13" s="39" t="s">
        <v>197</v>
      </c>
      <c r="P13" s="39" t="s">
        <v>198</v>
      </c>
    </row>
    <row r="14" spans="1:16" x14ac:dyDescent="0.5">
      <c r="A14" t="s">
        <v>13</v>
      </c>
      <c r="B14" t="s">
        <v>101</v>
      </c>
      <c r="C14" t="str">
        <f t="shared" ref="C14:C21" si="0">CONCATENATE(D14," (",B14,")")</f>
        <v>Woodmouse (Sp11)</v>
      </c>
      <c r="D14" s="9" t="s">
        <v>46</v>
      </c>
      <c r="E14" s="14" t="s">
        <v>187</v>
      </c>
      <c r="F14" s="14" t="s">
        <v>127</v>
      </c>
      <c r="G14" s="39">
        <v>3569.8819999999992</v>
      </c>
      <c r="H14" s="39">
        <v>3342.5479999999998</v>
      </c>
      <c r="I14" s="39">
        <v>3209.3349999999991</v>
      </c>
      <c r="J14" s="39">
        <v>3176.1370000000002</v>
      </c>
      <c r="K14" s="39">
        <v>4839.113000000003</v>
      </c>
      <c r="L14" s="39">
        <v>4702.5860000000021</v>
      </c>
      <c r="M14" s="39">
        <v>2270.1539999999991</v>
      </c>
      <c r="N14" s="39">
        <v>3201.4999999999986</v>
      </c>
      <c r="O14" s="4">
        <v>4117.702000000002</v>
      </c>
      <c r="P14" s="4">
        <v>3379.4860000000008</v>
      </c>
    </row>
    <row r="15" spans="1:16" x14ac:dyDescent="0.5">
      <c r="A15" t="s">
        <v>30</v>
      </c>
      <c r="B15" t="s">
        <v>102</v>
      </c>
      <c r="C15" t="str">
        <f t="shared" si="0"/>
        <v>Woodmouse (Sp6)</v>
      </c>
      <c r="D15" s="9" t="s">
        <v>46</v>
      </c>
      <c r="E15" s="14" t="s">
        <v>187</v>
      </c>
      <c r="F15" s="14" t="s">
        <v>127</v>
      </c>
      <c r="G15" s="39">
        <v>1761.7320000000004</v>
      </c>
      <c r="H15" s="39">
        <v>1839.9689999999996</v>
      </c>
      <c r="I15" s="39">
        <v>1746.8779999999997</v>
      </c>
      <c r="J15" s="39">
        <v>1718.0459999999994</v>
      </c>
      <c r="K15" s="39">
        <v>2983.8110000000006</v>
      </c>
      <c r="L15" s="39">
        <v>2934.1040000000007</v>
      </c>
      <c r="M15" s="39">
        <v>1239.693</v>
      </c>
      <c r="N15" s="39">
        <v>1655.9089999999994</v>
      </c>
      <c r="O15" s="4">
        <v>2337.3939999999998</v>
      </c>
      <c r="P15" s="4">
        <v>1844.4409999999998</v>
      </c>
    </row>
    <row r="16" spans="1:16" x14ac:dyDescent="0.5">
      <c r="A16" t="s">
        <v>31</v>
      </c>
      <c r="B16" t="s">
        <v>103</v>
      </c>
      <c r="C16" t="str">
        <f t="shared" si="0"/>
        <v>Woodmouse (Sp7)</v>
      </c>
      <c r="D16" s="9" t="s">
        <v>46</v>
      </c>
      <c r="E16" s="14" t="s">
        <v>187</v>
      </c>
      <c r="F16" s="14" t="s">
        <v>127</v>
      </c>
      <c r="G16" s="39">
        <v>1296.7929999999997</v>
      </c>
      <c r="H16" s="39">
        <v>1241.6969999999999</v>
      </c>
      <c r="I16" s="39">
        <v>1175.0989999999997</v>
      </c>
      <c r="J16" s="39">
        <v>1186.6030000000001</v>
      </c>
      <c r="K16" s="39">
        <v>2049.3680000000008</v>
      </c>
      <c r="L16" s="39">
        <v>2153.835</v>
      </c>
      <c r="M16" s="39">
        <v>862.79499999999985</v>
      </c>
      <c r="N16" s="39">
        <v>1173.1030000000003</v>
      </c>
      <c r="O16" s="4">
        <v>1707.1920000000002</v>
      </c>
      <c r="P16" s="4">
        <v>1251.9330000000004</v>
      </c>
    </row>
    <row r="17" spans="1:16" x14ac:dyDescent="0.5">
      <c r="D17" s="14"/>
      <c r="E17" s="14"/>
      <c r="F17" s="14"/>
      <c r="G17" s="39" t="s">
        <v>0</v>
      </c>
      <c r="H17" s="39" t="s">
        <v>1</v>
      </c>
      <c r="I17" s="39" t="s">
        <v>63</v>
      </c>
      <c r="J17" s="39" t="s">
        <v>66</v>
      </c>
      <c r="K17" s="39" t="s">
        <v>2</v>
      </c>
      <c r="L17" s="39" t="s">
        <v>64</v>
      </c>
      <c r="M17" s="39" t="s">
        <v>78</v>
      </c>
      <c r="N17" s="39" t="s">
        <v>79</v>
      </c>
      <c r="O17" s="39" t="s">
        <v>197</v>
      </c>
      <c r="P17" s="39" t="s">
        <v>198</v>
      </c>
    </row>
    <row r="18" spans="1:16" x14ac:dyDescent="0.5">
      <c r="A18" t="s">
        <v>17</v>
      </c>
      <c r="B18" t="s">
        <v>104</v>
      </c>
      <c r="C18" t="str">
        <f t="shared" si="0"/>
        <v>Bank Vole (Sp15)</v>
      </c>
      <c r="D18" s="53" t="s">
        <v>49</v>
      </c>
      <c r="E18" s="14" t="s">
        <v>209</v>
      </c>
      <c r="F18" s="14" t="s">
        <v>127</v>
      </c>
      <c r="G18" s="39">
        <v>3007.9640000000004</v>
      </c>
      <c r="H18" s="39">
        <v>3016.0229999999997</v>
      </c>
      <c r="I18" s="39">
        <v>2832.610000000001</v>
      </c>
      <c r="J18" s="39">
        <v>2904.4690000000014</v>
      </c>
      <c r="K18" s="39">
        <v>3753.6840000000007</v>
      </c>
      <c r="L18" s="39">
        <v>3748.079999999999</v>
      </c>
      <c r="M18" s="39">
        <v>2053.5979999999995</v>
      </c>
      <c r="N18" s="39">
        <v>2783.9780000000001</v>
      </c>
      <c r="O18" s="34">
        <v>4042.0050000000015</v>
      </c>
      <c r="P18" s="4">
        <v>3051.340999999999</v>
      </c>
    </row>
    <row r="19" spans="1:16" x14ac:dyDescent="0.5">
      <c r="A19" t="s">
        <v>18</v>
      </c>
      <c r="B19" t="s">
        <v>105</v>
      </c>
      <c r="C19" t="str">
        <f t="shared" si="0"/>
        <v>Bank Vole (Sp16)</v>
      </c>
      <c r="D19" s="53" t="s">
        <v>49</v>
      </c>
      <c r="E19" s="14" t="s">
        <v>209</v>
      </c>
      <c r="F19" s="14" t="s">
        <v>127</v>
      </c>
      <c r="G19" s="39">
        <v>3030.1320000000014</v>
      </c>
      <c r="H19" s="39">
        <v>3088.1109999999999</v>
      </c>
      <c r="I19" s="39">
        <v>2886.690000000001</v>
      </c>
      <c r="J19" s="39">
        <v>2921.951</v>
      </c>
      <c r="K19" s="39">
        <v>3869.9540000000011</v>
      </c>
      <c r="L19" s="39">
        <v>3802.1759999999995</v>
      </c>
      <c r="M19" s="39">
        <v>2061.2609999999995</v>
      </c>
      <c r="N19" s="39">
        <v>2794.4240000000004</v>
      </c>
      <c r="O19" s="34">
        <v>4181.5000000000009</v>
      </c>
      <c r="P19" s="4">
        <v>3068.0319999999983</v>
      </c>
    </row>
    <row r="20" spans="1:16" x14ac:dyDescent="0.5">
      <c r="A20" t="s">
        <v>15</v>
      </c>
      <c r="B20" t="s">
        <v>106</v>
      </c>
      <c r="C20" t="str">
        <f t="shared" si="0"/>
        <v>Field Vole (Sp13)</v>
      </c>
      <c r="D20" s="53" t="s">
        <v>48</v>
      </c>
      <c r="E20" s="14" t="s">
        <v>209</v>
      </c>
      <c r="F20" s="14" t="s">
        <v>127</v>
      </c>
      <c r="G20" s="39">
        <v>3478.0949999999993</v>
      </c>
      <c r="H20" s="39">
        <v>3468.6040000000012</v>
      </c>
      <c r="I20" s="39">
        <v>3280.4319999999998</v>
      </c>
      <c r="J20" s="39">
        <v>3328.7690000000007</v>
      </c>
      <c r="K20" s="39">
        <v>4319.8280000000022</v>
      </c>
      <c r="L20" s="39">
        <v>4226.7129999999979</v>
      </c>
      <c r="M20" s="39">
        <v>2301.0949999999993</v>
      </c>
      <c r="N20" s="39">
        <v>3229.1380000000004</v>
      </c>
      <c r="O20" s="34">
        <v>4650.1810000000005</v>
      </c>
      <c r="P20" s="4">
        <v>3475.4140000000007</v>
      </c>
    </row>
    <row r="21" spans="1:16" x14ac:dyDescent="0.5">
      <c r="A21" t="s">
        <v>16</v>
      </c>
      <c r="B21" t="s">
        <v>107</v>
      </c>
      <c r="C21" t="str">
        <f t="shared" si="0"/>
        <v>Field Vole (Sp14)</v>
      </c>
      <c r="D21" s="53" t="s">
        <v>48</v>
      </c>
      <c r="E21" s="14" t="s">
        <v>209</v>
      </c>
      <c r="F21" s="14" t="s">
        <v>127</v>
      </c>
      <c r="G21" s="39">
        <v>3701.0239999999985</v>
      </c>
      <c r="H21" s="39">
        <v>3628.7529999999983</v>
      </c>
      <c r="I21" s="39">
        <v>3447.6279999999988</v>
      </c>
      <c r="J21" s="39">
        <v>3415.8300000000008</v>
      </c>
      <c r="K21" s="39">
        <v>4523.4279999999999</v>
      </c>
      <c r="L21" s="39">
        <v>4415.0079999999989</v>
      </c>
      <c r="M21" s="39">
        <v>2444.9060000000004</v>
      </c>
      <c r="N21" s="39">
        <v>3384.5529999999994</v>
      </c>
      <c r="O21" s="34">
        <v>4788.1610000000019</v>
      </c>
      <c r="P21" s="4">
        <v>3601.5479999999998</v>
      </c>
    </row>
    <row r="22" spans="1:16" x14ac:dyDescent="0.5">
      <c r="E22" s="14"/>
      <c r="F22" s="14"/>
      <c r="G22" s="39" t="s">
        <v>0</v>
      </c>
      <c r="H22" s="39" t="s">
        <v>1</v>
      </c>
      <c r="I22" s="39" t="s">
        <v>63</v>
      </c>
      <c r="J22" s="39" t="s">
        <v>66</v>
      </c>
      <c r="K22" s="39" t="s">
        <v>2</v>
      </c>
      <c r="L22" s="39" t="s">
        <v>64</v>
      </c>
      <c r="M22" s="39" t="s">
        <v>78</v>
      </c>
      <c r="N22" s="39" t="s">
        <v>79</v>
      </c>
      <c r="O22" s="39" t="s">
        <v>197</v>
      </c>
      <c r="P22" s="39" t="s">
        <v>198</v>
      </c>
    </row>
    <row r="23" spans="1:16" x14ac:dyDescent="0.5">
      <c r="A23" t="s">
        <v>7</v>
      </c>
      <c r="B23" t="s">
        <v>108</v>
      </c>
      <c r="C23" t="str">
        <f>CONCATENATE(D23," (",B23,")")</f>
        <v>Alfred's Deer (Jan14Sp20)</v>
      </c>
      <c r="D23" s="14" t="s">
        <v>41</v>
      </c>
      <c r="E23" s="14" t="s">
        <v>93</v>
      </c>
      <c r="F23" s="14" t="s">
        <v>128</v>
      </c>
      <c r="G23" s="39">
        <v>3903.2349999999988</v>
      </c>
      <c r="H23" s="39">
        <v>6175.4789999999985</v>
      </c>
      <c r="I23" s="39">
        <v>5905.9899999999989</v>
      </c>
      <c r="J23" s="39">
        <v>4347.2039999999979</v>
      </c>
      <c r="K23" s="39">
        <v>3531.5860000000021</v>
      </c>
      <c r="L23" s="39">
        <v>3493.9349999999977</v>
      </c>
      <c r="M23" s="39">
        <v>5200.951</v>
      </c>
      <c r="N23" s="39">
        <v>3966.7310000000011</v>
      </c>
      <c r="O23" s="4">
        <v>3505.8849999999989</v>
      </c>
      <c r="P23" s="4">
        <v>3718.9420000000009</v>
      </c>
    </row>
    <row r="24" spans="1:16" x14ac:dyDescent="0.5">
      <c r="A24" t="s">
        <v>29</v>
      </c>
      <c r="B24" t="s">
        <v>109</v>
      </c>
      <c r="C24" t="str">
        <f>CONCATENATE(D24," (",B24,")")</f>
        <v>Blackbuck (Sp5)</v>
      </c>
      <c r="D24" s="14" t="s">
        <v>56</v>
      </c>
      <c r="E24" s="14" t="s">
        <v>93</v>
      </c>
      <c r="F24" s="14" t="s">
        <v>129</v>
      </c>
      <c r="G24" s="39">
        <v>2817.7849999999999</v>
      </c>
      <c r="H24" s="39">
        <v>4147.0149999999994</v>
      </c>
      <c r="I24" s="39">
        <v>4225.0469999999978</v>
      </c>
      <c r="J24" s="39">
        <v>2920.4429999999993</v>
      </c>
      <c r="K24" s="39">
        <v>2398.3130000000001</v>
      </c>
      <c r="L24" s="39">
        <v>2340.1779999999994</v>
      </c>
      <c r="M24" s="39">
        <v>2737.3300000000013</v>
      </c>
      <c r="N24" s="39">
        <v>2767.2740000000008</v>
      </c>
      <c r="O24" s="4">
        <v>2327.1749999999997</v>
      </c>
      <c r="P24" s="4">
        <v>2518.4969999999994</v>
      </c>
    </row>
    <row r="25" spans="1:16" x14ac:dyDescent="0.5">
      <c r="A25" t="s">
        <v>6</v>
      </c>
      <c r="B25" t="s">
        <v>110</v>
      </c>
      <c r="C25" t="str">
        <f>CONCATENATE(D25," (",B25,")")</f>
        <v>Gemsbok (Jan14Sp19)</v>
      </c>
      <c r="D25" s="14" t="s">
        <v>40</v>
      </c>
      <c r="E25" s="14" t="s">
        <v>93</v>
      </c>
      <c r="F25" s="14" t="s">
        <v>130</v>
      </c>
      <c r="G25" s="39">
        <v>4074.8409999999994</v>
      </c>
      <c r="H25" s="39">
        <v>6520.0019999999986</v>
      </c>
      <c r="I25" s="39">
        <v>6707.6480000000001</v>
      </c>
      <c r="J25" s="39">
        <v>4453.0430000000006</v>
      </c>
      <c r="K25" s="39">
        <v>3557.1540000000014</v>
      </c>
      <c r="L25" s="39">
        <v>3560.8140000000003</v>
      </c>
      <c r="M25" s="39">
        <v>4134.1710000000003</v>
      </c>
      <c r="N25" s="39">
        <v>4069.4229999999993</v>
      </c>
      <c r="O25" s="4">
        <v>3566.0249999999987</v>
      </c>
      <c r="P25" s="4">
        <v>3729.9759999999997</v>
      </c>
    </row>
    <row r="26" spans="1:16" x14ac:dyDescent="0.5">
      <c r="A26" t="s">
        <v>14</v>
      </c>
      <c r="B26" t="s">
        <v>111</v>
      </c>
      <c r="C26" t="str">
        <f>CONCATENATE(D26," (",B26,")")</f>
        <v>Lechwe (Sp12)</v>
      </c>
      <c r="D26" s="14" t="s">
        <v>47</v>
      </c>
      <c r="E26" s="14" t="s">
        <v>93</v>
      </c>
      <c r="F26" s="14" t="s">
        <v>131</v>
      </c>
      <c r="G26" s="39">
        <v>4257.7789999999995</v>
      </c>
      <c r="H26" s="39">
        <v>6161.0989999999974</v>
      </c>
      <c r="I26" s="39">
        <v>6524.6029999999964</v>
      </c>
      <c r="J26" s="39">
        <v>4390.1879999999983</v>
      </c>
      <c r="K26" s="39">
        <v>3706.0680000000011</v>
      </c>
      <c r="L26" s="39">
        <v>3580.1860000000006</v>
      </c>
      <c r="M26" s="39">
        <v>4083.8179999999998</v>
      </c>
      <c r="N26" s="39">
        <v>4150.1420000000016</v>
      </c>
      <c r="O26" s="4">
        <v>3596.3770000000009</v>
      </c>
      <c r="P26" s="4">
        <v>3862.9709999999991</v>
      </c>
    </row>
    <row r="27" spans="1:16" x14ac:dyDescent="0.5">
      <c r="A27" t="s">
        <v>27</v>
      </c>
      <c r="B27" t="s">
        <v>112</v>
      </c>
      <c r="C27" t="str">
        <f>CONCATENATE(D27," (",B27,")")</f>
        <v>Scimitar Horned Oryx (Sp2)</v>
      </c>
      <c r="D27" s="14" t="s">
        <v>54</v>
      </c>
      <c r="E27" s="14" t="s">
        <v>93</v>
      </c>
      <c r="F27" s="14" t="s">
        <v>132</v>
      </c>
      <c r="G27" s="39">
        <v>2367.127</v>
      </c>
      <c r="H27" s="39">
        <v>4205.5350000000017</v>
      </c>
      <c r="I27" s="39">
        <v>4254.723</v>
      </c>
      <c r="J27" s="39">
        <v>2674.8550000000014</v>
      </c>
      <c r="K27" s="39">
        <v>2130.8229999999999</v>
      </c>
      <c r="L27" s="39">
        <v>2125.1680000000001</v>
      </c>
      <c r="M27" s="39">
        <v>2524.3180000000007</v>
      </c>
      <c r="N27" s="39">
        <v>2394.099999999999</v>
      </c>
      <c r="O27" s="4">
        <v>2113.7240000000011</v>
      </c>
      <c r="P27" s="4">
        <v>2232.7450000000008</v>
      </c>
    </row>
    <row r="28" spans="1:16" x14ac:dyDescent="0.5">
      <c r="E28" s="14"/>
      <c r="F28" s="14"/>
      <c r="G28" s="39" t="s">
        <v>0</v>
      </c>
      <c r="H28" s="39" t="s">
        <v>1</v>
      </c>
      <c r="I28" s="39" t="s">
        <v>63</v>
      </c>
      <c r="J28" s="39" t="s">
        <v>66</v>
      </c>
      <c r="K28" s="39" t="s">
        <v>2</v>
      </c>
      <c r="L28" s="39" t="s">
        <v>64</v>
      </c>
      <c r="M28" s="39" t="s">
        <v>78</v>
      </c>
      <c r="N28" s="39" t="s">
        <v>79</v>
      </c>
      <c r="O28" s="39" t="s">
        <v>197</v>
      </c>
      <c r="P28" s="39" t="s">
        <v>198</v>
      </c>
    </row>
    <row r="29" spans="1:16" x14ac:dyDescent="0.5">
      <c r="A29" t="s">
        <v>10</v>
      </c>
      <c r="B29" t="s">
        <v>113</v>
      </c>
      <c r="C29" t="str">
        <f>CONCATENATE(D29," (",B29,")")</f>
        <v>Boar (Jan14Sp23)</v>
      </c>
      <c r="D29" s="16" t="s">
        <v>44</v>
      </c>
      <c r="E29" s="14" t="s">
        <v>88</v>
      </c>
      <c r="F29" s="14" t="s">
        <v>127</v>
      </c>
      <c r="G29" s="39">
        <v>3351.2349999999992</v>
      </c>
      <c r="H29" s="39">
        <v>3983.46</v>
      </c>
      <c r="I29" s="39">
        <v>3810.7859999999991</v>
      </c>
      <c r="J29" s="39">
        <v>8750.3880000000008</v>
      </c>
      <c r="K29" s="39">
        <v>3013.71</v>
      </c>
      <c r="L29" s="39">
        <v>3011.7239999999993</v>
      </c>
      <c r="M29" s="39">
        <v>2626.1930000000002</v>
      </c>
      <c r="N29" s="39">
        <v>3552.2789999999995</v>
      </c>
      <c r="O29" s="4">
        <v>2998.657999999999</v>
      </c>
      <c r="P29" s="4">
        <v>3154.6889999999994</v>
      </c>
    </row>
    <row r="30" spans="1:16" x14ac:dyDescent="0.5">
      <c r="A30" t="s">
        <v>20</v>
      </c>
      <c r="B30" t="s">
        <v>114</v>
      </c>
      <c r="C30" t="str">
        <f>CONCATENATE(D30," (",B30,")")</f>
        <v>Boar (Sp18)</v>
      </c>
      <c r="D30" s="16" t="s">
        <v>44</v>
      </c>
      <c r="E30" s="14" t="s">
        <v>88</v>
      </c>
      <c r="F30" s="14" t="s">
        <v>127</v>
      </c>
      <c r="G30" s="39">
        <v>2745.829999999999</v>
      </c>
      <c r="H30" s="39">
        <v>3250.0080000000003</v>
      </c>
      <c r="I30" s="39">
        <v>3104.4880000000016</v>
      </c>
      <c r="J30" s="39">
        <v>6814.9890000000023</v>
      </c>
      <c r="K30" s="39">
        <v>2459.0719999999997</v>
      </c>
      <c r="L30" s="39">
        <v>2421.2980000000007</v>
      </c>
      <c r="M30" s="39">
        <v>2101.4589999999994</v>
      </c>
      <c r="N30" s="39">
        <v>2923.5280000000002</v>
      </c>
      <c r="O30" s="4">
        <v>2426.7490000000003</v>
      </c>
      <c r="P30" s="4">
        <v>2583.4759999999997</v>
      </c>
    </row>
    <row r="31" spans="1:16" x14ac:dyDescent="0.5">
      <c r="A31" t="s">
        <v>8</v>
      </c>
      <c r="B31" t="s">
        <v>115</v>
      </c>
      <c r="C31" t="str">
        <f>CONCATENATE(D31," (",B31,")")</f>
        <v>Warthog (Jan14Sp21)</v>
      </c>
      <c r="D31" s="16" t="s">
        <v>42</v>
      </c>
      <c r="E31" s="14" t="s">
        <v>88</v>
      </c>
      <c r="F31" s="14" t="s">
        <v>127</v>
      </c>
      <c r="G31" s="39">
        <v>2328.2280000000005</v>
      </c>
      <c r="H31" s="39">
        <v>2816.61</v>
      </c>
      <c r="I31" s="39">
        <v>2673.9130000000018</v>
      </c>
      <c r="J31" s="39">
        <v>5801.0119999999979</v>
      </c>
      <c r="K31" s="39">
        <v>2112.3260000000009</v>
      </c>
      <c r="L31" s="39">
        <v>2089.1420000000003</v>
      </c>
      <c r="M31" s="39">
        <v>1830.0469999999996</v>
      </c>
      <c r="N31" s="39">
        <v>2459.8700000000008</v>
      </c>
      <c r="O31" s="4">
        <v>2082.6650000000004</v>
      </c>
      <c r="P31" s="4">
        <v>2179.7600000000002</v>
      </c>
    </row>
    <row r="32" spans="1:16" x14ac:dyDescent="0.5">
      <c r="A32" t="s">
        <v>21</v>
      </c>
      <c r="B32" t="s">
        <v>116</v>
      </c>
      <c r="C32" t="str">
        <f>CONCATENATE(D32," (",B32,")")</f>
        <v>Wild Boar x (Sp19)</v>
      </c>
      <c r="D32" s="16" t="s">
        <v>50</v>
      </c>
      <c r="E32" s="14" t="s">
        <v>88</v>
      </c>
      <c r="F32" s="14" t="s">
        <v>127</v>
      </c>
      <c r="G32" s="39">
        <v>3003.2299999999991</v>
      </c>
      <c r="H32" s="39">
        <v>3450.4960000000001</v>
      </c>
      <c r="I32" s="39">
        <v>3325.4470000000006</v>
      </c>
      <c r="J32" s="39">
        <v>7102.9329999999991</v>
      </c>
      <c r="K32" s="39">
        <v>2646.3689999999997</v>
      </c>
      <c r="L32" s="39">
        <v>2614.0480000000002</v>
      </c>
      <c r="M32" s="39">
        <v>2296.6760000000008</v>
      </c>
      <c r="N32" s="39">
        <v>3119.1780000000008</v>
      </c>
      <c r="O32" s="4">
        <v>2624.1320000000014</v>
      </c>
      <c r="P32" s="4">
        <v>2793.7709999999988</v>
      </c>
    </row>
    <row r="33" spans="1:16" x14ac:dyDescent="0.5">
      <c r="D33" s="14"/>
      <c r="E33" s="14"/>
      <c r="F33" s="14"/>
      <c r="G33" s="39" t="s">
        <v>0</v>
      </c>
      <c r="H33" s="39" t="s">
        <v>1</v>
      </c>
      <c r="I33" s="39" t="s">
        <v>63</v>
      </c>
      <c r="J33" s="39" t="s">
        <v>66</v>
      </c>
      <c r="K33" s="39" t="s">
        <v>2</v>
      </c>
      <c r="L33" s="39" t="s">
        <v>64</v>
      </c>
      <c r="M33" s="39" t="s">
        <v>78</v>
      </c>
      <c r="N33" s="39" t="s">
        <v>79</v>
      </c>
      <c r="O33" s="39" t="s">
        <v>197</v>
      </c>
      <c r="P33" s="39" t="s">
        <v>198</v>
      </c>
    </row>
    <row r="34" spans="1:16" x14ac:dyDescent="0.5">
      <c r="A34" t="s">
        <v>23</v>
      </c>
      <c r="B34" t="s">
        <v>117</v>
      </c>
      <c r="C34" t="str">
        <f>CONCATENATE(D34," (",B34,")")</f>
        <v>BN Rat (Sp21)</v>
      </c>
      <c r="D34" s="6" t="s">
        <v>52</v>
      </c>
      <c r="E34" s="14" t="s">
        <v>87</v>
      </c>
      <c r="F34" s="14" t="s">
        <v>127</v>
      </c>
      <c r="G34" s="39">
        <v>2327.3280000000004</v>
      </c>
      <c r="H34" s="39">
        <v>2277.6529999999993</v>
      </c>
      <c r="I34" s="39">
        <v>2158.9069999999992</v>
      </c>
      <c r="J34" s="39">
        <v>2229.9349999999995</v>
      </c>
      <c r="K34" s="39">
        <v>3585.092999999998</v>
      </c>
      <c r="L34" s="39">
        <v>6827.5489999999991</v>
      </c>
      <c r="M34" s="39">
        <v>1559.0529999999997</v>
      </c>
      <c r="N34" s="39">
        <v>2144.4580000000001</v>
      </c>
      <c r="O34" s="4">
        <v>2859.9860000000017</v>
      </c>
      <c r="P34" s="4">
        <v>2313.1169999999997</v>
      </c>
    </row>
    <row r="35" spans="1:16" x14ac:dyDescent="0.5">
      <c r="A35" t="s">
        <v>24</v>
      </c>
      <c r="B35" t="s">
        <v>118</v>
      </c>
      <c r="C35" t="str">
        <f>CONCATENATE(D35," (",B35,")")</f>
        <v>BN Rat (Sp22)</v>
      </c>
      <c r="D35" s="6" t="s">
        <v>52</v>
      </c>
      <c r="E35" s="14" t="s">
        <v>87</v>
      </c>
      <c r="F35" s="14" t="s">
        <v>127</v>
      </c>
      <c r="G35" s="39">
        <v>2465.404</v>
      </c>
      <c r="H35" s="39">
        <v>2469.4180000000015</v>
      </c>
      <c r="I35" s="39">
        <v>2319.3180000000007</v>
      </c>
      <c r="J35" s="39">
        <v>2409.0520000000006</v>
      </c>
      <c r="K35" s="39">
        <v>3808.0380000000009</v>
      </c>
      <c r="L35" s="39">
        <v>6958.7900000000018</v>
      </c>
      <c r="M35" s="39">
        <v>1685.2760000000001</v>
      </c>
      <c r="N35" s="39">
        <v>2333.0460000000003</v>
      </c>
      <c r="O35" s="4">
        <v>3104.8520000000003</v>
      </c>
      <c r="P35" s="4">
        <v>2492.3140000000012</v>
      </c>
    </row>
    <row r="36" spans="1:16" x14ac:dyDescent="0.5">
      <c r="A36" t="s">
        <v>25</v>
      </c>
      <c r="B36" t="s">
        <v>119</v>
      </c>
      <c r="C36" t="str">
        <f>CONCATENATE(D36," (",B36,")")</f>
        <v>Wistar Rat (Sp23)</v>
      </c>
      <c r="D36" s="6" t="s">
        <v>53</v>
      </c>
      <c r="E36" s="14" t="s">
        <v>87</v>
      </c>
      <c r="F36" s="14" t="s">
        <v>127</v>
      </c>
      <c r="G36" s="39">
        <v>2389.9879999999998</v>
      </c>
      <c r="H36" s="39">
        <v>2470.6760000000008</v>
      </c>
      <c r="I36" s="39">
        <v>2292.0700000000011</v>
      </c>
      <c r="J36" s="39">
        <v>2326.2960000000003</v>
      </c>
      <c r="K36" s="39">
        <v>3673.735000000001</v>
      </c>
      <c r="L36" s="39">
        <v>6380.7129999999997</v>
      </c>
      <c r="M36" s="39">
        <v>1668.1730000000002</v>
      </c>
      <c r="N36" s="39">
        <v>2270.9850000000001</v>
      </c>
      <c r="O36" s="4">
        <v>2985.1720000000005</v>
      </c>
      <c r="P36" s="4">
        <v>2485.8669999999997</v>
      </c>
    </row>
    <row r="37" spans="1:16" x14ac:dyDescent="0.5">
      <c r="A37" t="s">
        <v>26</v>
      </c>
      <c r="B37" t="s">
        <v>120</v>
      </c>
      <c r="C37" t="str">
        <f>CONCATENATE(D37," (",B37,")")</f>
        <v>Wistar Rat (Sp24)</v>
      </c>
      <c r="D37" s="6" t="s">
        <v>53</v>
      </c>
      <c r="E37" s="14" t="s">
        <v>87</v>
      </c>
      <c r="F37" s="14" t="s">
        <v>127</v>
      </c>
      <c r="G37" s="39">
        <v>2298.0219999999999</v>
      </c>
      <c r="H37" s="39">
        <v>2366.0030000000006</v>
      </c>
      <c r="I37" s="39">
        <v>2229.3910000000005</v>
      </c>
      <c r="J37" s="39">
        <v>2257.4700000000003</v>
      </c>
      <c r="K37" s="39">
        <v>3570.2500000000018</v>
      </c>
      <c r="L37" s="39">
        <v>6277.5999999999995</v>
      </c>
      <c r="M37" s="39">
        <v>1572.4069999999999</v>
      </c>
      <c r="N37" s="39">
        <v>2236.3040000000001</v>
      </c>
      <c r="O37" s="4">
        <v>2885.4540000000015</v>
      </c>
      <c r="P37" s="4">
        <v>2417.3059999999991</v>
      </c>
    </row>
    <row r="38" spans="1:16" x14ac:dyDescent="0.5">
      <c r="D38" s="14"/>
      <c r="E38" s="14"/>
      <c r="F38" s="14"/>
      <c r="G38" s="39" t="s">
        <v>0</v>
      </c>
      <c r="H38" s="39" t="s">
        <v>1</v>
      </c>
      <c r="I38" s="39" t="s">
        <v>63</v>
      </c>
      <c r="J38" s="39" t="s">
        <v>66</v>
      </c>
      <c r="K38" s="39" t="s">
        <v>2</v>
      </c>
      <c r="L38" s="39" t="s">
        <v>64</v>
      </c>
      <c r="M38" s="39" t="s">
        <v>78</v>
      </c>
      <c r="N38" s="39" t="s">
        <v>79</v>
      </c>
      <c r="O38" s="39" t="s">
        <v>197</v>
      </c>
      <c r="P38" s="39" t="s">
        <v>198</v>
      </c>
    </row>
    <row r="39" spans="1:16" x14ac:dyDescent="0.5">
      <c r="A39" t="s">
        <v>9</v>
      </c>
      <c r="B39" t="s">
        <v>121</v>
      </c>
      <c r="C39" t="str">
        <f>CONCATENATE(D39," (",B39,")")</f>
        <v>Ram (JanSp22)</v>
      </c>
      <c r="D39" s="13" t="s">
        <v>43</v>
      </c>
      <c r="E39" s="14" t="s">
        <v>89</v>
      </c>
      <c r="F39" s="14" t="s">
        <v>127</v>
      </c>
      <c r="G39" s="39">
        <v>3637.3830000000007</v>
      </c>
      <c r="H39" s="39">
        <v>6283.9299999999994</v>
      </c>
      <c r="I39" s="39">
        <v>7977.2280000000001</v>
      </c>
      <c r="J39" s="39">
        <v>4139.3040000000019</v>
      </c>
      <c r="K39" s="39">
        <v>3264.5120000000011</v>
      </c>
      <c r="L39" s="39">
        <v>3228.57</v>
      </c>
      <c r="M39" s="39">
        <v>3934.9949999999999</v>
      </c>
      <c r="N39" s="39">
        <v>3723.3060000000009</v>
      </c>
      <c r="O39" s="4">
        <v>3288.799</v>
      </c>
      <c r="P39" s="4">
        <v>3448.7210000000009</v>
      </c>
    </row>
    <row r="40" spans="1:16" x14ac:dyDescent="0.5">
      <c r="A40" t="s">
        <v>12</v>
      </c>
      <c r="B40" t="s">
        <v>122</v>
      </c>
      <c r="C40" t="str">
        <f>CONCATENATE(D40," (",B40,")")</f>
        <v>Ram (Sp10)</v>
      </c>
      <c r="D40" s="13" t="s">
        <v>43</v>
      </c>
      <c r="E40" s="14" t="s">
        <v>89</v>
      </c>
      <c r="F40" s="14" t="s">
        <v>127</v>
      </c>
      <c r="G40" s="39">
        <v>3015.2249999999999</v>
      </c>
      <c r="H40" s="39">
        <v>5497.1110000000017</v>
      </c>
      <c r="I40" s="39">
        <v>7356.8100000000031</v>
      </c>
      <c r="J40" s="39">
        <v>3477.2390000000005</v>
      </c>
      <c r="K40" s="39">
        <v>2687.2940000000008</v>
      </c>
      <c r="L40" s="39">
        <v>2667.8790000000004</v>
      </c>
      <c r="M40" s="39">
        <v>3490.2860000000005</v>
      </c>
      <c r="N40" s="39">
        <v>3144.4060000000013</v>
      </c>
      <c r="O40" s="4">
        <v>2654.8440000000001</v>
      </c>
      <c r="P40" s="4">
        <v>2859.806</v>
      </c>
    </row>
    <row r="41" spans="1:16" x14ac:dyDescent="0.5">
      <c r="A41" t="s">
        <v>19</v>
      </c>
      <c r="B41" t="s">
        <v>123</v>
      </c>
      <c r="C41" t="str">
        <f>CONCATENATE(D41," (",B41,")")</f>
        <v>Ram (Sp17)</v>
      </c>
      <c r="D41" s="13" t="s">
        <v>43</v>
      </c>
      <c r="E41" s="14" t="s">
        <v>89</v>
      </c>
      <c r="F41" s="14" t="s">
        <v>127</v>
      </c>
      <c r="G41" s="39">
        <v>3247.8119999999999</v>
      </c>
      <c r="H41" s="39">
        <v>5782.5720000000001</v>
      </c>
      <c r="I41" s="39">
        <v>7219.8350000000046</v>
      </c>
      <c r="J41" s="39">
        <v>3732.0360000000001</v>
      </c>
      <c r="K41" s="39">
        <v>2960.2400000000011</v>
      </c>
      <c r="L41" s="39">
        <v>2900.5359999999991</v>
      </c>
      <c r="M41" s="39">
        <v>3537.7850000000008</v>
      </c>
      <c r="N41" s="39">
        <v>3374.2210000000014</v>
      </c>
      <c r="O41" s="4">
        <v>2928.9339999999988</v>
      </c>
      <c r="P41" s="4">
        <v>3107.9049999999993</v>
      </c>
    </row>
    <row r="42" spans="1:16" x14ac:dyDescent="0.5">
      <c r="D42" s="14"/>
      <c r="E42" s="14"/>
      <c r="F42" s="14"/>
      <c r="G42" s="39" t="s">
        <v>0</v>
      </c>
      <c r="H42" s="39" t="s">
        <v>1</v>
      </c>
      <c r="I42" s="39" t="s">
        <v>63</v>
      </c>
      <c r="J42" s="39" t="s">
        <v>66</v>
      </c>
      <c r="K42" s="39" t="s">
        <v>2</v>
      </c>
      <c r="L42" s="39" t="s">
        <v>64</v>
      </c>
      <c r="M42" s="39" t="s">
        <v>78</v>
      </c>
      <c r="N42" s="39" t="s">
        <v>79</v>
      </c>
      <c r="O42" s="39" t="s">
        <v>197</v>
      </c>
      <c r="P42" s="39" t="s">
        <v>198</v>
      </c>
    </row>
    <row r="43" spans="1:16" x14ac:dyDescent="0.5">
      <c r="A43" t="s">
        <v>33</v>
      </c>
      <c r="B43" t="s">
        <v>124</v>
      </c>
      <c r="C43" t="str">
        <f>CONCATENATE(D43," (",B43,")")</f>
        <v>Red Squirrel (Sp9)</v>
      </c>
      <c r="D43" s="55" t="s">
        <v>57</v>
      </c>
      <c r="E43" s="14" t="s">
        <v>90</v>
      </c>
      <c r="F43" s="14" t="s">
        <v>127</v>
      </c>
      <c r="G43" s="39">
        <v>2885.2569999999992</v>
      </c>
      <c r="H43" s="39">
        <v>2752.8430000000003</v>
      </c>
      <c r="I43" s="39">
        <v>2624.864</v>
      </c>
      <c r="J43" s="39">
        <v>2700.0179999999991</v>
      </c>
      <c r="K43" s="39">
        <v>2628.235000000001</v>
      </c>
      <c r="L43" s="39">
        <v>2524.77</v>
      </c>
      <c r="M43" s="39">
        <v>1877.4839999999999</v>
      </c>
      <c r="N43" s="39">
        <v>2677.7370000000001</v>
      </c>
      <c r="O43" s="4">
        <v>2567.5619999999999</v>
      </c>
      <c r="P43" s="4">
        <v>3169.5929999999994</v>
      </c>
    </row>
    <row r="50" spans="12:13" x14ac:dyDescent="0.5">
      <c r="L50" s="3"/>
      <c r="M50" s="1"/>
    </row>
  </sheetData>
  <autoFilter ref="A5:AJ5" xr:uid="{36298A4A-94E0-F140-BACD-5CA7D4AB4F98}">
    <sortState xmlns:xlrd2="http://schemas.microsoft.com/office/spreadsheetml/2017/richdata2" ref="A6:AJ35">
      <sortCondition ref="E5:E3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Column_key</vt:lpstr>
      <vt:lpstr>Main</vt:lpstr>
      <vt:lpstr>Databases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2020-10-12T17:49:06Z</dcterms:created>
  <dcterms:modified xsi:type="dcterms:W3CDTF">2020-11-16T22:29:54Z</dcterms:modified>
</cp:coreProperties>
</file>