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Gold_4TB/PXD017823_RTS/"/>
    </mc:Choice>
  </mc:AlternateContent>
  <xr:revisionPtr revIDLastSave="0" documentId="13_ncr:1_{20847DCE-BFC4-564B-A186-CC3D609EA197}" xr6:coauthVersionLast="45" xr6:coauthVersionMax="45" xr10:uidLastSave="{00000000-0000-0000-0000-000000000000}"/>
  <bookViews>
    <workbookView xWindow="60380" yWindow="1460" windowWidth="27360" windowHeight="19600" activeTab="4" xr2:uid="{E21F185A-E8F7-47D7-A5EE-95778AC152B6}"/>
  </bookViews>
  <sheets>
    <sheet name="Scan_PSM_stats" sheetId="1" r:id="rId1"/>
    <sheet name="Charge_states" sheetId="5" r:id="rId2"/>
    <sheet name="Protein_IDs" sheetId="3" r:id="rId3"/>
    <sheet name="Figure-4_proteins" sheetId="2" r:id="rId4"/>
    <sheet name="edgeR_testing" sheetId="4" r:id="rId5"/>
  </sheets>
  <definedNames>
    <definedName name="_xlnm._FilterDatabase" localSheetId="3" hidden="1">'Figure-4_proteins'!$A$1:$H$1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18" i="1"/>
  <c r="G13" i="5" l="1"/>
  <c r="G12" i="5"/>
  <c r="G11" i="5"/>
  <c r="G5" i="5"/>
  <c r="G6" i="5"/>
  <c r="G4" i="5"/>
  <c r="F6" i="5"/>
  <c r="F5" i="5"/>
  <c r="F4" i="5"/>
  <c r="F13" i="5"/>
  <c r="F12" i="5"/>
  <c r="F11" i="5"/>
  <c r="D12" i="5"/>
  <c r="D13" i="5"/>
  <c r="D14" i="5"/>
  <c r="D11" i="5"/>
  <c r="D5" i="5"/>
  <c r="D6" i="5"/>
  <c r="D7" i="5"/>
  <c r="D4" i="5"/>
  <c r="C15" i="5"/>
  <c r="E15" i="5"/>
  <c r="C8" i="5"/>
  <c r="E8" i="5"/>
  <c r="F5" i="4" l="1"/>
  <c r="F6" i="4"/>
  <c r="F11" i="4"/>
  <c r="F12" i="4"/>
  <c r="F13" i="4"/>
  <c r="F7" i="4"/>
  <c r="F8" i="4"/>
  <c r="F9" i="4"/>
  <c r="F14" i="4"/>
  <c r="F15" i="4"/>
  <c r="F16" i="4"/>
  <c r="F4" i="4"/>
  <c r="H5" i="4"/>
  <c r="H6" i="4"/>
  <c r="H11" i="4"/>
  <c r="H12" i="4"/>
  <c r="H13" i="4"/>
  <c r="H7" i="4"/>
  <c r="H8" i="4"/>
  <c r="H9" i="4"/>
  <c r="H14" i="4"/>
  <c r="H15" i="4"/>
  <c r="H16" i="4"/>
  <c r="H4" i="4"/>
  <c r="C7" i="3" l="1"/>
  <c r="O27" i="2" l="1"/>
  <c r="P27" i="2" s="1"/>
  <c r="N27" i="2"/>
  <c r="O26" i="2"/>
  <c r="P26" i="2" s="1"/>
  <c r="N26" i="2"/>
  <c r="O25" i="2"/>
  <c r="P25" i="2" s="1"/>
  <c r="N25" i="2"/>
  <c r="O24" i="2"/>
  <c r="P24" i="2" s="1"/>
  <c r="N24" i="2"/>
  <c r="O23" i="2"/>
  <c r="P23" i="2" s="1"/>
  <c r="N23" i="2"/>
  <c r="P22" i="2"/>
  <c r="O22" i="2"/>
  <c r="N22" i="2"/>
  <c r="O21" i="2"/>
  <c r="P21" i="2" s="1"/>
  <c r="N21" i="2"/>
  <c r="O11" i="2"/>
  <c r="P11" i="2" s="1"/>
  <c r="N11" i="2"/>
  <c r="O10" i="2"/>
  <c r="P10" i="2" s="1"/>
  <c r="N10" i="2"/>
  <c r="O7" i="2"/>
  <c r="P7" i="2" s="1"/>
  <c r="N7" i="2"/>
  <c r="O6" i="2"/>
  <c r="P6" i="2" s="1"/>
  <c r="N6" i="2"/>
  <c r="I32" i="1" l="1"/>
  <c r="I31" i="1"/>
  <c r="I30" i="1"/>
  <c r="I29" i="1"/>
  <c r="I28" i="1"/>
  <c r="I27" i="1"/>
  <c r="I26" i="1"/>
  <c r="I25" i="1"/>
  <c r="I24" i="1"/>
  <c r="I23" i="1"/>
  <c r="I22" i="1"/>
  <c r="I21" i="1"/>
  <c r="I6" i="1"/>
  <c r="I7" i="1"/>
  <c r="I8" i="1"/>
  <c r="I9" i="1"/>
  <c r="I10" i="1"/>
  <c r="I11" i="1"/>
  <c r="I12" i="1"/>
  <c r="I13" i="1"/>
  <c r="I14" i="1"/>
  <c r="I15" i="1"/>
  <c r="I16" i="1"/>
  <c r="I5" i="1"/>
  <c r="N18" i="1"/>
  <c r="N34" i="1"/>
  <c r="L33" i="1"/>
  <c r="M33" i="1"/>
  <c r="N33" i="1"/>
  <c r="L17" i="1"/>
  <c r="M17" i="1"/>
  <c r="N17" i="1"/>
  <c r="E17" i="1"/>
  <c r="E33" i="1"/>
  <c r="H33" i="1" l="1"/>
  <c r="G33" i="1"/>
  <c r="H17" i="1"/>
  <c r="G17" i="1"/>
  <c r="D33" i="1" l="1"/>
  <c r="E34" i="1" s="1"/>
  <c r="D17" i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Wilmarth</author>
  </authors>
  <commentList>
    <comment ref="L4" authorId="0" shapeId="0" xr:uid="{33F304CE-8742-2848-BD92-B1E6C96B37FE}">
      <text>
        <r>
          <rPr>
            <b/>
            <sz val="10"/>
            <color rgb="FF000000"/>
            <rFont val="Tahoma"/>
            <family val="2"/>
          </rPr>
          <t>Phillip Wilmarth: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number of identified PSMs</t>
        </r>
      </text>
    </comment>
    <comment ref="M4" authorId="0" shapeId="0" xr:uid="{BD6CF72A-C05F-4641-A1A6-CE2293BBAAE8}">
      <text>
        <r>
          <rPr>
            <b/>
            <sz val="10"/>
            <color rgb="FF000000"/>
            <rFont val="Tahoma"/>
            <family val="2"/>
          </rPr>
          <t>Phillip Wilmarth: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Number of PSMs without reporter ion data.</t>
        </r>
      </text>
    </comment>
    <comment ref="N4" authorId="0" shapeId="0" xr:uid="{2DD51C5D-FC85-5E42-A51E-A162B5C5099C}">
      <text>
        <r>
          <rPr>
            <b/>
            <sz val="10"/>
            <color rgb="FF000000"/>
            <rFont val="Tahoma"/>
            <family val="2"/>
          </rPr>
          <t>Phillip Wilmarth: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Number of PSMs with reporter ion peak heights.</t>
        </r>
      </text>
    </comment>
    <comment ref="G17" authorId="0" shapeId="0" xr:uid="{FB6B8A3E-400B-5A45-A779-F39DEA8F2095}">
      <text>
        <r>
          <rPr>
            <b/>
            <sz val="10"/>
            <color rgb="FF000000"/>
            <rFont val="Tahoma"/>
            <family val="2"/>
          </rPr>
          <t>Phillip Wilmarth: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every MS2 scan gets written to the MS2 files.</t>
        </r>
      </text>
    </comment>
    <comment ref="L20" authorId="0" shapeId="0" xr:uid="{E5F2A12F-253D-7645-9188-4C3C6B6595C7}">
      <text>
        <r>
          <rPr>
            <b/>
            <sz val="10"/>
            <color rgb="FF000000"/>
            <rFont val="Tahoma"/>
            <family val="2"/>
          </rPr>
          <t>Phillip Wilmarth: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number of identified PSMs</t>
        </r>
      </text>
    </comment>
    <comment ref="M20" authorId="0" shapeId="0" xr:uid="{FB0ABAE6-0DD8-3C47-BFAA-D76318A0AFFA}">
      <text>
        <r>
          <rPr>
            <b/>
            <sz val="10"/>
            <color rgb="FF000000"/>
            <rFont val="Tahoma"/>
            <family val="2"/>
          </rPr>
          <t>Phillip Wilmarth: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Number of PSMs without reporter ion data.</t>
        </r>
      </text>
    </comment>
    <comment ref="N20" authorId="0" shapeId="0" xr:uid="{2610C178-AAD2-B340-B245-81B22D42A0CB}">
      <text>
        <r>
          <rPr>
            <b/>
            <sz val="10"/>
            <color rgb="FF000000"/>
            <rFont val="Tahoma"/>
            <family val="2"/>
          </rPr>
          <t>Phillip Wilmarth: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Number of PSMs with reporter ion peak heights.</t>
        </r>
      </text>
    </comment>
    <comment ref="G33" authorId="0" shapeId="0" xr:uid="{DA300C47-DE97-9F45-A3ED-97E9E68C5D2F}">
      <text>
        <r>
          <rPr>
            <b/>
            <sz val="10"/>
            <color rgb="FF000000"/>
            <rFont val="Tahoma"/>
            <family val="2"/>
          </rPr>
          <t>Phillip Wilmarth: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every MS2 scan gets written to the MS2 file.</t>
        </r>
      </text>
    </comment>
  </commentList>
</comments>
</file>

<file path=xl/sharedStrings.xml><?xml version="1.0" encoding="utf-8"?>
<sst xmlns="http://schemas.openxmlformats.org/spreadsheetml/2006/main" count="261" uniqueCount="140">
  <si>
    <t>c06306_qy_RTS_3cell_2_A1.sqt</t>
  </si>
  <si>
    <t>c06307_qy_RTS_3cell_2_A3.sqt</t>
  </si>
  <si>
    <t>c06308_qy_RTS_3cell_2_A5.sqt</t>
  </si>
  <si>
    <t>c06309_qy_RTS_3cell_2_A7.sqt</t>
  </si>
  <si>
    <t>c06310_qy_RTS_3cell_2_A9.sqt</t>
  </si>
  <si>
    <t>c06311_qy_RTS_3cell_2_A11.sqt</t>
  </si>
  <si>
    <t>c06312_qy_RTS_3cell_2_B1.sqt</t>
  </si>
  <si>
    <t>c06313_qy_RTS_3cell_2_B3.sqt</t>
  </si>
  <si>
    <t>c06314_qy_RTS_3cell_2_B5.sqt</t>
  </si>
  <si>
    <t>c06315_qy_RTS_3cell_2_B7.sqt</t>
  </si>
  <si>
    <t>c06316_qy_RTS_3cell_2_B9.sqt</t>
  </si>
  <si>
    <t>c06317_qy_RTS_3cell_2_B11.sqt</t>
  </si>
  <si>
    <t>c06339_qy_3cell_2_180min_A1.sqt</t>
  </si>
  <si>
    <t>c06340_qy_3cell_2_180min_A3.sqt</t>
  </si>
  <si>
    <t>c06341_qy_3cell_2_180min_A5.sqt</t>
  </si>
  <si>
    <t>c06342_qy_3cell_2_180min_A7.sqt</t>
  </si>
  <si>
    <t>c06343_qy_3cell_2_180min_A9.sqt</t>
  </si>
  <si>
    <t>c06344_qy_3cell_2_180min_A11.sqt</t>
  </si>
  <si>
    <t>c06345_qy_3cell_2_180min_B1.sqt</t>
  </si>
  <si>
    <t>c06346_qy_3cell_2_180min_B3.sqt</t>
  </si>
  <si>
    <t>c06347_qy_3cell_2_180min_B5.sqt</t>
  </si>
  <si>
    <t>c06348_qy_3cell_2_180min_B7.sqt</t>
  </si>
  <si>
    <t>c06349_qy_3cell_2_180min_B9.sqt</t>
  </si>
  <si>
    <t>c06350_qy_3cell_2_180min_B11.sqt</t>
  </si>
  <si>
    <t>Filename</t>
  </si>
  <si>
    <t>Method</t>
  </si>
  <si>
    <t>RTS with protein close out</t>
  </si>
  <si>
    <t>regular SPS MS3</t>
  </si>
  <si>
    <t>regular SPS MS4</t>
  </si>
  <si>
    <t>regular SPS MS5</t>
  </si>
  <si>
    <t>regular SPS MS6</t>
  </si>
  <si>
    <t>regular SPS MS7</t>
  </si>
  <si>
    <t>regular SPS MS8</t>
  </si>
  <si>
    <t>regular SPS MS9</t>
  </si>
  <si>
    <t>regular SPS MS10</t>
  </si>
  <si>
    <t>regular SPS MS11</t>
  </si>
  <si>
    <t>regular SPS MS12</t>
  </si>
  <si>
    <t>regular SPS MS13</t>
  </si>
  <si>
    <t>regular SPS MS14</t>
  </si>
  <si>
    <t>MS2</t>
  </si>
  <si>
    <t>MS3</t>
  </si>
  <si>
    <t>MSConvert File Scan</t>
  </si>
  <si>
    <t>Log File</t>
  </si>
  <si>
    <t xml:space="preserve">IDs </t>
  </si>
  <si>
    <t>Total</t>
  </si>
  <si>
    <t>Empty</t>
  </si>
  <si>
    <t>Nonempty</t>
  </si>
  <si>
    <t>Scans from filtered TXT</t>
  </si>
  <si>
    <t>Totals:</t>
  </si>
  <si>
    <t>ID Rate:</t>
  </si>
  <si>
    <t>Scans w/ heights</t>
  </si>
  <si>
    <t>MS2+MS3</t>
  </si>
  <si>
    <t>LC time</t>
  </si>
  <si>
    <t>90 min</t>
  </si>
  <si>
    <t>180 min</t>
  </si>
  <si>
    <t>A1</t>
  </si>
  <si>
    <t>A3</t>
  </si>
  <si>
    <t>A5</t>
  </si>
  <si>
    <t>A7</t>
  </si>
  <si>
    <t>A9</t>
  </si>
  <si>
    <t>A11</t>
  </si>
  <si>
    <t>B1</t>
  </si>
  <si>
    <t>B3</t>
  </si>
  <si>
    <t>B5</t>
  </si>
  <si>
    <t>B7</t>
  </si>
  <si>
    <t>B9</t>
  </si>
  <si>
    <t>B11</t>
  </si>
  <si>
    <t>LC Run</t>
  </si>
  <si>
    <r>
      <rPr>
        <b/>
        <sz val="14"/>
        <color theme="1"/>
        <rFont val="Calibri"/>
        <family val="2"/>
        <scheme val="minor"/>
      </rPr>
      <t>Dataset PXD017823:</t>
    </r>
    <r>
      <rPr>
        <sz val="14"/>
        <color theme="1"/>
        <rFont val="Calibri"/>
        <family val="2"/>
        <scheme val="minor"/>
      </rPr>
      <t xml:space="preserve"> Schweppe DK, Eng JK, Yu Q, et al. Full-Featured, Real-Time Database Searching Platform Enables Fast and Accurate Multiplexed Quantitative Proteomics. J Proteome Res. 2020;19(5):2026‐2034. doi:10.1021/acs.jproteome.9b00860</t>
    </r>
  </si>
  <si>
    <t>Protein close out limits acquired MS3 scans to four(?) identified MS2 scans per LC run.</t>
  </si>
  <si>
    <t>Protein</t>
  </si>
  <si>
    <t>Peptide</t>
  </si>
  <si>
    <t>Used PSMs</t>
  </si>
  <si>
    <t>HTC116-1</t>
  </si>
  <si>
    <t>HTC116-2</t>
  </si>
  <si>
    <t>HTC116-3</t>
  </si>
  <si>
    <t>MCF7-1</t>
  </si>
  <si>
    <t>MCF7-2</t>
  </si>
  <si>
    <t>MCF7-3</t>
  </si>
  <si>
    <t>HEK293-1</t>
  </si>
  <si>
    <t>HEK293-2</t>
  </si>
  <si>
    <t>HEK293-3</t>
  </si>
  <si>
    <t>HEK293-4</t>
  </si>
  <si>
    <t>Ave_HTC116</t>
  </si>
  <si>
    <t>Ave_MCF7</t>
  </si>
  <si>
    <t>FC</t>
  </si>
  <si>
    <t>Endoglin regular</t>
  </si>
  <si>
    <t>Endoglin RTS</t>
  </si>
  <si>
    <t>ALPK2 regular</t>
  </si>
  <si>
    <t>K.ILESSVDPIDEISVIEYTR.A regular</t>
  </si>
  <si>
    <t>ALPK2 RTS</t>
  </si>
  <si>
    <t>R.AGKPEPSETTPQGAR.E RTS</t>
  </si>
  <si>
    <t>Edoglin peptide-by-peptide</t>
  </si>
  <si>
    <t>sp|P17813|EGLN_HUMAN</t>
  </si>
  <si>
    <t>R.GEVTYTTSQVSK.G regular</t>
  </si>
  <si>
    <t>R.GPITSAAELNDPQSILLR.L regular</t>
  </si>
  <si>
    <t>R.GCHLEGVAGHK.E regular</t>
  </si>
  <si>
    <t>K.LPDTPQGLLGEAR.M regular</t>
  </si>
  <si>
    <t>R.GPITSAAELNDPQSILLR.L RTS</t>
  </si>
  <si>
    <t>R.LGQAQGSLSFCMLEASQDM*GR.T RTS</t>
  </si>
  <si>
    <t>K.LPDTPQGLLGEAR.M RTS</t>
  </si>
  <si>
    <t>Acquisition</t>
  </si>
  <si>
    <t>Regular</t>
  </si>
  <si>
    <t>RTS</t>
  </si>
  <si>
    <t>Proteins</t>
  </si>
  <si>
    <t>Union</t>
  </si>
  <si>
    <t>Intersection</t>
  </si>
  <si>
    <t>Mode</t>
  </si>
  <si>
    <t>Comparison</t>
  </si>
  <si>
    <t>Up</t>
  </si>
  <si>
    <t>NotSig</t>
  </si>
  <si>
    <t>Down</t>
  </si>
  <si>
    <t>RTS after SL</t>
  </si>
  <si>
    <t>Regular after SL</t>
  </si>
  <si>
    <t>RTS after IRS</t>
  </si>
  <si>
    <t>Regular after IRS</t>
  </si>
  <si>
    <t>HCT116 vs MCF7</t>
  </si>
  <si>
    <t>HCT116 vs HEK293</t>
  </si>
  <si>
    <t>MCF7 vs  HEK293</t>
  </si>
  <si>
    <t>Abs(FC)&gt;2</t>
  </si>
  <si>
    <t>Fraction</t>
  </si>
  <si>
    <t>TotalCandidates</t>
  </si>
  <si>
    <t>Charge</t>
  </si>
  <si>
    <t>2+</t>
  </si>
  <si>
    <t>3+</t>
  </si>
  <si>
    <t>4+</t>
  </si>
  <si>
    <t>Scans</t>
  </si>
  <si>
    <t>Filtered_Scans</t>
  </si>
  <si>
    <t>5+</t>
  </si>
  <si>
    <t>Fraction_Z</t>
  </si>
  <si>
    <t>ID_Rate</t>
  </si>
  <si>
    <t>edgeR statistical candidate counts</t>
  </si>
  <si>
    <t>Proteins shown in Figure 4F</t>
  </si>
  <si>
    <t>Protein *</t>
  </si>
  <si>
    <t>* single peptide per protein case</t>
  </si>
  <si>
    <t>Total protein IDs *</t>
  </si>
  <si>
    <t>* PAW pipeline, 2 peptides per protein after grouping, excluding contaminants and decoys</t>
  </si>
  <si>
    <t>Fraaction Intersection of Union</t>
  </si>
  <si>
    <t xml:space="preserve">Instrument scans by charge state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</si>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</sst>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4" fillId="0" borderId="0" xfId="0" applyFont="1"/>
    <xf numFmtId="0" fontId="0" fillId="2" borderId="0" xfId="0" applyFill="1"/>
    <xf numFmtId="0" fontId="7" fillId="0" borderId="0" xfId="0" applyFont="1"/>
    <xf numFmtId="3" fontId="4" fillId="2" borderId="0" xfId="0" applyNumberFormat="1" applyFont="1" applyFill="1"/>
    <xf numFmtId="3" fontId="0" fillId="0" borderId="0" xfId="0" applyNumberFormat="1"/>
    <xf numFmtId="165" fontId="0" fillId="0" borderId="0" xfId="0" applyNumberFormat="1"/>
    <xf numFmtId="0" fontId="0" fillId="0" borderId="2" xfId="0" applyBorder="1"/>
    <xf numFmtId="3" fontId="0" fillId="0" borderId="2" xfId="0" applyNumberFormat="1" applyBorder="1"/>
    <xf numFmtId="165" fontId="0" fillId="0" borderId="2" xfId="0" applyNumberFormat="1" applyBorder="1"/>
    <xf numFmtId="3" fontId="4" fillId="3" borderId="0" xfId="0" applyNumberFormat="1" applyFont="1" applyFill="1"/>
    <xf numFmtId="0" fontId="0" fillId="0" borderId="3" xfId="0" applyBorder="1"/>
    <xf numFmtId="3" fontId="0" fillId="0" borderId="3" xfId="0" applyNumberFormat="1" applyBorder="1"/>
    <xf numFmtId="164" fontId="0" fillId="0" borderId="3" xfId="0" applyNumberFormat="1" applyBorder="1"/>
    <xf numFmtId="0" fontId="4" fillId="0" borderId="3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RTS</a:t>
            </a:r>
            <a:r>
              <a:rPr lang="en-US" baseline="0"/>
              <a:t> with protein close-out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Scan_PSM_stats!$L$4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Scan_PSM_stats!$K$5:$K$16</c:f>
              <c:strCache>
                <c:ptCount val="12"/>
                <c:pt idx="0">
                  <c:v>A1</c:v>
                </c:pt>
                <c:pt idx="1">
                  <c:v>A3</c:v>
                </c:pt>
                <c:pt idx="2">
                  <c:v>A5</c:v>
                </c:pt>
                <c:pt idx="3">
                  <c:v>A7</c:v>
                </c:pt>
                <c:pt idx="4">
                  <c:v>A9</c:v>
                </c:pt>
                <c:pt idx="5">
                  <c:v>A11</c:v>
                </c:pt>
                <c:pt idx="6">
                  <c:v>B1</c:v>
                </c:pt>
                <c:pt idx="7">
                  <c:v>B3</c:v>
                </c:pt>
                <c:pt idx="8">
                  <c:v>B5</c:v>
                </c:pt>
                <c:pt idx="9">
                  <c:v>B7</c:v>
                </c:pt>
                <c:pt idx="10">
                  <c:v>B9</c:v>
                </c:pt>
                <c:pt idx="11">
                  <c:v>B11</c:v>
                </c:pt>
              </c:strCache>
            </c:strRef>
          </c:cat>
          <c:val>
            <c:numRef>
              <c:f>Scan_PSM_stats!$L$5:$L$16</c:f>
              <c:numCache>
                <c:formatCode>General</c:formatCode>
                <c:ptCount val="12"/>
                <c:pt idx="0">
                  <c:v>7644</c:v>
                </c:pt>
                <c:pt idx="1">
                  <c:v>8577</c:v>
                </c:pt>
                <c:pt idx="2">
                  <c:v>7971</c:v>
                </c:pt>
                <c:pt idx="3">
                  <c:v>9561</c:v>
                </c:pt>
                <c:pt idx="4">
                  <c:v>9503</c:v>
                </c:pt>
                <c:pt idx="5">
                  <c:v>10277</c:v>
                </c:pt>
                <c:pt idx="6">
                  <c:v>11039</c:v>
                </c:pt>
                <c:pt idx="7">
                  <c:v>10212</c:v>
                </c:pt>
                <c:pt idx="8">
                  <c:v>10253</c:v>
                </c:pt>
                <c:pt idx="9">
                  <c:v>10062</c:v>
                </c:pt>
                <c:pt idx="10">
                  <c:v>10497</c:v>
                </c:pt>
                <c:pt idx="11">
                  <c:v>11075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EA4A-B067-935768B41FC2}"/>
            </c:ext>
          </c:extLst>
        </c:ser>
        <c:ser>
          <c:idx val="2"/>
          <c:order val="1"/>
          <c:tx>
            <c:strRef>
              <c:f>Scan_PSM_stats!$N$4</c:f>
              <c:strCache>
                <c:ptCount val="1"/>
                <c:pt idx="0">
                  <c:v>Nonempty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Scan_PSM_stats!$K$5:$K$16</c:f>
              <c:strCache>
                <c:ptCount val="12"/>
                <c:pt idx="0">
                  <c:v>A1</c:v>
                </c:pt>
                <c:pt idx="1">
                  <c:v>A3</c:v>
                </c:pt>
                <c:pt idx="2">
                  <c:v>A5</c:v>
                </c:pt>
                <c:pt idx="3">
                  <c:v>A7</c:v>
                </c:pt>
                <c:pt idx="4">
                  <c:v>A9</c:v>
                </c:pt>
                <c:pt idx="5">
                  <c:v>A11</c:v>
                </c:pt>
                <c:pt idx="6">
                  <c:v>B1</c:v>
                </c:pt>
                <c:pt idx="7">
                  <c:v>B3</c:v>
                </c:pt>
                <c:pt idx="8">
                  <c:v>B5</c:v>
                </c:pt>
                <c:pt idx="9">
                  <c:v>B7</c:v>
                </c:pt>
                <c:pt idx="10">
                  <c:v>B9</c:v>
                </c:pt>
                <c:pt idx="11">
                  <c:v>B11</c:v>
                </c:pt>
              </c:strCache>
            </c:strRef>
          </c:cat>
          <c:val>
            <c:numRef>
              <c:f>Scan_PSM_stats!$N$5:$N$16</c:f>
              <c:numCache>
                <c:formatCode>General</c:formatCode>
                <c:ptCount val="12"/>
                <c:pt idx="0">
                  <c:v>5905</c:v>
                </c:pt>
                <c:pt idx="1">
                  <c:v>5160</c:v>
                </c:pt>
                <c:pt idx="2">
                  <c:v>3871</c:v>
                </c:pt>
                <c:pt idx="3">
                  <c:v>3403</c:v>
                </c:pt>
                <c:pt idx="4">
                  <c:v>2581</c:v>
                </c:pt>
                <c:pt idx="5">
                  <c:v>2147</c:v>
                </c:pt>
                <c:pt idx="6">
                  <c:v>1822</c:v>
                </c:pt>
                <c:pt idx="7">
                  <c:v>1550</c:v>
                </c:pt>
                <c:pt idx="8">
                  <c:v>1256</c:v>
                </c:pt>
                <c:pt idx="9">
                  <c:v>1078</c:v>
                </c:pt>
                <c:pt idx="10">
                  <c:v>1018</c:v>
                </c:pt>
                <c:pt idx="11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D-EA4A-B067-935768B41FC2}"/>
            </c:ext>
          </c:extLst>
        </c:ser>
        <c:ser>
          <c:idx val="1"/>
          <c:order val="2"/>
          <c:tx>
            <c:strRef>
              <c:f>Scan_PSM_stats!$M$4</c:f>
              <c:strCache>
                <c:ptCount val="1"/>
                <c:pt idx="0">
                  <c:v>Empty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Scan_PSM_stats!$K$5:$K$16</c:f>
              <c:strCache>
                <c:ptCount val="12"/>
                <c:pt idx="0">
                  <c:v>A1</c:v>
                </c:pt>
                <c:pt idx="1">
                  <c:v>A3</c:v>
                </c:pt>
                <c:pt idx="2">
                  <c:v>A5</c:v>
                </c:pt>
                <c:pt idx="3">
                  <c:v>A7</c:v>
                </c:pt>
                <c:pt idx="4">
                  <c:v>A9</c:v>
                </c:pt>
                <c:pt idx="5">
                  <c:v>A11</c:v>
                </c:pt>
                <c:pt idx="6">
                  <c:v>B1</c:v>
                </c:pt>
                <c:pt idx="7">
                  <c:v>B3</c:v>
                </c:pt>
                <c:pt idx="8">
                  <c:v>B5</c:v>
                </c:pt>
                <c:pt idx="9">
                  <c:v>B7</c:v>
                </c:pt>
                <c:pt idx="10">
                  <c:v>B9</c:v>
                </c:pt>
                <c:pt idx="11">
                  <c:v>B11</c:v>
                </c:pt>
              </c:strCache>
            </c:strRef>
          </c:cat>
          <c:val>
            <c:numRef>
              <c:f>Scan_PSM_stats!$M$5:$M$16</c:f>
              <c:numCache>
                <c:formatCode>General</c:formatCode>
                <c:ptCount val="12"/>
                <c:pt idx="0">
                  <c:v>1739</c:v>
                </c:pt>
                <c:pt idx="1">
                  <c:v>3417</c:v>
                </c:pt>
                <c:pt idx="2">
                  <c:v>4100</c:v>
                </c:pt>
                <c:pt idx="3">
                  <c:v>6158</c:v>
                </c:pt>
                <c:pt idx="4">
                  <c:v>6922</c:v>
                </c:pt>
                <c:pt idx="5">
                  <c:v>8130</c:v>
                </c:pt>
                <c:pt idx="6">
                  <c:v>9217</c:v>
                </c:pt>
                <c:pt idx="7">
                  <c:v>8662</c:v>
                </c:pt>
                <c:pt idx="8">
                  <c:v>8997</c:v>
                </c:pt>
                <c:pt idx="9">
                  <c:v>8984</c:v>
                </c:pt>
                <c:pt idx="10">
                  <c:v>9479</c:v>
                </c:pt>
                <c:pt idx="11">
                  <c:v>10262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D-EA4A-B067-935768B4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562000"/>
        <c:axId val="1303111648"/>
      </c:barChart>
      <c:catAx>
        <c:axId val="126556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11648"/>
        <c:crosses val="autoZero"/>
        <c:auto val="1"/>
        <c:lblAlgn val="ctr"/>
        <c:lblOffset val="100"/>
        <c:noMultiLvlLbl val="0"/>
      </c:catAx>
      <c:valAx>
        <c:axId val="13031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SPS MS3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Scan_PSM_stats!$L$20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Scan_PSM_stats!$K$21:$K$32</c:f>
              <c:strCache>
                <c:ptCount val="12"/>
                <c:pt idx="0">
                  <c:v>A1</c:v>
                </c:pt>
                <c:pt idx="1">
                  <c:v>A3</c:v>
                </c:pt>
                <c:pt idx="2">
                  <c:v>A5</c:v>
                </c:pt>
                <c:pt idx="3">
                  <c:v>A7</c:v>
                </c:pt>
                <c:pt idx="4">
                  <c:v>A9</c:v>
                </c:pt>
                <c:pt idx="5">
                  <c:v>A11</c:v>
                </c:pt>
                <c:pt idx="6">
                  <c:v>B1</c:v>
                </c:pt>
                <c:pt idx="7">
                  <c:v>B3</c:v>
                </c:pt>
                <c:pt idx="8">
                  <c:v>B5</c:v>
                </c:pt>
                <c:pt idx="9">
                  <c:v>B7</c:v>
                </c:pt>
                <c:pt idx="10">
                  <c:v>B9</c:v>
                </c:pt>
                <c:pt idx="11">
                  <c:v>B11</c:v>
                </c:pt>
              </c:strCache>
            </c:strRef>
          </c:cat>
          <c:val>
            <c:numRef>
              <c:f>Scan_PSM_stats!$L$21:$L$32</c:f>
              <c:numCache>
                <c:formatCode>General</c:formatCode>
                <c:ptCount val="12"/>
                <c:pt idx="0">
                  <c:v>8584</c:v>
                </c:pt>
                <c:pt idx="1">
                  <c:v>8722</c:v>
                </c:pt>
                <c:pt idx="2">
                  <c:v>8222</c:v>
                </c:pt>
                <c:pt idx="3">
                  <c:v>8787</c:v>
                </c:pt>
                <c:pt idx="4">
                  <c:v>8770</c:v>
                </c:pt>
                <c:pt idx="5">
                  <c:v>9095</c:v>
                </c:pt>
                <c:pt idx="6">
                  <c:v>9815</c:v>
                </c:pt>
                <c:pt idx="7">
                  <c:v>8740</c:v>
                </c:pt>
                <c:pt idx="8">
                  <c:v>8983</c:v>
                </c:pt>
                <c:pt idx="9">
                  <c:v>8763</c:v>
                </c:pt>
                <c:pt idx="10">
                  <c:v>8836</c:v>
                </c:pt>
                <c:pt idx="11">
                  <c:v>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C54D-90B4-1499541DFFB0}"/>
            </c:ext>
          </c:extLst>
        </c:ser>
        <c:ser>
          <c:idx val="2"/>
          <c:order val="1"/>
          <c:tx>
            <c:strRef>
              <c:f>Scan_PSM_stats!$N$20</c:f>
              <c:strCache>
                <c:ptCount val="1"/>
                <c:pt idx="0">
                  <c:v>Nonempty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Scan_PSM_stats!$K$21:$K$32</c:f>
              <c:strCache>
                <c:ptCount val="12"/>
                <c:pt idx="0">
                  <c:v>A1</c:v>
                </c:pt>
                <c:pt idx="1">
                  <c:v>A3</c:v>
                </c:pt>
                <c:pt idx="2">
                  <c:v>A5</c:v>
                </c:pt>
                <c:pt idx="3">
                  <c:v>A7</c:v>
                </c:pt>
                <c:pt idx="4">
                  <c:v>A9</c:v>
                </c:pt>
                <c:pt idx="5">
                  <c:v>A11</c:v>
                </c:pt>
                <c:pt idx="6">
                  <c:v>B1</c:v>
                </c:pt>
                <c:pt idx="7">
                  <c:v>B3</c:v>
                </c:pt>
                <c:pt idx="8">
                  <c:v>B5</c:v>
                </c:pt>
                <c:pt idx="9">
                  <c:v>B7</c:v>
                </c:pt>
                <c:pt idx="10">
                  <c:v>B9</c:v>
                </c:pt>
                <c:pt idx="11">
                  <c:v>B11</c:v>
                </c:pt>
              </c:strCache>
            </c:strRef>
          </c:cat>
          <c:val>
            <c:numRef>
              <c:f>Scan_PSM_stats!$N$21:$N$32</c:f>
              <c:numCache>
                <c:formatCode>General</c:formatCode>
                <c:ptCount val="12"/>
                <c:pt idx="0">
                  <c:v>8575</c:v>
                </c:pt>
                <c:pt idx="1">
                  <c:v>8709</c:v>
                </c:pt>
                <c:pt idx="2">
                  <c:v>8207</c:v>
                </c:pt>
                <c:pt idx="3">
                  <c:v>8777</c:v>
                </c:pt>
                <c:pt idx="4">
                  <c:v>8757</c:v>
                </c:pt>
                <c:pt idx="5">
                  <c:v>9085</c:v>
                </c:pt>
                <c:pt idx="6">
                  <c:v>9804</c:v>
                </c:pt>
                <c:pt idx="7">
                  <c:v>8718</c:v>
                </c:pt>
                <c:pt idx="8">
                  <c:v>8967</c:v>
                </c:pt>
                <c:pt idx="9">
                  <c:v>8747</c:v>
                </c:pt>
                <c:pt idx="10">
                  <c:v>8826</c:v>
                </c:pt>
                <c:pt idx="11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4-C54D-90B4-1499541DFFB0}"/>
            </c:ext>
          </c:extLst>
        </c:ser>
        <c:ser>
          <c:idx val="1"/>
          <c:order val="2"/>
          <c:tx>
            <c:strRef>
              <c:f>Scan_PSM_stats!$M$20</c:f>
              <c:strCache>
                <c:ptCount val="1"/>
                <c:pt idx="0">
                  <c:v>Empty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Scan_PSM_stats!$K$21:$K$32</c:f>
              <c:strCache>
                <c:ptCount val="12"/>
                <c:pt idx="0">
                  <c:v>A1</c:v>
                </c:pt>
                <c:pt idx="1">
                  <c:v>A3</c:v>
                </c:pt>
                <c:pt idx="2">
                  <c:v>A5</c:v>
                </c:pt>
                <c:pt idx="3">
                  <c:v>A7</c:v>
                </c:pt>
                <c:pt idx="4">
                  <c:v>A9</c:v>
                </c:pt>
                <c:pt idx="5">
                  <c:v>A11</c:v>
                </c:pt>
                <c:pt idx="6">
                  <c:v>B1</c:v>
                </c:pt>
                <c:pt idx="7">
                  <c:v>B3</c:v>
                </c:pt>
                <c:pt idx="8">
                  <c:v>B5</c:v>
                </c:pt>
                <c:pt idx="9">
                  <c:v>B7</c:v>
                </c:pt>
                <c:pt idx="10">
                  <c:v>B9</c:v>
                </c:pt>
                <c:pt idx="11">
                  <c:v>B11</c:v>
                </c:pt>
              </c:strCache>
            </c:strRef>
          </c:cat>
          <c:val>
            <c:numRef>
              <c:f>Scan_PSM_stats!$M$21:$M$32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22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C54D-90B4-1499541D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123616"/>
        <c:axId val="1265125136"/>
      </c:barChart>
      <c:catAx>
        <c:axId val="193912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25136"/>
        <c:crosses val="autoZero"/>
        <c:auto val="1"/>
        <c:lblAlgn val="ctr"/>
        <c:lblOffset val="100"/>
        <c:noMultiLvlLbl val="0"/>
      </c:catAx>
      <c:valAx>
        <c:axId val="1265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Endoglin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Regular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'Figure-4_proteins'!$D$5:$M$5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'Figure-4_proteins'!$D$6:$M$6</c:f>
              <c:numCache>
                <c:formatCode>#,##0</c:formatCode>
                <c:ptCount val="10"/>
                <c:pt idx="0">
                  <c:v>39820.612304563132</c:v>
                </c:pt>
                <c:pt idx="1">
                  <c:v>46432.815421328167</c:v>
                </c:pt>
                <c:pt idx="2">
                  <c:v>41042.119573178672</c:v>
                </c:pt>
                <c:pt idx="3">
                  <c:v>143613.9310661332</c:v>
                </c:pt>
                <c:pt idx="4">
                  <c:v>131365.82738152696</c:v>
                </c:pt>
                <c:pt idx="5">
                  <c:v>143605.45815467954</c:v>
                </c:pt>
                <c:pt idx="6">
                  <c:v>42133.594111834936</c:v>
                </c:pt>
                <c:pt idx="7">
                  <c:v>45802.933957328962</c:v>
                </c:pt>
                <c:pt idx="8">
                  <c:v>39481.713451374846</c:v>
                </c:pt>
                <c:pt idx="9">
                  <c:v>41267.586411553646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7-D945-8A3A-E2360A84897B}"/>
            </c:ext>
          </c:extLst>
        </c:ser>
        <c:ser>
          <c:idx val="1"/>
          <c:order val="1"/>
          <c:tx>
            <c:v>RTS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'Figure-4_proteins'!$D$5:$M$5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'Figure-4_proteins'!$D$7:$M$7</c:f>
              <c:numCache>
                <c:formatCode>#,##0</c:formatCode>
                <c:ptCount val="10"/>
                <c:pt idx="0">
                  <c:v>5085.2992559999902</c:v>
                </c:pt>
                <c:pt idx="1">
                  <c:v>7429.2177730000003</c:v>
                </c:pt>
                <c:pt idx="2">
                  <c:v>8992.0364379999992</c:v>
                </c:pt>
                <c:pt idx="3">
                  <c:v>123418.032227</c:v>
                </c:pt>
                <c:pt idx="4">
                  <c:v>129459.787109</c:v>
                </c:pt>
                <c:pt idx="5">
                  <c:v>125082.673828</c:v>
                </c:pt>
                <c:pt idx="6">
                  <c:v>12154.422607</c:v>
                </c:pt>
                <c:pt idx="7">
                  <c:v>7992.7170409999999</c:v>
                </c:pt>
                <c:pt idx="8">
                  <c:v>5746.4371029999902</c:v>
                </c:pt>
                <c:pt idx="9">
                  <c:v>4563.518188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7-D945-8A3A-E2360A84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368832"/>
        <c:axId val="1386450016"/>
      </c:barChart>
      <c:catAx>
        <c:axId val="12613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50016"/>
        <c:crosses val="autoZero"/>
        <c:auto val="1"/>
        <c:lblAlgn val="ctr"/>
        <c:lblOffset val="100"/>
        <c:noMultiLvlLbl val="0"/>
      </c:catAx>
      <c:valAx>
        <c:axId val="13864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'Figure-4_proteins'!$B$10</c:f>
              <c:strCache>
                <c:ptCount val="1"/>
                <c:pt idx="0">
                  <c:v>K.ILESSVDPIDEISVIEYTR.A regular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'Figure-4_proteins'!$D$10:$M$10</c:f>
              <c:numCache>
                <c:formatCode>#,##0</c:formatCode>
                <c:ptCount val="10"/>
                <c:pt idx="0">
                  <c:v>43142.753905999998</c:v>
                </c:pt>
                <c:pt idx="1">
                  <c:v>39331.425780999998</c:v>
                </c:pt>
                <c:pt idx="2">
                  <c:v>35896.085937999997</c:v>
                </c:pt>
                <c:pt idx="3">
                  <c:v>32898.722655999998</c:v>
                </c:pt>
                <c:pt idx="4">
                  <c:v>30399.414062</c:v>
                </c:pt>
                <c:pt idx="5">
                  <c:v>35629.390625</c:v>
                </c:pt>
                <c:pt idx="6">
                  <c:v>29198.320312</c:v>
                </c:pt>
                <c:pt idx="7">
                  <c:v>29834.341797000001</c:v>
                </c:pt>
                <c:pt idx="8">
                  <c:v>27999.306640999999</c:v>
                </c:pt>
                <c:pt idx="9">
                  <c:v>27286.707031000002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A-1449-A95A-A6E6C4D1A3EA}"/>
            </c:ext>
          </c:extLst>
        </c:ser>
        <c:ser>
          <c:idx val="1"/>
          <c:order val="1"/>
          <c:tx>
            <c:strRef>
              <c:f>'Figure-4_proteins'!$B$11</c:f>
              <c:strCache>
                <c:ptCount val="1"/>
                <c:pt idx="0">
                  <c:v>R.AGKPEPSETTPQGAR.E RTS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'Figure-4_proteins'!$D$11:$M$11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602.02410899999995</c:v>
                </c:pt>
                <c:pt idx="3">
                  <c:v>13664.262694999999</c:v>
                </c:pt>
                <c:pt idx="4">
                  <c:v>14342.805663999899</c:v>
                </c:pt>
                <c:pt idx="5">
                  <c:v>15685.722656</c:v>
                </c:pt>
                <c:pt idx="6">
                  <c:v>868.80780000000004</c:v>
                </c:pt>
                <c:pt idx="7">
                  <c:v>880.20574999999997</c:v>
                </c:pt>
                <c:pt idx="8">
                  <c:v>0</c:v>
                </c:pt>
                <c:pt idx="9">
                  <c:v>471.88354500000003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A-1449-A95A-A6E6C4D1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109104"/>
        <c:axId val="1405110736"/>
      </c:barChart>
      <c:catAx>
        <c:axId val="14051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0736"/>
        <c:crosses val="autoZero"/>
        <c:auto val="1"/>
        <c:lblAlgn val="ctr"/>
        <c:lblOffset val="100"/>
        <c:noMultiLvlLbl val="0"/>
      </c:catAx>
      <c:valAx>
        <c:axId val="14051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Endoglin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'Figure-4_proteins'!$B$21</c:f>
              <c:strCache>
                <c:ptCount val="1"/>
                <c:pt idx="0">
                  <c:v>R.GEVTYTTSQVSK.G regular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'Figure-4_proteins'!$D$21:$M$21</c:f>
              <c:numCache>
                <c:formatCode>#,##0</c:formatCode>
                <c:ptCount val="10"/>
                <c:pt idx="0">
                  <c:v>1436.7641599999999</c:v>
                </c:pt>
                <c:pt idx="1">
                  <c:v>1986.6761469999999</c:v>
                </c:pt>
                <c:pt idx="2">
                  <c:v>2115.6591800000001</c:v>
                </c:pt>
                <c:pt idx="3">
                  <c:v>13289.713867</c:v>
                </c:pt>
                <c:pt idx="4">
                  <c:v>12670.122069999999</c:v>
                </c:pt>
                <c:pt idx="5">
                  <c:v>12824.700194999999</c:v>
                </c:pt>
                <c:pt idx="6">
                  <c:v>5481.6005859999996</c:v>
                </c:pt>
                <c:pt idx="7">
                  <c:v>3949.4501949999999</c:v>
                </c:pt>
                <c:pt idx="8">
                  <c:v>4661.1967770000001</c:v>
                </c:pt>
                <c:pt idx="9">
                  <c:v>5308.2939450000003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8-E14D-8E80-BFE24996D7F5}"/>
            </c:ext>
          </c:extLst>
        </c:ser>
        <c:ser>
          <c:idx val="1"/>
          <c:order val="1"/>
          <c:tx>
            <c:strRef>
              <c:f>'Figure-4_proteins'!$B$22</c:f>
              <c:strCache>
                <c:ptCount val="1"/>
                <c:pt idx="0">
                  <c:v>R.GPITSAAELNDPQSILLR.L regular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'Figure-4_proteins'!$D$22:$M$22</c:f>
              <c:numCache>
                <c:formatCode>#,##0</c:formatCode>
                <c:ptCount val="10"/>
                <c:pt idx="0">
                  <c:v>30928.269531000002</c:v>
                </c:pt>
                <c:pt idx="1">
                  <c:v>31634.765625</c:v>
                </c:pt>
                <c:pt idx="2">
                  <c:v>33405.941405999998</c:v>
                </c:pt>
                <c:pt idx="3">
                  <c:v>62218.011719000002</c:v>
                </c:pt>
                <c:pt idx="4">
                  <c:v>67803.6875</c:v>
                </c:pt>
                <c:pt idx="5">
                  <c:v>72967.75</c:v>
                </c:pt>
                <c:pt idx="6">
                  <c:v>28166.402343999998</c:v>
                </c:pt>
                <c:pt idx="7">
                  <c:v>26900.345702999901</c:v>
                </c:pt>
                <c:pt idx="8">
                  <c:v>29686.900390999999</c:v>
                </c:pt>
                <c:pt idx="9">
                  <c:v>23350.556640999999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8-E14D-8E80-BFE24996D7F5}"/>
            </c:ext>
          </c:extLst>
        </c:ser>
        <c:ser>
          <c:idx val="2"/>
          <c:order val="2"/>
          <c:tx>
            <c:strRef>
              <c:f>'Figure-4_proteins'!$B$23</c:f>
              <c:strCache>
                <c:ptCount val="1"/>
                <c:pt idx="0">
                  <c:v>R.GCHLEGVAGHK.E regular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'Figure-4_proteins'!$D$23:$M$23</c:f>
              <c:numCache>
                <c:formatCode>#,##0</c:formatCode>
                <c:ptCount val="10"/>
                <c:pt idx="0">
                  <c:v>1066.270264</c:v>
                </c:pt>
                <c:pt idx="1">
                  <c:v>1662.568481</c:v>
                </c:pt>
                <c:pt idx="2">
                  <c:v>2144.1535640000002</c:v>
                </c:pt>
                <c:pt idx="3">
                  <c:v>50982.945312000003</c:v>
                </c:pt>
                <c:pt idx="4">
                  <c:v>40902.464844000002</c:v>
                </c:pt>
                <c:pt idx="5">
                  <c:v>47733.351562000003</c:v>
                </c:pt>
                <c:pt idx="6">
                  <c:v>3188.1716309999902</c:v>
                </c:pt>
                <c:pt idx="7">
                  <c:v>3826.2770999999998</c:v>
                </c:pt>
                <c:pt idx="8">
                  <c:v>1105.360596</c:v>
                </c:pt>
                <c:pt idx="9">
                  <c:v>1082.933716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8-E14D-8E80-BFE24996D7F5}"/>
            </c:ext>
          </c:extLst>
        </c:ser>
        <c:ser>
          <c:idx val="3"/>
          <c:order val="3"/>
          <c:tx>
            <c:strRef>
              <c:f>'Figure-4_proteins'!$B$24</c:f>
              <c:strCache>
                <c:ptCount val="1"/>
                <c:pt idx="0">
                  <c:v>K.LPDTPQGLLGEAR.M regular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'Figure-4_proteins'!$D$24:$M$24</c:f>
              <c:numCache>
                <c:formatCode>#,##0</c:formatCode>
                <c:ptCount val="10"/>
                <c:pt idx="0">
                  <c:v>6250.513672</c:v>
                </c:pt>
                <c:pt idx="1">
                  <c:v>7686.1455079999996</c:v>
                </c:pt>
                <c:pt idx="2">
                  <c:v>5515.1958009999998</c:v>
                </c:pt>
                <c:pt idx="3">
                  <c:v>15801.71875</c:v>
                </c:pt>
                <c:pt idx="4">
                  <c:v>11232.447265999999</c:v>
                </c:pt>
                <c:pt idx="5">
                  <c:v>15578.035156</c:v>
                </c:pt>
                <c:pt idx="6">
                  <c:v>7367.7431640000004</c:v>
                </c:pt>
                <c:pt idx="7">
                  <c:v>10603.131836</c:v>
                </c:pt>
                <c:pt idx="8">
                  <c:v>5022.0336909999996</c:v>
                </c:pt>
                <c:pt idx="9">
                  <c:v>8411.1435550000006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8-E14D-8E80-BFE24996D7F5}"/>
            </c:ext>
          </c:extLst>
        </c:ser>
        <c:ser>
          <c:idx val="4"/>
          <c:order val="4"/>
          <c:tx>
            <c:strRef>
              <c:f>'Figure-4_proteins'!$B$25</c:f>
              <c:strCache>
                <c:ptCount val="1"/>
                <c:pt idx="0">
                  <c:v>R.GPITSAAELNDPQSILLR.L RTS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'Figure-4_proteins'!$D$25:$M$25</c:f>
              <c:numCache>
                <c:formatCode>#,##0</c:formatCode>
                <c:ptCount val="10"/>
                <c:pt idx="0">
                  <c:v>3252.8642579999901</c:v>
                </c:pt>
                <c:pt idx="1">
                  <c:v>5715.251953</c:v>
                </c:pt>
                <c:pt idx="2">
                  <c:v>6069.0083009999998</c:v>
                </c:pt>
                <c:pt idx="3">
                  <c:v>47392.003905999998</c:v>
                </c:pt>
                <c:pt idx="4">
                  <c:v>48699.113280999998</c:v>
                </c:pt>
                <c:pt idx="5">
                  <c:v>46707.015625</c:v>
                </c:pt>
                <c:pt idx="6">
                  <c:v>7107.1860349999997</c:v>
                </c:pt>
                <c:pt idx="7">
                  <c:v>3985.0708009999998</c:v>
                </c:pt>
                <c:pt idx="8">
                  <c:v>4219.2753909999901</c:v>
                </c:pt>
                <c:pt idx="9">
                  <c:v>3418.501953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98-E14D-8E80-BFE24996D7F5}"/>
            </c:ext>
          </c:extLst>
        </c:ser>
        <c:ser>
          <c:idx val="5"/>
          <c:order val="5"/>
          <c:tx>
            <c:strRef>
              <c:f>'Figure-4_proteins'!$B$26</c:f>
              <c:strCache>
                <c:ptCount val="1"/>
                <c:pt idx="0">
                  <c:v>R.LGQAQGSLSFCMLEASQDM*GR.T RTS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'Figure-4_proteins'!$D$26:$M$26</c:f>
              <c:numCache>
                <c:formatCode>#,##0</c:formatCode>
                <c:ptCount val="10"/>
                <c:pt idx="0">
                  <c:v>1540.63147</c:v>
                </c:pt>
                <c:pt idx="1">
                  <c:v>1155.15625</c:v>
                </c:pt>
                <c:pt idx="2">
                  <c:v>1989.81811499999</c:v>
                </c:pt>
                <c:pt idx="3">
                  <c:v>12951.719727</c:v>
                </c:pt>
                <c:pt idx="4">
                  <c:v>14871.923828000001</c:v>
                </c:pt>
                <c:pt idx="5">
                  <c:v>14453.349609000001</c:v>
                </c:pt>
                <c:pt idx="6">
                  <c:v>2100.0441890000002</c:v>
                </c:pt>
                <c:pt idx="7">
                  <c:v>2167.5778809999902</c:v>
                </c:pt>
                <c:pt idx="8">
                  <c:v>1249.5073239999999</c:v>
                </c:pt>
                <c:pt idx="9">
                  <c:v>1145.0162350000001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98-E14D-8E80-BFE24996D7F5}"/>
            </c:ext>
          </c:extLst>
        </c:ser>
        <c:ser>
          <c:idx val="6"/>
          <c:order val="6"/>
          <c:tx>
            <c:strRef>
              <c:f>'Figure-4_proteins'!$B$27</c:f>
              <c:strCache>
                <c:ptCount val="1"/>
                <c:pt idx="0">
                  <c:v>K.LPDTPQGLLGEAR.M RTS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'Figure-4_proteins'!$D$20:$M$20</c:f>
              <c:strCache>
                <c:ptCount val="10"/>
                <c:pt idx="0">
                  <c:v>HTC116-1</c:v>
                </c:pt>
                <c:pt idx="1">
                  <c:v>HTC116-2</c:v>
                </c:pt>
                <c:pt idx="2">
                  <c:v>HTC116-3</c:v>
                </c:pt>
                <c:pt idx="3">
                  <c:v>MCF7-1</c:v>
                </c:pt>
                <c:pt idx="4">
                  <c:v>MCF7-2</c:v>
                </c:pt>
                <c:pt idx="5">
                  <c:v>MCF7-3</c:v>
                </c:pt>
                <c:pt idx="6">
                  <c:v>HEK293-1</c:v>
                </c:pt>
                <c:pt idx="7">
                  <c:v>HEK293-2</c:v>
                </c:pt>
                <c:pt idx="8">
                  <c:v>HEK293-3</c:v>
                </c:pt>
                <c:pt idx="9">
                  <c:v>HEK293-4</c:v>
                </c:pt>
              </c:strCache>
            </c:strRef>
          </c:cat>
          <c:val>
            <c:numRef>
              <c:f>'Figure-4_proteins'!$D$27:$M$27</c:f>
              <c:numCache>
                <c:formatCode>#,##0</c:formatCode>
                <c:ptCount val="10"/>
                <c:pt idx="0">
                  <c:v>291.80352800000003</c:v>
                </c:pt>
                <c:pt idx="1">
                  <c:v>558.80957000000001</c:v>
                </c:pt>
                <c:pt idx="2">
                  <c:v>933.21002199999998</c:v>
                </c:pt>
                <c:pt idx="3">
                  <c:v>63074.308594000002</c:v>
                </c:pt>
                <c:pt idx="4">
                  <c:v>65888.75</c:v>
                </c:pt>
                <c:pt idx="5">
                  <c:v>63922.308594000002</c:v>
                </c:pt>
                <c:pt idx="6">
                  <c:v>2947.1923829999901</c:v>
                </c:pt>
                <c:pt idx="7">
                  <c:v>1840.0683589999901</c:v>
                </c:pt>
                <c:pt idx="8">
                  <c:v>277.65438799999998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98-E14D-8E80-BFE24996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965216"/>
        <c:axId val="1426370816"/>
      </c:barChart>
      <c:catAx>
        <c:axId val="19459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70816"/>
        <c:crosses val="autoZero"/>
        <c:auto val="1"/>
        <c:lblAlgn val="ctr"/>
        <c:lblOffset val="100"/>
        <c:noMultiLvlLbl val="0"/>
      </c:catAx>
      <c:valAx>
        <c:axId val="14263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24</xdr:col>
      <xdr:colOff>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51B8FF-A6E2-D640-B710-23B9EDC2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24</xdr:col>
      <xdr:colOff>0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23D4FD-C104-564A-B318-4D1B5B4A8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819150</xdr:colOff>
      <xdr:row>3</xdr:row>
      <xdr:rowOff>0</xdr:rowOff>
    </xdr:from>
    <xdr:to>
      <xdr:col>28</xdr:col>
      <xdr:colOff>558800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B2F10-376A-A746-B8F6-D0E085B67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49</xdr:row>
      <xdr:rowOff>12700</xdr:rowOff>
    </xdr:from>
    <xdr:to>
      <xdr:col>28</xdr:col>
      <xdr:colOff>558800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7BCCD-7C63-DF4C-BA8C-0D4CD0B07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28</xdr:col>
      <xdr:colOff>571500</xdr:colOff>
      <xdr:row>47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A6D2B-B5C8-9046-AEA4-CEA51947B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AEDA-AF72-4BB2-AB1F-AF51E640CD39}">
  <dimension ref="A1:N38"/>
  <sheetViews>
    <sheetView workbookViewId="0">
      <selection activeCell="H36" sqref="H36"/>
    </sheetView>
  </sheetViews>
  <sheetFormatPr baseColWidth="10" defaultColWidth="8.83203125" defaultRowHeight="15" x14ac:dyDescent="0.2"/>
  <cols>
    <col min="1" max="1" width="30" bestFit="1" customWidth="1"/>
    <col min="2" max="2" width="21" bestFit="1" customWidth="1"/>
    <col min="3" max="3" width="7.5" bestFit="1" customWidth="1"/>
  </cols>
  <sheetData>
    <row r="1" spans="1:14" ht="19" x14ac:dyDescent="0.25">
      <c r="A1" s="8" t="s">
        <v>68</v>
      </c>
    </row>
    <row r="3" spans="1:14" x14ac:dyDescent="0.2">
      <c r="A3" s="6"/>
      <c r="B3" s="6"/>
      <c r="C3" s="6"/>
      <c r="D3" s="6" t="s">
        <v>42</v>
      </c>
      <c r="E3" s="6"/>
      <c r="F3" s="6"/>
      <c r="G3" s="6" t="s">
        <v>41</v>
      </c>
      <c r="H3" s="6"/>
      <c r="I3" s="6"/>
      <c r="J3" s="6"/>
      <c r="K3" s="6"/>
      <c r="L3" s="6" t="s">
        <v>47</v>
      </c>
      <c r="M3" s="6"/>
      <c r="N3" s="6"/>
    </row>
    <row r="4" spans="1:14" x14ac:dyDescent="0.2">
      <c r="A4" s="6" t="s">
        <v>24</v>
      </c>
      <c r="B4" s="6" t="s">
        <v>25</v>
      </c>
      <c r="C4" s="6" t="s">
        <v>52</v>
      </c>
      <c r="D4" s="6" t="s">
        <v>39</v>
      </c>
      <c r="E4" s="6" t="s">
        <v>43</v>
      </c>
      <c r="F4" s="6"/>
      <c r="G4" s="6" t="s">
        <v>39</v>
      </c>
      <c r="H4" s="6" t="s">
        <v>40</v>
      </c>
      <c r="I4" s="6" t="s">
        <v>51</v>
      </c>
      <c r="J4" s="6"/>
      <c r="K4" s="6" t="s">
        <v>67</v>
      </c>
      <c r="L4" s="6" t="s">
        <v>44</v>
      </c>
      <c r="M4" s="6" t="s">
        <v>45</v>
      </c>
      <c r="N4" s="6" t="s">
        <v>46</v>
      </c>
    </row>
    <row r="5" spans="1:14" ht="16" x14ac:dyDescent="0.2">
      <c r="A5" t="s">
        <v>0</v>
      </c>
      <c r="B5" t="s">
        <v>26</v>
      </c>
      <c r="C5" t="s">
        <v>53</v>
      </c>
      <c r="D5">
        <v>28212</v>
      </c>
      <c r="E5">
        <v>7644</v>
      </c>
      <c r="G5" s="1">
        <v>28272</v>
      </c>
      <c r="H5">
        <v>7074</v>
      </c>
      <c r="I5">
        <f>G5+H5</f>
        <v>35346</v>
      </c>
      <c r="K5" t="s">
        <v>55</v>
      </c>
      <c r="L5">
        <v>7644</v>
      </c>
      <c r="M5">
        <v>1739</v>
      </c>
      <c r="N5">
        <v>5905</v>
      </c>
    </row>
    <row r="6" spans="1:14" ht="16" x14ac:dyDescent="0.2">
      <c r="A6" t="s">
        <v>1</v>
      </c>
      <c r="B6" t="s">
        <v>26</v>
      </c>
      <c r="C6" t="s">
        <v>53</v>
      </c>
      <c r="D6">
        <v>32586</v>
      </c>
      <c r="E6">
        <v>8577</v>
      </c>
      <c r="G6" s="1">
        <v>32743</v>
      </c>
      <c r="H6">
        <v>6521</v>
      </c>
      <c r="I6">
        <f t="shared" ref="I6:I16" si="0">G6+H6</f>
        <v>39264</v>
      </c>
      <c r="K6" t="s">
        <v>56</v>
      </c>
      <c r="L6">
        <v>8577</v>
      </c>
      <c r="M6">
        <v>3417</v>
      </c>
      <c r="N6">
        <v>5160</v>
      </c>
    </row>
    <row r="7" spans="1:14" ht="16" x14ac:dyDescent="0.2">
      <c r="A7" t="s">
        <v>2</v>
      </c>
      <c r="B7" t="s">
        <v>26</v>
      </c>
      <c r="C7" t="s">
        <v>53</v>
      </c>
      <c r="D7">
        <v>28006</v>
      </c>
      <c r="E7">
        <v>7971</v>
      </c>
      <c r="G7" s="1">
        <v>28110</v>
      </c>
      <c r="H7">
        <v>4888</v>
      </c>
      <c r="I7">
        <f t="shared" si="0"/>
        <v>32998</v>
      </c>
      <c r="K7" t="s">
        <v>57</v>
      </c>
      <c r="L7">
        <v>7971</v>
      </c>
      <c r="M7">
        <v>4100</v>
      </c>
      <c r="N7">
        <v>3871</v>
      </c>
    </row>
    <row r="8" spans="1:14" ht="16" x14ac:dyDescent="0.2">
      <c r="A8" t="s">
        <v>3</v>
      </c>
      <c r="B8" t="s">
        <v>26</v>
      </c>
      <c r="C8" t="s">
        <v>53</v>
      </c>
      <c r="D8">
        <v>35504</v>
      </c>
      <c r="E8">
        <v>9561</v>
      </c>
      <c r="G8" s="1">
        <v>35688</v>
      </c>
      <c r="H8">
        <v>4659</v>
      </c>
      <c r="I8">
        <f t="shared" si="0"/>
        <v>40347</v>
      </c>
      <c r="K8" t="s">
        <v>58</v>
      </c>
      <c r="L8">
        <v>9561</v>
      </c>
      <c r="M8">
        <v>6158</v>
      </c>
      <c r="N8">
        <v>3403</v>
      </c>
    </row>
    <row r="9" spans="1:14" ht="16" x14ac:dyDescent="0.2">
      <c r="A9" t="s">
        <v>4</v>
      </c>
      <c r="B9" t="s">
        <v>26</v>
      </c>
      <c r="C9" t="s">
        <v>53</v>
      </c>
      <c r="D9">
        <v>37987</v>
      </c>
      <c r="E9">
        <v>9503</v>
      </c>
      <c r="G9" s="1">
        <v>38125</v>
      </c>
      <c r="H9">
        <v>3597</v>
      </c>
      <c r="I9">
        <f t="shared" si="0"/>
        <v>41722</v>
      </c>
      <c r="K9" t="s">
        <v>59</v>
      </c>
      <c r="L9">
        <v>9503</v>
      </c>
      <c r="M9">
        <v>6922</v>
      </c>
      <c r="N9">
        <v>2581</v>
      </c>
    </row>
    <row r="10" spans="1:14" ht="16" x14ac:dyDescent="0.2">
      <c r="A10" t="s">
        <v>5</v>
      </c>
      <c r="B10" t="s">
        <v>26</v>
      </c>
      <c r="C10" t="s">
        <v>53</v>
      </c>
      <c r="D10">
        <v>41392</v>
      </c>
      <c r="E10">
        <v>10277</v>
      </c>
      <c r="G10" s="1">
        <v>41610</v>
      </c>
      <c r="H10">
        <v>3062</v>
      </c>
      <c r="I10">
        <f t="shared" si="0"/>
        <v>44672</v>
      </c>
      <c r="K10" t="s">
        <v>60</v>
      </c>
      <c r="L10">
        <v>10277</v>
      </c>
      <c r="M10">
        <v>8130</v>
      </c>
      <c r="N10">
        <v>2147</v>
      </c>
    </row>
    <row r="11" spans="1:14" ht="16" x14ac:dyDescent="0.2">
      <c r="A11" t="s">
        <v>6</v>
      </c>
      <c r="B11" t="s">
        <v>26</v>
      </c>
      <c r="C11" t="s">
        <v>53</v>
      </c>
      <c r="D11">
        <v>44046</v>
      </c>
      <c r="E11">
        <v>11039</v>
      </c>
      <c r="G11" s="1">
        <v>44233</v>
      </c>
      <c r="H11">
        <v>2693</v>
      </c>
      <c r="I11">
        <f t="shared" si="0"/>
        <v>46926</v>
      </c>
      <c r="K11" t="s">
        <v>61</v>
      </c>
      <c r="L11">
        <v>11039</v>
      </c>
      <c r="M11">
        <v>9217</v>
      </c>
      <c r="N11">
        <v>1822</v>
      </c>
    </row>
    <row r="12" spans="1:14" ht="16" x14ac:dyDescent="0.2">
      <c r="A12" t="s">
        <v>7</v>
      </c>
      <c r="B12" t="s">
        <v>26</v>
      </c>
      <c r="C12" t="s">
        <v>53</v>
      </c>
      <c r="D12">
        <v>41541</v>
      </c>
      <c r="E12">
        <v>10212</v>
      </c>
      <c r="G12" s="1">
        <v>41695</v>
      </c>
      <c r="H12">
        <v>2383</v>
      </c>
      <c r="I12">
        <f t="shared" si="0"/>
        <v>44078</v>
      </c>
      <c r="K12" t="s">
        <v>62</v>
      </c>
      <c r="L12">
        <v>10212</v>
      </c>
      <c r="M12">
        <v>8662</v>
      </c>
      <c r="N12">
        <v>1550</v>
      </c>
    </row>
    <row r="13" spans="1:14" ht="16" x14ac:dyDescent="0.2">
      <c r="A13" t="s">
        <v>8</v>
      </c>
      <c r="B13" t="s">
        <v>26</v>
      </c>
      <c r="C13" t="s">
        <v>53</v>
      </c>
      <c r="D13">
        <v>42051</v>
      </c>
      <c r="E13">
        <v>10253</v>
      </c>
      <c r="G13" s="1">
        <v>42257</v>
      </c>
      <c r="H13">
        <v>1935</v>
      </c>
      <c r="I13">
        <f t="shared" si="0"/>
        <v>44192</v>
      </c>
      <c r="K13" t="s">
        <v>63</v>
      </c>
      <c r="L13">
        <v>10253</v>
      </c>
      <c r="M13">
        <v>8997</v>
      </c>
      <c r="N13">
        <v>1256</v>
      </c>
    </row>
    <row r="14" spans="1:14" ht="16" x14ac:dyDescent="0.2">
      <c r="A14" t="s">
        <v>9</v>
      </c>
      <c r="B14" t="s">
        <v>26</v>
      </c>
      <c r="C14" t="s">
        <v>53</v>
      </c>
      <c r="D14">
        <v>41398</v>
      </c>
      <c r="E14">
        <v>10062</v>
      </c>
      <c r="G14" s="1">
        <v>41550</v>
      </c>
      <c r="H14">
        <v>1737</v>
      </c>
      <c r="I14">
        <f t="shared" si="0"/>
        <v>43287</v>
      </c>
      <c r="K14" t="s">
        <v>64</v>
      </c>
      <c r="L14">
        <v>10062</v>
      </c>
      <c r="M14">
        <v>8984</v>
      </c>
      <c r="N14">
        <v>1078</v>
      </c>
    </row>
    <row r="15" spans="1:14" ht="16" x14ac:dyDescent="0.2">
      <c r="A15" t="s">
        <v>10</v>
      </c>
      <c r="B15" t="s">
        <v>26</v>
      </c>
      <c r="C15" t="s">
        <v>53</v>
      </c>
      <c r="D15">
        <v>44600</v>
      </c>
      <c r="E15">
        <v>10497</v>
      </c>
      <c r="G15" s="1">
        <v>44797</v>
      </c>
      <c r="H15">
        <v>1645</v>
      </c>
      <c r="I15">
        <f t="shared" si="0"/>
        <v>46442</v>
      </c>
      <c r="K15" t="s">
        <v>65</v>
      </c>
      <c r="L15">
        <v>10497</v>
      </c>
      <c r="M15">
        <v>9479</v>
      </c>
      <c r="N15">
        <v>1018</v>
      </c>
    </row>
    <row r="16" spans="1:14" ht="17" thickBot="1" x14ac:dyDescent="0.25">
      <c r="A16" s="4" t="s">
        <v>11</v>
      </c>
      <c r="B16" s="4" t="s">
        <v>26</v>
      </c>
      <c r="C16" s="4" t="s">
        <v>53</v>
      </c>
      <c r="D16" s="4">
        <v>43413</v>
      </c>
      <c r="E16" s="4">
        <v>11075</v>
      </c>
      <c r="F16" s="4"/>
      <c r="G16" s="5">
        <v>43631</v>
      </c>
      <c r="H16" s="4">
        <v>1453</v>
      </c>
      <c r="I16" s="4">
        <f t="shared" si="0"/>
        <v>45084</v>
      </c>
      <c r="J16" s="4"/>
      <c r="K16" s="4" t="s">
        <v>66</v>
      </c>
      <c r="L16" s="4">
        <v>11075</v>
      </c>
      <c r="M16" s="4">
        <v>10262</v>
      </c>
      <c r="N16" s="4">
        <v>813</v>
      </c>
    </row>
    <row r="17" spans="1:14" x14ac:dyDescent="0.2">
      <c r="B17" s="3" t="s">
        <v>48</v>
      </c>
      <c r="C17" s="3"/>
      <c r="D17">
        <f>SUM(D5:D16)</f>
        <v>460736</v>
      </c>
      <c r="E17">
        <f>SUM(E5:E16)</f>
        <v>116671</v>
      </c>
      <c r="G17">
        <f>SUM(G5:G16)</f>
        <v>462711</v>
      </c>
      <c r="H17">
        <f>SUM(H5:H16)</f>
        <v>41647</v>
      </c>
      <c r="L17">
        <f>SUM(L5:L16)</f>
        <v>116671</v>
      </c>
      <c r="M17">
        <f>SUM(M5:M16)</f>
        <v>86067</v>
      </c>
      <c r="N17">
        <f>SUM(N5:N16)</f>
        <v>30604</v>
      </c>
    </row>
    <row r="18" spans="1:14" x14ac:dyDescent="0.2">
      <c r="D18" s="3" t="s">
        <v>49</v>
      </c>
      <c r="E18" s="2">
        <f>E17/D17</f>
        <v>0.25322744478399778</v>
      </c>
      <c r="H18" s="2">
        <f>H17/G17</f>
        <v>9.0006505140357587E-2</v>
      </c>
      <c r="M18" s="3" t="s">
        <v>50</v>
      </c>
      <c r="N18" s="2">
        <f>N17/L17</f>
        <v>0.26231025704759536</v>
      </c>
    </row>
    <row r="19" spans="1:14" x14ac:dyDescent="0.2">
      <c r="D19" s="3"/>
      <c r="E19" s="2"/>
      <c r="M19" s="3"/>
      <c r="N19" s="2"/>
    </row>
    <row r="20" spans="1:14" x14ac:dyDescent="0.2">
      <c r="A20" s="6" t="s">
        <v>24</v>
      </c>
      <c r="B20" s="6" t="s">
        <v>25</v>
      </c>
      <c r="C20" s="6" t="s">
        <v>52</v>
      </c>
      <c r="D20" s="6" t="s">
        <v>39</v>
      </c>
      <c r="E20" s="6" t="s">
        <v>43</v>
      </c>
      <c r="F20" s="6"/>
      <c r="G20" s="6" t="s">
        <v>39</v>
      </c>
      <c r="H20" s="6" t="s">
        <v>40</v>
      </c>
      <c r="I20" s="6" t="s">
        <v>51</v>
      </c>
      <c r="J20" s="6"/>
      <c r="K20" s="6" t="s">
        <v>67</v>
      </c>
      <c r="L20" s="6" t="s">
        <v>44</v>
      </c>
      <c r="M20" s="6" t="s">
        <v>45</v>
      </c>
      <c r="N20" s="6" t="s">
        <v>46</v>
      </c>
    </row>
    <row r="21" spans="1:14" ht="16" x14ac:dyDescent="0.2">
      <c r="A21" t="s">
        <v>12</v>
      </c>
      <c r="B21" t="s">
        <v>27</v>
      </c>
      <c r="C21" t="s">
        <v>54</v>
      </c>
      <c r="D21">
        <v>29537</v>
      </c>
      <c r="E21">
        <v>8584</v>
      </c>
      <c r="G21" s="1">
        <v>29644</v>
      </c>
      <c r="H21">
        <v>29644</v>
      </c>
      <c r="I21">
        <f>G21+H21</f>
        <v>59288</v>
      </c>
      <c r="K21" t="s">
        <v>55</v>
      </c>
      <c r="L21">
        <v>8584</v>
      </c>
      <c r="M21">
        <v>9</v>
      </c>
      <c r="N21">
        <v>8575</v>
      </c>
    </row>
    <row r="22" spans="1:14" ht="16" x14ac:dyDescent="0.2">
      <c r="A22" t="s">
        <v>13</v>
      </c>
      <c r="B22" t="s">
        <v>28</v>
      </c>
      <c r="C22" t="s">
        <v>54</v>
      </c>
      <c r="D22">
        <v>29367</v>
      </c>
      <c r="E22">
        <v>8722</v>
      </c>
      <c r="G22" s="1">
        <v>29545</v>
      </c>
      <c r="H22">
        <v>29544</v>
      </c>
      <c r="I22">
        <f t="shared" ref="I22:I32" si="1">G22+H22</f>
        <v>59089</v>
      </c>
      <c r="K22" t="s">
        <v>56</v>
      </c>
      <c r="L22">
        <v>8722</v>
      </c>
      <c r="M22">
        <v>13</v>
      </c>
      <c r="N22">
        <v>8709</v>
      </c>
    </row>
    <row r="23" spans="1:14" ht="16" x14ac:dyDescent="0.2">
      <c r="A23" t="s">
        <v>14</v>
      </c>
      <c r="B23" t="s">
        <v>29</v>
      </c>
      <c r="C23" t="s">
        <v>54</v>
      </c>
      <c r="D23">
        <v>26739</v>
      </c>
      <c r="E23">
        <v>8222</v>
      </c>
      <c r="G23" s="1">
        <v>26877</v>
      </c>
      <c r="H23">
        <v>26876</v>
      </c>
      <c r="I23">
        <f t="shared" si="1"/>
        <v>53753</v>
      </c>
      <c r="K23" t="s">
        <v>57</v>
      </c>
      <c r="L23">
        <v>8222</v>
      </c>
      <c r="M23">
        <v>15</v>
      </c>
      <c r="N23">
        <v>8207</v>
      </c>
    </row>
    <row r="24" spans="1:14" ht="16" x14ac:dyDescent="0.2">
      <c r="A24" t="s">
        <v>15</v>
      </c>
      <c r="B24" t="s">
        <v>30</v>
      </c>
      <c r="C24" t="s">
        <v>54</v>
      </c>
      <c r="D24">
        <v>29365</v>
      </c>
      <c r="E24">
        <v>8787</v>
      </c>
      <c r="G24" s="1">
        <v>29585</v>
      </c>
      <c r="H24">
        <v>29585</v>
      </c>
      <c r="I24">
        <f t="shared" si="1"/>
        <v>59170</v>
      </c>
      <c r="K24" t="s">
        <v>58</v>
      </c>
      <c r="L24">
        <v>8787</v>
      </c>
      <c r="M24">
        <v>10</v>
      </c>
      <c r="N24">
        <v>8777</v>
      </c>
    </row>
    <row r="25" spans="1:14" ht="16" x14ac:dyDescent="0.2">
      <c r="A25" t="s">
        <v>16</v>
      </c>
      <c r="B25" t="s">
        <v>31</v>
      </c>
      <c r="C25" t="s">
        <v>54</v>
      </c>
      <c r="D25">
        <v>29386</v>
      </c>
      <c r="E25">
        <v>8770</v>
      </c>
      <c r="G25" s="1">
        <v>29475</v>
      </c>
      <c r="H25">
        <v>29475</v>
      </c>
      <c r="I25">
        <f t="shared" si="1"/>
        <v>58950</v>
      </c>
      <c r="K25" t="s">
        <v>59</v>
      </c>
      <c r="L25">
        <v>8770</v>
      </c>
      <c r="M25">
        <v>13</v>
      </c>
      <c r="N25">
        <v>8757</v>
      </c>
    </row>
    <row r="26" spans="1:14" ht="16" x14ac:dyDescent="0.2">
      <c r="A26" t="s">
        <v>17</v>
      </c>
      <c r="B26" t="s">
        <v>32</v>
      </c>
      <c r="C26" t="s">
        <v>54</v>
      </c>
      <c r="D26">
        <v>30669</v>
      </c>
      <c r="E26">
        <v>9095</v>
      </c>
      <c r="G26" s="1">
        <v>30835</v>
      </c>
      <c r="H26">
        <v>30835</v>
      </c>
      <c r="I26">
        <f t="shared" si="1"/>
        <v>61670</v>
      </c>
      <c r="K26" t="s">
        <v>60</v>
      </c>
      <c r="L26">
        <v>9095</v>
      </c>
      <c r="M26">
        <v>10</v>
      </c>
      <c r="N26">
        <v>9085</v>
      </c>
    </row>
    <row r="27" spans="1:14" ht="16" x14ac:dyDescent="0.2">
      <c r="A27" t="s">
        <v>18</v>
      </c>
      <c r="B27" t="s">
        <v>33</v>
      </c>
      <c r="C27" t="s">
        <v>54</v>
      </c>
      <c r="D27">
        <v>32044</v>
      </c>
      <c r="E27">
        <v>9815</v>
      </c>
      <c r="G27" s="1">
        <v>32154</v>
      </c>
      <c r="H27">
        <v>32154</v>
      </c>
      <c r="I27">
        <f t="shared" si="1"/>
        <v>64308</v>
      </c>
      <c r="K27" t="s">
        <v>61</v>
      </c>
      <c r="L27">
        <v>9815</v>
      </c>
      <c r="M27">
        <v>11</v>
      </c>
      <c r="N27">
        <v>9804</v>
      </c>
    </row>
    <row r="28" spans="1:14" ht="16" x14ac:dyDescent="0.2">
      <c r="A28" t="s">
        <v>19</v>
      </c>
      <c r="B28" t="s">
        <v>34</v>
      </c>
      <c r="C28" t="s">
        <v>54</v>
      </c>
      <c r="D28">
        <v>30225</v>
      </c>
      <c r="E28">
        <v>8740</v>
      </c>
      <c r="G28" s="1">
        <v>30339</v>
      </c>
      <c r="H28">
        <v>30339</v>
      </c>
      <c r="I28">
        <f t="shared" si="1"/>
        <v>60678</v>
      </c>
      <c r="K28" t="s">
        <v>62</v>
      </c>
      <c r="L28">
        <v>8740</v>
      </c>
      <c r="M28">
        <v>22</v>
      </c>
      <c r="N28">
        <v>8718</v>
      </c>
    </row>
    <row r="29" spans="1:14" ht="16" x14ac:dyDescent="0.2">
      <c r="A29" t="s">
        <v>20</v>
      </c>
      <c r="B29" t="s">
        <v>35</v>
      </c>
      <c r="C29" t="s">
        <v>54</v>
      </c>
      <c r="D29">
        <v>29904</v>
      </c>
      <c r="E29">
        <v>8983</v>
      </c>
      <c r="G29" s="1">
        <v>30042</v>
      </c>
      <c r="H29">
        <v>30042</v>
      </c>
      <c r="I29">
        <f t="shared" si="1"/>
        <v>60084</v>
      </c>
      <c r="K29" t="s">
        <v>63</v>
      </c>
      <c r="L29">
        <v>8983</v>
      </c>
      <c r="M29">
        <v>16</v>
      </c>
      <c r="N29">
        <v>8967</v>
      </c>
    </row>
    <row r="30" spans="1:14" ht="16" x14ac:dyDescent="0.2">
      <c r="A30" t="s">
        <v>21</v>
      </c>
      <c r="B30" t="s">
        <v>36</v>
      </c>
      <c r="C30" t="s">
        <v>54</v>
      </c>
      <c r="D30">
        <v>29150</v>
      </c>
      <c r="E30">
        <v>8763</v>
      </c>
      <c r="G30" s="1">
        <v>29225</v>
      </c>
      <c r="H30">
        <v>29224</v>
      </c>
      <c r="I30">
        <f t="shared" si="1"/>
        <v>58449</v>
      </c>
      <c r="K30" t="s">
        <v>64</v>
      </c>
      <c r="L30">
        <v>8763</v>
      </c>
      <c r="M30">
        <v>16</v>
      </c>
      <c r="N30">
        <v>8747</v>
      </c>
    </row>
    <row r="31" spans="1:14" ht="16" x14ac:dyDescent="0.2">
      <c r="A31" t="s">
        <v>22</v>
      </c>
      <c r="B31" t="s">
        <v>37</v>
      </c>
      <c r="C31" t="s">
        <v>54</v>
      </c>
      <c r="D31">
        <v>30331</v>
      </c>
      <c r="E31">
        <v>8836</v>
      </c>
      <c r="G31" s="1">
        <v>30433</v>
      </c>
      <c r="H31">
        <v>30433</v>
      </c>
      <c r="I31">
        <f t="shared" si="1"/>
        <v>60866</v>
      </c>
      <c r="K31" t="s">
        <v>65</v>
      </c>
      <c r="L31">
        <v>8836</v>
      </c>
      <c r="M31">
        <v>10</v>
      </c>
      <c r="N31">
        <v>8826</v>
      </c>
    </row>
    <row r="32" spans="1:14" ht="17" thickBot="1" x14ac:dyDescent="0.25">
      <c r="A32" s="4" t="s">
        <v>23</v>
      </c>
      <c r="B32" s="4" t="s">
        <v>38</v>
      </c>
      <c r="C32" s="4" t="s">
        <v>54</v>
      </c>
      <c r="D32" s="4">
        <v>30589</v>
      </c>
      <c r="E32" s="4">
        <v>9672</v>
      </c>
      <c r="F32" s="4"/>
      <c r="G32" s="5">
        <v>30716</v>
      </c>
      <c r="H32" s="4">
        <v>30716</v>
      </c>
      <c r="I32" s="4">
        <f t="shared" si="1"/>
        <v>61432</v>
      </c>
      <c r="J32" s="4"/>
      <c r="K32" s="4" t="s">
        <v>66</v>
      </c>
      <c r="L32" s="4">
        <v>9672</v>
      </c>
      <c r="M32" s="4">
        <v>9</v>
      </c>
      <c r="N32" s="4">
        <v>9663</v>
      </c>
    </row>
    <row r="33" spans="1:14" x14ac:dyDescent="0.2">
      <c r="B33" s="3" t="s">
        <v>48</v>
      </c>
      <c r="C33" s="3"/>
      <c r="D33">
        <f>SUM(D21:D32)</f>
        <v>357306</v>
      </c>
      <c r="E33">
        <f>SUM(E21:E32)</f>
        <v>106989</v>
      </c>
      <c r="G33">
        <f>SUM(G21:G32)</f>
        <v>358870</v>
      </c>
      <c r="H33">
        <f>SUM(H21:H32)</f>
        <v>358867</v>
      </c>
      <c r="L33">
        <f>SUM(L21:L32)</f>
        <v>106989</v>
      </c>
      <c r="M33">
        <f>SUM(M21:M32)</f>
        <v>154</v>
      </c>
      <c r="N33">
        <f>SUM(N21:N32)</f>
        <v>106835</v>
      </c>
    </row>
    <row r="34" spans="1:14" x14ac:dyDescent="0.2">
      <c r="D34" s="3" t="s">
        <v>49</v>
      </c>
      <c r="E34" s="2">
        <f>E33/D33</f>
        <v>0.29943241927087705</v>
      </c>
      <c r="H34" s="2">
        <f>H33/G33</f>
        <v>0.99999164042689548</v>
      </c>
      <c r="M34" s="3" t="s">
        <v>50</v>
      </c>
      <c r="N34" s="2">
        <f>N33/L33</f>
        <v>0.99856059968781841</v>
      </c>
    </row>
    <row r="38" spans="1:14" x14ac:dyDescent="0.2">
      <c r="A38" s="7" t="s">
        <v>69</v>
      </c>
      <c r="B38" s="7"/>
      <c r="C38" s="7"/>
      <c r="D38" s="7"/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E55E-FCA7-8F43-840B-8077073F94E8}">
  <dimension ref="A1:G15"/>
  <sheetViews>
    <sheetView workbookViewId="0">
      <selection activeCell="C18" sqref="C18"/>
    </sheetView>
  </sheetViews>
  <sheetFormatPr baseColWidth="10" defaultRowHeight="15" x14ac:dyDescent="0.2"/>
  <sheetData>
    <row r="1" spans="1:7" x14ac:dyDescent="0.2">
      <c r="A1" s="6" t="s">
        <v>138</v>
      </c>
    </row>
    <row r="3" spans="1:7" x14ac:dyDescent="0.2">
      <c r="A3" s="6" t="s">
        <v>107</v>
      </c>
      <c r="B3" s="6" t="s">
        <v>122</v>
      </c>
      <c r="C3" s="6" t="s">
        <v>126</v>
      </c>
      <c r="D3" s="6" t="s">
        <v>129</v>
      </c>
      <c r="E3" s="6" t="s">
        <v>127</v>
      </c>
      <c r="F3" s="6" t="s">
        <v>129</v>
      </c>
      <c r="G3" s="6" t="s">
        <v>130</v>
      </c>
    </row>
    <row r="4" spans="1:7" x14ac:dyDescent="0.2">
      <c r="A4" t="s">
        <v>103</v>
      </c>
      <c r="B4" t="s">
        <v>123</v>
      </c>
      <c r="C4" s="10">
        <v>175455</v>
      </c>
      <c r="D4" s="2">
        <f>C4/C$8</f>
        <v>0.38307279158115365</v>
      </c>
      <c r="E4" s="10">
        <v>40140</v>
      </c>
      <c r="F4" s="2">
        <f>E4/E$8</f>
        <v>0.34404436406647754</v>
      </c>
      <c r="G4" s="2">
        <f>E4/C4</f>
        <v>0.22877660938702232</v>
      </c>
    </row>
    <row r="5" spans="1:7" x14ac:dyDescent="0.2">
      <c r="B5" t="s">
        <v>124</v>
      </c>
      <c r="C5" s="10">
        <v>210568</v>
      </c>
      <c r="D5" s="2">
        <f t="shared" ref="D5:F7" si="0">C5/C$8</f>
        <v>0.45973538273437842</v>
      </c>
      <c r="E5" s="10">
        <v>66324</v>
      </c>
      <c r="F5" s="2">
        <f t="shared" si="0"/>
        <v>0.56847031395976722</v>
      </c>
      <c r="G5" s="2">
        <f t="shared" ref="G5:G6" si="1">E5/C5</f>
        <v>0.31497663462634401</v>
      </c>
    </row>
    <row r="6" spans="1:7" x14ac:dyDescent="0.2">
      <c r="B6" t="s">
        <v>125</v>
      </c>
      <c r="C6" s="10">
        <v>60543</v>
      </c>
      <c r="D6" s="2">
        <f t="shared" si="0"/>
        <v>0.13218418409676433</v>
      </c>
      <c r="E6" s="10">
        <v>10207</v>
      </c>
      <c r="F6" s="2">
        <f t="shared" si="0"/>
        <v>8.7485321973755262E-2</v>
      </c>
      <c r="G6" s="2">
        <f t="shared" si="1"/>
        <v>0.16859091885106453</v>
      </c>
    </row>
    <row r="7" spans="1:7" x14ac:dyDescent="0.2">
      <c r="B7" t="s">
        <v>128</v>
      </c>
      <c r="C7" s="10">
        <v>11454</v>
      </c>
      <c r="D7" s="2">
        <f t="shared" si="0"/>
        <v>2.5007641587703595E-2</v>
      </c>
      <c r="E7" s="10">
        <v>0</v>
      </c>
      <c r="F7" s="2"/>
    </row>
    <row r="8" spans="1:7" x14ac:dyDescent="0.2">
      <c r="A8" s="20" t="s">
        <v>139</v>
      </c>
      <c r="C8" s="10">
        <f>SUM(C4:C7)</f>
        <v>458020</v>
      </c>
      <c r="E8" s="10">
        <f>SUM(E4:E7)</f>
        <v>116671</v>
      </c>
    </row>
    <row r="9" spans="1:7" x14ac:dyDescent="0.2">
      <c r="A9" s="20"/>
      <c r="C9" s="10"/>
      <c r="E9" s="10"/>
    </row>
    <row r="10" spans="1:7" x14ac:dyDescent="0.2">
      <c r="A10" s="6" t="s">
        <v>107</v>
      </c>
      <c r="B10" s="6" t="s">
        <v>122</v>
      </c>
      <c r="C10" s="6" t="s">
        <v>126</v>
      </c>
      <c r="D10" s="6" t="s">
        <v>129</v>
      </c>
      <c r="E10" s="6" t="s">
        <v>127</v>
      </c>
      <c r="F10" s="6" t="s">
        <v>129</v>
      </c>
      <c r="G10" s="6" t="s">
        <v>130</v>
      </c>
    </row>
    <row r="11" spans="1:7" x14ac:dyDescent="0.2">
      <c r="A11" t="s">
        <v>102</v>
      </c>
      <c r="B11" t="s">
        <v>123</v>
      </c>
      <c r="C11" s="10">
        <v>128794</v>
      </c>
      <c r="D11" s="2">
        <f>C11/C$15</f>
        <v>0.36233967551082991</v>
      </c>
      <c r="E11" s="10">
        <v>35918</v>
      </c>
      <c r="F11" s="2">
        <f>E11/E$15</f>
        <v>0.33571675592817951</v>
      </c>
      <c r="G11" s="2">
        <f>E11/C11</f>
        <v>0.27887945090609811</v>
      </c>
    </row>
    <row r="12" spans="1:7" x14ac:dyDescent="0.2">
      <c r="B12" t="s">
        <v>124</v>
      </c>
      <c r="C12" s="10">
        <v>165844</v>
      </c>
      <c r="D12" s="2">
        <f t="shared" ref="D12:F14" si="2">C12/C$15</f>
        <v>0.4665734517556569</v>
      </c>
      <c r="E12" s="10">
        <v>61649</v>
      </c>
      <c r="F12" s="2">
        <f t="shared" si="2"/>
        <v>0.57621811588107186</v>
      </c>
      <c r="G12" s="2">
        <f t="shared" ref="G12:G13" si="3">E12/C12</f>
        <v>0.37172885362147562</v>
      </c>
    </row>
    <row r="13" spans="1:7" x14ac:dyDescent="0.2">
      <c r="B13" t="s">
        <v>125</v>
      </c>
      <c r="C13" s="10">
        <v>51907</v>
      </c>
      <c r="D13" s="2">
        <f t="shared" si="2"/>
        <v>0.14603137985263792</v>
      </c>
      <c r="E13" s="10">
        <v>9422</v>
      </c>
      <c r="F13" s="2">
        <f t="shared" si="2"/>
        <v>8.8065128190748576E-2</v>
      </c>
      <c r="G13" s="2">
        <f t="shared" si="3"/>
        <v>0.18151694376481015</v>
      </c>
    </row>
    <row r="14" spans="1:7" x14ac:dyDescent="0.2">
      <c r="B14" t="s">
        <v>128</v>
      </c>
      <c r="C14" s="10">
        <v>8906</v>
      </c>
      <c r="D14" s="2">
        <f t="shared" si="2"/>
        <v>2.5055492880875281E-2</v>
      </c>
      <c r="E14" s="10">
        <v>0</v>
      </c>
      <c r="F14" s="2"/>
    </row>
    <row r="15" spans="1:7" x14ac:dyDescent="0.2">
      <c r="A15" s="20" t="s">
        <v>139</v>
      </c>
      <c r="C15" s="10">
        <f>SUM(C11:C14)</f>
        <v>355451</v>
      </c>
      <c r="E15" s="10">
        <f>SUM(E11:E14)</f>
        <v>106989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623A-97FB-FC4E-8341-38397CA48F08}">
  <dimension ref="A1:D10"/>
  <sheetViews>
    <sheetView workbookViewId="0">
      <selection activeCell="D8" sqref="D8"/>
    </sheetView>
  </sheetViews>
  <sheetFormatPr baseColWidth="10" defaultRowHeight="15" x14ac:dyDescent="0.2"/>
  <sheetData>
    <row r="1" spans="1:4" x14ac:dyDescent="0.2">
      <c r="A1" s="6" t="s">
        <v>135</v>
      </c>
    </row>
    <row r="3" spans="1:4" x14ac:dyDescent="0.2">
      <c r="A3" s="6" t="s">
        <v>101</v>
      </c>
      <c r="B3" s="6" t="s">
        <v>104</v>
      </c>
    </row>
    <row r="4" spans="1:4" x14ac:dyDescent="0.2">
      <c r="A4" t="s">
        <v>102</v>
      </c>
      <c r="B4">
        <v>7361</v>
      </c>
    </row>
    <row r="5" spans="1:4" x14ac:dyDescent="0.2">
      <c r="A5" t="s">
        <v>103</v>
      </c>
      <c r="B5">
        <v>7507</v>
      </c>
    </row>
    <row r="6" spans="1:4" x14ac:dyDescent="0.2">
      <c r="A6" t="s">
        <v>105</v>
      </c>
      <c r="B6">
        <v>7964</v>
      </c>
    </row>
    <row r="7" spans="1:4" x14ac:dyDescent="0.2">
      <c r="A7" t="s">
        <v>106</v>
      </c>
      <c r="B7">
        <v>7469</v>
      </c>
      <c r="C7" s="2">
        <f>B7/B6</f>
        <v>0.93784530386740328</v>
      </c>
      <c r="D7" t="s">
        <v>137</v>
      </c>
    </row>
    <row r="10" spans="1:4" x14ac:dyDescent="0.2">
      <c r="A10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B607-FD0D-8043-A902-E8D3F2C0DEA8}">
  <dimension ref="A1:P28"/>
  <sheetViews>
    <sheetView workbookViewId="0">
      <selection activeCell="A16" sqref="A16"/>
    </sheetView>
  </sheetViews>
  <sheetFormatPr baseColWidth="10" defaultRowHeight="15" x14ac:dyDescent="0.2"/>
  <cols>
    <col min="1" max="1" width="21.6640625" bestFit="1" customWidth="1"/>
    <col min="2" max="2" width="30.1640625" bestFit="1" customWidth="1"/>
    <col min="3" max="3" width="9.5" bestFit="1" customWidth="1"/>
    <col min="4" max="6" width="8.6640625" bestFit="1" customWidth="1"/>
    <col min="7" max="9" width="7.6640625" bestFit="1" customWidth="1"/>
    <col min="10" max="13" width="8.6640625" bestFit="1" customWidth="1"/>
    <col min="14" max="14" width="11" bestFit="1" customWidth="1"/>
    <col min="15" max="15" width="9.5" bestFit="1" customWidth="1"/>
    <col min="16" max="16" width="5.6640625" bestFit="1" customWidth="1"/>
  </cols>
  <sheetData>
    <row r="1" spans="1:16" x14ac:dyDescent="0.2">
      <c r="A1" s="6" t="s">
        <v>132</v>
      </c>
    </row>
    <row r="5" spans="1:16" x14ac:dyDescent="0.2">
      <c r="A5" s="6" t="s">
        <v>70</v>
      </c>
      <c r="B5" s="6" t="s">
        <v>71</v>
      </c>
      <c r="C5" s="6" t="s">
        <v>72</v>
      </c>
      <c r="D5" s="9" t="s">
        <v>73</v>
      </c>
      <c r="E5" s="9" t="s">
        <v>74</v>
      </c>
      <c r="F5" s="9" t="s">
        <v>75</v>
      </c>
      <c r="G5" s="9" t="s">
        <v>76</v>
      </c>
      <c r="H5" s="9" t="s">
        <v>77</v>
      </c>
      <c r="I5" s="9" t="s">
        <v>78</v>
      </c>
      <c r="J5" s="9" t="s">
        <v>79</v>
      </c>
      <c r="K5" s="9" t="s">
        <v>80</v>
      </c>
      <c r="L5" s="9" t="s">
        <v>81</v>
      </c>
      <c r="M5" s="9" t="s">
        <v>82</v>
      </c>
      <c r="N5" s="15" t="s">
        <v>83</v>
      </c>
      <c r="O5" s="15" t="s">
        <v>84</v>
      </c>
      <c r="P5" s="15" t="s">
        <v>85</v>
      </c>
    </row>
    <row r="6" spans="1:16" x14ac:dyDescent="0.2">
      <c r="A6" t="s">
        <v>86</v>
      </c>
      <c r="C6">
        <v>4</v>
      </c>
      <c r="D6" s="10">
        <v>39820.612304563132</v>
      </c>
      <c r="E6" s="10">
        <v>46432.815421328167</v>
      </c>
      <c r="F6" s="10">
        <v>41042.119573178672</v>
      </c>
      <c r="G6" s="10">
        <v>143613.9310661332</v>
      </c>
      <c r="H6" s="10">
        <v>131365.82738152696</v>
      </c>
      <c r="I6" s="10">
        <v>143605.45815467954</v>
      </c>
      <c r="J6" s="10">
        <v>42133.594111834936</v>
      </c>
      <c r="K6" s="10">
        <v>45802.933957328962</v>
      </c>
      <c r="L6" s="10">
        <v>39481.713451374846</v>
      </c>
      <c r="M6" s="10">
        <v>41267.586411553646</v>
      </c>
      <c r="N6" s="10">
        <f>AVERAGE(D6:F6)</f>
        <v>42431.849099689985</v>
      </c>
      <c r="O6" s="10">
        <f>AVERAGE(G6:I6)</f>
        <v>139528.4055341132</v>
      </c>
      <c r="P6" s="11">
        <f>O6/N6</f>
        <v>3.2882942528925194</v>
      </c>
    </row>
    <row r="7" spans="1:16" x14ac:dyDescent="0.2">
      <c r="A7" t="s">
        <v>87</v>
      </c>
      <c r="C7">
        <v>3</v>
      </c>
      <c r="D7" s="10">
        <v>5085.2992559999902</v>
      </c>
      <c r="E7" s="10">
        <v>7429.2177730000003</v>
      </c>
      <c r="F7" s="10">
        <v>8992.0364379999992</v>
      </c>
      <c r="G7" s="10">
        <v>123418.032227</v>
      </c>
      <c r="H7" s="10">
        <v>129459.787109</v>
      </c>
      <c r="I7" s="10">
        <v>125082.673828</v>
      </c>
      <c r="J7" s="10">
        <v>12154.422607</v>
      </c>
      <c r="K7" s="10">
        <v>7992.7170409999999</v>
      </c>
      <c r="L7" s="10">
        <v>5746.4371029999902</v>
      </c>
      <c r="M7" s="10">
        <v>4563.518188</v>
      </c>
      <c r="N7" s="10">
        <f t="shared" ref="N7" si="0">AVERAGE(D7:F7)</f>
        <v>7168.8511556666635</v>
      </c>
      <c r="O7" s="10">
        <f t="shared" ref="O7" si="1">AVERAGE(G7:I7)</f>
        <v>125986.83105466666</v>
      </c>
      <c r="P7" s="11">
        <f t="shared" ref="P7" si="2">O7/N7</f>
        <v>17.574200986873549</v>
      </c>
    </row>
    <row r="9" spans="1:16" x14ac:dyDescent="0.2">
      <c r="A9" s="6" t="s">
        <v>133</v>
      </c>
      <c r="B9" s="6" t="s">
        <v>71</v>
      </c>
      <c r="C9" s="6"/>
      <c r="D9" s="9" t="s">
        <v>73</v>
      </c>
      <c r="E9" s="9" t="s">
        <v>74</v>
      </c>
      <c r="F9" s="9" t="s">
        <v>75</v>
      </c>
      <c r="G9" s="9" t="s">
        <v>76</v>
      </c>
      <c r="H9" s="9" t="s">
        <v>77</v>
      </c>
      <c r="I9" s="9" t="s">
        <v>78</v>
      </c>
      <c r="J9" s="9" t="s">
        <v>79</v>
      </c>
      <c r="K9" s="9" t="s">
        <v>80</v>
      </c>
      <c r="L9" s="9" t="s">
        <v>81</v>
      </c>
      <c r="M9" s="9" t="s">
        <v>82</v>
      </c>
      <c r="N9" s="15" t="s">
        <v>83</v>
      </c>
      <c r="O9" s="15" t="s">
        <v>84</v>
      </c>
      <c r="P9" s="15" t="s">
        <v>85</v>
      </c>
    </row>
    <row r="10" spans="1:16" x14ac:dyDescent="0.2">
      <c r="A10" t="s">
        <v>88</v>
      </c>
      <c r="B10" t="s">
        <v>89</v>
      </c>
      <c r="C10">
        <v>1</v>
      </c>
      <c r="D10" s="10">
        <v>43142.753905999998</v>
      </c>
      <c r="E10" s="10">
        <v>39331.425780999998</v>
      </c>
      <c r="F10" s="10">
        <v>35896.085937999997</v>
      </c>
      <c r="G10" s="10">
        <v>32898.722655999998</v>
      </c>
      <c r="H10" s="10">
        <v>30399.414062</v>
      </c>
      <c r="I10" s="10">
        <v>35629.390625</v>
      </c>
      <c r="J10" s="10">
        <v>29198.320312</v>
      </c>
      <c r="K10" s="10">
        <v>29834.341797000001</v>
      </c>
      <c r="L10" s="10">
        <v>27999.306640999999</v>
      </c>
      <c r="M10" s="10">
        <v>27286.707031000002</v>
      </c>
      <c r="N10" s="10">
        <f>AVERAGE(D10:F10)</f>
        <v>39456.755208333336</v>
      </c>
      <c r="O10" s="10">
        <f>AVERAGE(G10:I10)</f>
        <v>32975.842447666662</v>
      </c>
      <c r="P10" s="11">
        <f>O10/N10</f>
        <v>0.83574643362214707</v>
      </c>
    </row>
    <row r="11" spans="1:16" x14ac:dyDescent="0.2">
      <c r="A11" t="s">
        <v>90</v>
      </c>
      <c r="B11" t="s">
        <v>91</v>
      </c>
      <c r="C11">
        <v>1</v>
      </c>
      <c r="D11" s="10">
        <v>0</v>
      </c>
      <c r="E11" s="10">
        <v>0</v>
      </c>
      <c r="F11" s="10">
        <v>602.02410899999995</v>
      </c>
      <c r="G11" s="10">
        <v>13664.262694999999</v>
      </c>
      <c r="H11" s="10">
        <v>14342.805663999899</v>
      </c>
      <c r="I11" s="10">
        <v>15685.722656</v>
      </c>
      <c r="J11" s="10">
        <v>868.80780000000004</v>
      </c>
      <c r="K11" s="10">
        <v>880.20574999999997</v>
      </c>
      <c r="L11" s="10">
        <v>0</v>
      </c>
      <c r="M11" s="10">
        <v>471.88354500000003</v>
      </c>
      <c r="N11" s="10">
        <f t="shared" ref="N11" si="3">AVERAGE(D11:F11)</f>
        <v>200.67470299999999</v>
      </c>
      <c r="O11" s="10">
        <f t="shared" ref="O11" si="4">AVERAGE(G11:I11)</f>
        <v>14564.263671666633</v>
      </c>
      <c r="P11" s="11">
        <f t="shared" ref="P11" si="5">O11/N11</f>
        <v>72.57648051267644</v>
      </c>
    </row>
    <row r="13" spans="1:16" x14ac:dyDescent="0.2">
      <c r="A13" t="s">
        <v>134</v>
      </c>
    </row>
    <row r="19" spans="1:16" x14ac:dyDescent="0.2">
      <c r="A19" t="s">
        <v>92</v>
      </c>
    </row>
    <row r="20" spans="1:16" x14ac:dyDescent="0.2">
      <c r="A20" s="6" t="s">
        <v>70</v>
      </c>
      <c r="B20" s="6" t="s">
        <v>71</v>
      </c>
      <c r="C20" s="6"/>
      <c r="D20" s="9" t="s">
        <v>73</v>
      </c>
      <c r="E20" s="9" t="s">
        <v>74</v>
      </c>
      <c r="F20" s="9" t="s">
        <v>75</v>
      </c>
      <c r="G20" s="9" t="s">
        <v>76</v>
      </c>
      <c r="H20" s="9" t="s">
        <v>77</v>
      </c>
      <c r="I20" s="9" t="s">
        <v>78</v>
      </c>
      <c r="J20" s="9" t="s">
        <v>79</v>
      </c>
      <c r="K20" s="9" t="s">
        <v>80</v>
      </c>
      <c r="L20" s="9" t="s">
        <v>81</v>
      </c>
      <c r="M20" s="9" t="s">
        <v>82</v>
      </c>
      <c r="N20" s="15" t="s">
        <v>83</v>
      </c>
      <c r="O20" s="15" t="s">
        <v>84</v>
      </c>
      <c r="P20" s="15" t="s">
        <v>85</v>
      </c>
    </row>
    <row r="21" spans="1:16" x14ac:dyDescent="0.2">
      <c r="A21" t="s">
        <v>93</v>
      </c>
      <c r="B21" t="s">
        <v>94</v>
      </c>
      <c r="C21">
        <v>1</v>
      </c>
      <c r="D21" s="10">
        <v>1436.7641599999999</v>
      </c>
      <c r="E21" s="10">
        <v>1986.6761469999999</v>
      </c>
      <c r="F21" s="10">
        <v>2115.6591800000001</v>
      </c>
      <c r="G21" s="10">
        <v>13289.713867</v>
      </c>
      <c r="H21" s="10">
        <v>12670.122069999999</v>
      </c>
      <c r="I21" s="10">
        <v>12824.700194999999</v>
      </c>
      <c r="J21" s="10">
        <v>5481.6005859999996</v>
      </c>
      <c r="K21" s="10">
        <v>3949.4501949999999</v>
      </c>
      <c r="L21" s="10">
        <v>4661.1967770000001</v>
      </c>
      <c r="M21" s="10">
        <v>5308.2939450000003</v>
      </c>
      <c r="N21" s="10">
        <f>AVERAGE(D21:F21)</f>
        <v>1846.3664956666664</v>
      </c>
      <c r="O21" s="10">
        <f>AVERAGE(G21:I21)</f>
        <v>12928.178710666667</v>
      </c>
      <c r="P21" s="11">
        <f>O21/N21</f>
        <v>7.0019569467971188</v>
      </c>
    </row>
    <row r="22" spans="1:16" x14ac:dyDescent="0.2">
      <c r="A22" t="s">
        <v>93</v>
      </c>
      <c r="B22" t="s">
        <v>95</v>
      </c>
      <c r="C22">
        <v>1</v>
      </c>
      <c r="D22" s="10">
        <v>30928.269531000002</v>
      </c>
      <c r="E22" s="10">
        <v>31634.765625</v>
      </c>
      <c r="F22" s="10">
        <v>33405.941405999998</v>
      </c>
      <c r="G22" s="10">
        <v>62218.011719000002</v>
      </c>
      <c r="H22" s="10">
        <v>67803.6875</v>
      </c>
      <c r="I22" s="10">
        <v>72967.75</v>
      </c>
      <c r="J22" s="10">
        <v>28166.402343999998</v>
      </c>
      <c r="K22" s="10">
        <v>26900.345702999901</v>
      </c>
      <c r="L22" s="10">
        <v>29686.900390999999</v>
      </c>
      <c r="M22" s="10">
        <v>23350.556640999999</v>
      </c>
      <c r="N22" s="10">
        <f t="shared" ref="N22:N27" si="6">AVERAGE(D22:F22)</f>
        <v>31989.658853999998</v>
      </c>
      <c r="O22" s="10">
        <f t="shared" ref="O22:O27" si="7">AVERAGE(G22:I22)</f>
        <v>67663.149739666667</v>
      </c>
      <c r="P22" s="11">
        <f t="shared" ref="P22:P27" si="8">O22/N22</f>
        <v>2.1151569652080253</v>
      </c>
    </row>
    <row r="23" spans="1:16" x14ac:dyDescent="0.2">
      <c r="A23" t="s">
        <v>93</v>
      </c>
      <c r="B23" t="s">
        <v>96</v>
      </c>
      <c r="C23">
        <v>1</v>
      </c>
      <c r="D23" s="10">
        <v>1066.270264</v>
      </c>
      <c r="E23" s="10">
        <v>1662.568481</v>
      </c>
      <c r="F23" s="10">
        <v>2144.1535640000002</v>
      </c>
      <c r="G23" s="10">
        <v>50982.945312000003</v>
      </c>
      <c r="H23" s="10">
        <v>40902.464844000002</v>
      </c>
      <c r="I23" s="10">
        <v>47733.351562000003</v>
      </c>
      <c r="J23" s="10">
        <v>3188.1716309999902</v>
      </c>
      <c r="K23" s="10">
        <v>3826.2770999999998</v>
      </c>
      <c r="L23" s="10">
        <v>1105.360596</v>
      </c>
      <c r="M23" s="10">
        <v>1082.933716</v>
      </c>
      <c r="N23" s="10">
        <f t="shared" si="6"/>
        <v>1624.3307696666668</v>
      </c>
      <c r="O23" s="10">
        <f t="shared" si="7"/>
        <v>46539.587239333334</v>
      </c>
      <c r="P23" s="11">
        <f t="shared" si="8"/>
        <v>28.651545675566958</v>
      </c>
    </row>
    <row r="24" spans="1:16" x14ac:dyDescent="0.2">
      <c r="A24" t="s">
        <v>93</v>
      </c>
      <c r="B24" t="s">
        <v>97</v>
      </c>
      <c r="C24">
        <v>1</v>
      </c>
      <c r="D24" s="10">
        <v>6250.513672</v>
      </c>
      <c r="E24" s="10">
        <v>7686.1455079999996</v>
      </c>
      <c r="F24" s="10">
        <v>5515.1958009999998</v>
      </c>
      <c r="G24" s="10">
        <v>15801.71875</v>
      </c>
      <c r="H24" s="10">
        <v>11232.447265999999</v>
      </c>
      <c r="I24" s="10">
        <v>15578.035156</v>
      </c>
      <c r="J24" s="10">
        <v>7367.7431640000004</v>
      </c>
      <c r="K24" s="10">
        <v>10603.131836</v>
      </c>
      <c r="L24" s="10">
        <v>5022.0336909999996</v>
      </c>
      <c r="M24" s="10">
        <v>8411.1435550000006</v>
      </c>
      <c r="N24" s="10">
        <f t="shared" si="6"/>
        <v>6483.9516603333323</v>
      </c>
      <c r="O24" s="10">
        <f t="shared" si="7"/>
        <v>14204.067057333334</v>
      </c>
      <c r="P24" s="11">
        <f t="shared" si="8"/>
        <v>2.1906497459302647</v>
      </c>
    </row>
    <row r="25" spans="1:16" x14ac:dyDescent="0.2">
      <c r="A25" t="s">
        <v>93</v>
      </c>
      <c r="B25" s="12" t="s">
        <v>98</v>
      </c>
      <c r="C25" s="12">
        <v>1</v>
      </c>
      <c r="D25" s="13">
        <v>3252.8642579999901</v>
      </c>
      <c r="E25" s="13">
        <v>5715.251953</v>
      </c>
      <c r="F25" s="13">
        <v>6069.0083009999998</v>
      </c>
      <c r="G25" s="13">
        <v>47392.003905999998</v>
      </c>
      <c r="H25" s="13">
        <v>48699.113280999998</v>
      </c>
      <c r="I25" s="13">
        <v>46707.015625</v>
      </c>
      <c r="J25" s="13">
        <v>7107.1860349999997</v>
      </c>
      <c r="K25" s="13">
        <v>3985.0708009999998</v>
      </c>
      <c r="L25" s="13">
        <v>4219.2753909999901</v>
      </c>
      <c r="M25" s="13">
        <v>3418.501953</v>
      </c>
      <c r="N25" s="13">
        <f t="shared" si="6"/>
        <v>5012.3748373333301</v>
      </c>
      <c r="O25" s="13">
        <f t="shared" si="7"/>
        <v>47599.377604000001</v>
      </c>
      <c r="P25" s="14">
        <f t="shared" si="8"/>
        <v>9.496372308285645</v>
      </c>
    </row>
    <row r="26" spans="1:16" x14ac:dyDescent="0.2">
      <c r="A26" t="s">
        <v>93</v>
      </c>
      <c r="B26" s="12" t="s">
        <v>99</v>
      </c>
      <c r="C26" s="12">
        <v>1</v>
      </c>
      <c r="D26" s="13">
        <v>1540.63147</v>
      </c>
      <c r="E26" s="13">
        <v>1155.15625</v>
      </c>
      <c r="F26" s="13">
        <v>1989.81811499999</v>
      </c>
      <c r="G26" s="13">
        <v>12951.719727</v>
      </c>
      <c r="H26" s="13">
        <v>14871.923828000001</v>
      </c>
      <c r="I26" s="13">
        <v>14453.349609000001</v>
      </c>
      <c r="J26" s="13">
        <v>2100.0441890000002</v>
      </c>
      <c r="K26" s="13">
        <v>2167.5778809999902</v>
      </c>
      <c r="L26" s="13">
        <v>1249.5073239999999</v>
      </c>
      <c r="M26" s="13">
        <v>1145.0162350000001</v>
      </c>
      <c r="N26" s="13">
        <f t="shared" si="6"/>
        <v>1561.8686116666634</v>
      </c>
      <c r="O26" s="13">
        <f t="shared" si="7"/>
        <v>14092.331054666667</v>
      </c>
      <c r="P26" s="14">
        <f t="shared" si="8"/>
        <v>9.0227378598951429</v>
      </c>
    </row>
    <row r="27" spans="1:16" x14ac:dyDescent="0.2">
      <c r="A27" t="s">
        <v>93</v>
      </c>
      <c r="B27" s="12" t="s">
        <v>100</v>
      </c>
      <c r="C27" s="12">
        <v>1</v>
      </c>
      <c r="D27" s="13">
        <v>291.80352800000003</v>
      </c>
      <c r="E27" s="13">
        <v>558.80957000000001</v>
      </c>
      <c r="F27" s="13">
        <v>933.21002199999998</v>
      </c>
      <c r="G27" s="13">
        <v>63074.308594000002</v>
      </c>
      <c r="H27" s="13">
        <v>65888.75</v>
      </c>
      <c r="I27" s="13">
        <v>63922.308594000002</v>
      </c>
      <c r="J27" s="13">
        <v>2947.1923829999901</v>
      </c>
      <c r="K27" s="13">
        <v>1840.0683589999901</v>
      </c>
      <c r="L27" s="13">
        <v>277.65438799999998</v>
      </c>
      <c r="M27" s="13">
        <v>0</v>
      </c>
      <c r="N27" s="13">
        <f t="shared" si="6"/>
        <v>594.60770666666667</v>
      </c>
      <c r="O27" s="13">
        <f t="shared" si="7"/>
        <v>64295.122395999999</v>
      </c>
      <c r="P27" s="14">
        <f t="shared" si="8"/>
        <v>108.13032134486518</v>
      </c>
    </row>
    <row r="28" spans="1:16" x14ac:dyDescent="0.2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0173-AE73-BC49-BFBC-46DB2514765A}">
  <dimension ref="A1:H16"/>
  <sheetViews>
    <sheetView tabSelected="1" workbookViewId="0">
      <selection activeCell="E42" sqref="E42"/>
    </sheetView>
  </sheetViews>
  <sheetFormatPr baseColWidth="10" defaultRowHeight="15" x14ac:dyDescent="0.2"/>
  <cols>
    <col min="1" max="1" width="13.6640625" bestFit="1" customWidth="1"/>
    <col min="2" max="2" width="15.33203125" bestFit="1" customWidth="1"/>
    <col min="6" max="6" width="13.5" bestFit="1" customWidth="1"/>
  </cols>
  <sheetData>
    <row r="1" spans="1:8" x14ac:dyDescent="0.2">
      <c r="A1" s="6" t="s">
        <v>131</v>
      </c>
    </row>
    <row r="3" spans="1:8" x14ac:dyDescent="0.2">
      <c r="A3" s="6" t="s">
        <v>107</v>
      </c>
      <c r="B3" s="6" t="s">
        <v>108</v>
      </c>
      <c r="C3" s="6" t="s">
        <v>111</v>
      </c>
      <c r="D3" s="6" t="s">
        <v>110</v>
      </c>
      <c r="E3" s="6" t="s">
        <v>109</v>
      </c>
      <c r="F3" s="6" t="s">
        <v>121</v>
      </c>
      <c r="G3" s="6" t="s">
        <v>119</v>
      </c>
      <c r="H3" s="6" t="s">
        <v>120</v>
      </c>
    </row>
    <row r="4" spans="1:8" x14ac:dyDescent="0.2">
      <c r="A4" s="6" t="s">
        <v>112</v>
      </c>
      <c r="B4" t="s">
        <v>116</v>
      </c>
      <c r="C4">
        <v>2857</v>
      </c>
      <c r="D4">
        <v>1816</v>
      </c>
      <c r="E4">
        <v>2796</v>
      </c>
      <c r="F4">
        <f>C4+E4</f>
        <v>5653</v>
      </c>
      <c r="G4" s="10">
        <v>1475</v>
      </c>
      <c r="H4" s="2">
        <f>1-D4/(C4+D4+E4)</f>
        <v>0.75686169500602496</v>
      </c>
    </row>
    <row r="5" spans="1:8" x14ac:dyDescent="0.2">
      <c r="B5" t="s">
        <v>117</v>
      </c>
      <c r="C5">
        <v>2944</v>
      </c>
      <c r="D5">
        <v>1707</v>
      </c>
      <c r="E5">
        <v>2818</v>
      </c>
      <c r="F5">
        <f t="shared" ref="F5:F16" si="0">C5+E5</f>
        <v>5762</v>
      </c>
      <c r="G5" s="10">
        <v>1583</v>
      </c>
      <c r="H5" s="2">
        <f t="shared" ref="H5:H16" si="1">1-D5/(C5+D5+E5)</f>
        <v>0.77145534877493638</v>
      </c>
    </row>
    <row r="6" spans="1:8" x14ac:dyDescent="0.2">
      <c r="B6" t="s">
        <v>118</v>
      </c>
      <c r="C6">
        <v>2952</v>
      </c>
      <c r="D6">
        <v>1535</v>
      </c>
      <c r="E6">
        <v>2982</v>
      </c>
      <c r="F6">
        <f t="shared" si="0"/>
        <v>5934</v>
      </c>
      <c r="G6" s="10">
        <v>1717</v>
      </c>
      <c r="H6" s="2">
        <f t="shared" si="1"/>
        <v>0.7944838666488151</v>
      </c>
    </row>
    <row r="7" spans="1:8" x14ac:dyDescent="0.2">
      <c r="A7" s="19" t="s">
        <v>114</v>
      </c>
      <c r="B7" s="16" t="s">
        <v>116</v>
      </c>
      <c r="C7" s="17">
        <v>2804</v>
      </c>
      <c r="D7" s="17">
        <v>1828</v>
      </c>
      <c r="E7" s="17">
        <v>2837</v>
      </c>
      <c r="F7" s="16">
        <f>C7+E7</f>
        <v>5641</v>
      </c>
      <c r="G7" s="17">
        <v>1473</v>
      </c>
      <c r="H7" s="18">
        <f>1-D7/(C7+D7+E7)</f>
        <v>0.75525505422412642</v>
      </c>
    </row>
    <row r="8" spans="1:8" x14ac:dyDescent="0.2">
      <c r="B8" t="s">
        <v>117</v>
      </c>
      <c r="C8" s="10">
        <v>2904</v>
      </c>
      <c r="D8" s="10">
        <v>1727</v>
      </c>
      <c r="E8" s="10">
        <v>2838</v>
      </c>
      <c r="F8">
        <f>C8+E8</f>
        <v>5742</v>
      </c>
      <c r="G8" s="10">
        <v>1585</v>
      </c>
      <c r="H8" s="2">
        <f>1-D8/(C8+D8+E8)</f>
        <v>0.76877761413843881</v>
      </c>
    </row>
    <row r="9" spans="1:8" x14ac:dyDescent="0.2">
      <c r="B9" t="s">
        <v>118</v>
      </c>
      <c r="C9" s="10">
        <v>2957</v>
      </c>
      <c r="D9" s="10">
        <v>1543</v>
      </c>
      <c r="E9" s="10">
        <v>2969</v>
      </c>
      <c r="F9">
        <f>C9+E9</f>
        <v>5926</v>
      </c>
      <c r="G9" s="10">
        <v>1719</v>
      </c>
      <c r="H9" s="2">
        <f>1-D9/(C9+D9+E9)</f>
        <v>0.79341277279421607</v>
      </c>
    </row>
    <row r="10" spans="1:8" x14ac:dyDescent="0.2">
      <c r="C10" s="10"/>
      <c r="D10" s="10"/>
      <c r="E10" s="10"/>
      <c r="G10" s="10"/>
      <c r="H10" s="2"/>
    </row>
    <row r="11" spans="1:8" x14ac:dyDescent="0.2">
      <c r="A11" s="6" t="s">
        <v>113</v>
      </c>
      <c r="B11" t="s">
        <v>116</v>
      </c>
      <c r="C11" s="10">
        <v>3008</v>
      </c>
      <c r="D11" s="10">
        <v>1558</v>
      </c>
      <c r="E11" s="10">
        <v>2903</v>
      </c>
      <c r="F11">
        <f t="shared" si="0"/>
        <v>5911</v>
      </c>
      <c r="G11" s="10">
        <v>1295</v>
      </c>
      <c r="H11" s="2">
        <f t="shared" si="1"/>
        <v>0.79140447181684292</v>
      </c>
    </row>
    <row r="12" spans="1:8" x14ac:dyDescent="0.2">
      <c r="B12" t="s">
        <v>117</v>
      </c>
      <c r="C12" s="10">
        <v>3045</v>
      </c>
      <c r="D12" s="10">
        <v>1485</v>
      </c>
      <c r="E12" s="10">
        <v>2939</v>
      </c>
      <c r="F12">
        <f t="shared" si="0"/>
        <v>5984</v>
      </c>
      <c r="G12" s="10">
        <v>1341</v>
      </c>
      <c r="H12" s="2">
        <f t="shared" si="1"/>
        <v>0.80117820324005895</v>
      </c>
    </row>
    <row r="13" spans="1:8" x14ac:dyDescent="0.2">
      <c r="B13" t="s">
        <v>118</v>
      </c>
      <c r="C13" s="10">
        <v>3037</v>
      </c>
      <c r="D13" s="10">
        <v>1340</v>
      </c>
      <c r="E13" s="10">
        <v>3092</v>
      </c>
      <c r="F13">
        <f t="shared" si="0"/>
        <v>6129</v>
      </c>
      <c r="G13" s="10">
        <v>1461</v>
      </c>
      <c r="H13" s="2">
        <f t="shared" si="1"/>
        <v>0.82059177935466598</v>
      </c>
    </row>
    <row r="14" spans="1:8" x14ac:dyDescent="0.2">
      <c r="A14" s="19" t="s">
        <v>115</v>
      </c>
      <c r="B14" s="16" t="s">
        <v>116</v>
      </c>
      <c r="C14" s="17">
        <v>2978</v>
      </c>
      <c r="D14" s="17">
        <v>1569</v>
      </c>
      <c r="E14" s="17">
        <v>2922</v>
      </c>
      <c r="F14" s="16">
        <f t="shared" si="0"/>
        <v>5900</v>
      </c>
      <c r="G14" s="17">
        <v>1293</v>
      </c>
      <c r="H14" s="18">
        <f t="shared" si="1"/>
        <v>0.78993171776676929</v>
      </c>
    </row>
    <row r="15" spans="1:8" x14ac:dyDescent="0.2">
      <c r="B15" t="s">
        <v>117</v>
      </c>
      <c r="C15" s="10">
        <v>3039</v>
      </c>
      <c r="D15" s="10">
        <v>1489</v>
      </c>
      <c r="E15" s="10">
        <v>2941</v>
      </c>
      <c r="F15">
        <f t="shared" si="0"/>
        <v>5980</v>
      </c>
      <c r="G15" s="10">
        <v>1341</v>
      </c>
      <c r="H15" s="2">
        <f t="shared" si="1"/>
        <v>0.80064265631275944</v>
      </c>
    </row>
    <row r="16" spans="1:8" x14ac:dyDescent="0.2">
      <c r="B16" t="s">
        <v>118</v>
      </c>
      <c r="C16" s="10">
        <v>3045</v>
      </c>
      <c r="D16" s="10">
        <v>1367</v>
      </c>
      <c r="E16" s="10">
        <v>3056</v>
      </c>
      <c r="F16">
        <f t="shared" si="0"/>
        <v>6101</v>
      </c>
      <c r="G16" s="10">
        <v>1461</v>
      </c>
      <c r="H16" s="2">
        <f t="shared" si="1"/>
        <v>0.81695232994108191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Scan_PSM_stats</vt:lpstr>
      <vt:lpstr>Charge_states</vt:lpstr>
      <vt:lpstr>Protein_IDs</vt:lpstr>
      <vt:lpstr>Figure-4_proteins</vt:lpstr>
      <vt:lpstr>edgeR_testing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2020-05-20T15:46:26Z</dcterms:created>
  <dcterms:modified xsi:type="dcterms:W3CDTF">2020-05-28T00:57:23Z</dcterms:modified>
</cp:coreProperties>
</file>