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Github_misc/meetings_presentations/TMT_channel_cross_talk/"/>
    </mc:Choice>
  </mc:AlternateContent>
  <xr:revisionPtr revIDLastSave="0" documentId="13_ncr:1_{29AA23C6-2EF4-2648-9A98-E5EEC94E9819}" xr6:coauthVersionLast="47" xr6:coauthVersionMax="47" xr10:uidLastSave="{00000000-0000-0000-0000-000000000000}"/>
  <bookViews>
    <workbookView xWindow="760" yWindow="500" windowWidth="31860" windowHeight="28300" activeTab="2" xr2:uid="{A9539795-6B07-D548-A2ED-7E776BC4A3B1}"/>
  </bookViews>
  <sheets>
    <sheet name="Relative_abundances" sheetId="1" r:id="rId1"/>
    <sheet name="With-charts" sheetId="2" r:id="rId2"/>
    <sheet name="Tag-with-crosstal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1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C26" i="2"/>
  <c r="M21" i="2" s="1"/>
  <c r="C25" i="2"/>
  <c r="O23" i="2" s="1"/>
  <c r="J23" i="2"/>
  <c r="I23" i="2"/>
  <c r="K23" i="2" s="1"/>
  <c r="H23" i="2"/>
  <c r="D23" i="2"/>
  <c r="L23" i="2" s="1"/>
  <c r="M22" i="2"/>
  <c r="J22" i="2"/>
  <c r="I22" i="2"/>
  <c r="H22" i="2"/>
  <c r="D22" i="2"/>
  <c r="L22" i="2" s="1"/>
  <c r="J21" i="2"/>
  <c r="I21" i="2"/>
  <c r="K21" i="2" s="1"/>
  <c r="H21" i="2"/>
  <c r="D21" i="2"/>
  <c r="L21" i="2" s="1"/>
  <c r="M20" i="2"/>
  <c r="J20" i="2"/>
  <c r="I20" i="2"/>
  <c r="H20" i="2"/>
  <c r="D20" i="2"/>
  <c r="L20" i="2" s="1"/>
  <c r="J19" i="2"/>
  <c r="I19" i="2"/>
  <c r="K19" i="2" s="1"/>
  <c r="H19" i="2"/>
  <c r="D19" i="2"/>
  <c r="L19" i="2" s="1"/>
  <c r="M18" i="2"/>
  <c r="J18" i="2"/>
  <c r="I18" i="2"/>
  <c r="H18" i="2"/>
  <c r="D18" i="2"/>
  <c r="L18" i="2" s="1"/>
  <c r="J17" i="2"/>
  <c r="I17" i="2"/>
  <c r="H17" i="2"/>
  <c r="D17" i="2"/>
  <c r="L17" i="2" s="1"/>
  <c r="M16" i="2"/>
  <c r="J16" i="2"/>
  <c r="I16" i="2"/>
  <c r="H16" i="2"/>
  <c r="D16" i="2"/>
  <c r="L16" i="2" s="1"/>
  <c r="J15" i="2"/>
  <c r="I15" i="2"/>
  <c r="H15" i="2"/>
  <c r="D15" i="2"/>
  <c r="L15" i="2" s="1"/>
  <c r="M14" i="2"/>
  <c r="J14" i="2"/>
  <c r="I14" i="2"/>
  <c r="H14" i="2"/>
  <c r="D14" i="2"/>
  <c r="L14" i="2" s="1"/>
  <c r="J13" i="2"/>
  <c r="I13" i="2"/>
  <c r="H13" i="2"/>
  <c r="D13" i="2"/>
  <c r="L13" i="2" s="1"/>
  <c r="M12" i="2"/>
  <c r="J12" i="2"/>
  <c r="I12" i="2"/>
  <c r="K12" i="2" s="1"/>
  <c r="H12" i="2"/>
  <c r="D12" i="2"/>
  <c r="L12" i="2" s="1"/>
  <c r="J11" i="2"/>
  <c r="I11" i="2"/>
  <c r="K11" i="2" s="1"/>
  <c r="H11" i="2"/>
  <c r="D11" i="2"/>
  <c r="L11" i="2" s="1"/>
  <c r="M10" i="2"/>
  <c r="J10" i="2"/>
  <c r="I10" i="2"/>
  <c r="H10" i="2"/>
  <c r="D10" i="2"/>
  <c r="L10" i="2" s="1"/>
  <c r="J9" i="2"/>
  <c r="I9" i="2"/>
  <c r="H9" i="2"/>
  <c r="D9" i="2"/>
  <c r="L9" i="2" s="1"/>
  <c r="M8" i="2"/>
  <c r="J8" i="2"/>
  <c r="I8" i="2"/>
  <c r="K8" i="2" s="1"/>
  <c r="H8" i="2"/>
  <c r="D8" i="2"/>
  <c r="L8" i="2" s="1"/>
  <c r="N7" i="2"/>
  <c r="J7" i="2"/>
  <c r="I7" i="2"/>
  <c r="H7" i="2"/>
  <c r="D7" i="2"/>
  <c r="L7" i="2" s="1"/>
  <c r="N6" i="2"/>
  <c r="M6" i="2"/>
  <c r="J6" i="2"/>
  <c r="I6" i="2"/>
  <c r="H6" i="2"/>
  <c r="D6" i="2"/>
  <c r="L6" i="2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1" i="1"/>
  <c r="N7" i="1"/>
  <c r="N6" i="1"/>
  <c r="M8" i="1"/>
  <c r="M10" i="1"/>
  <c r="M12" i="1"/>
  <c r="M14" i="1"/>
  <c r="M16" i="1"/>
  <c r="M18" i="1"/>
  <c r="M20" i="1"/>
  <c r="M22" i="1"/>
  <c r="M6" i="1"/>
  <c r="C26" i="1"/>
  <c r="M15" i="1" s="1"/>
  <c r="C25" i="1"/>
  <c r="O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K16" i="1" s="1"/>
  <c r="I17" i="1"/>
  <c r="K17" i="1" s="1"/>
  <c r="I18" i="1"/>
  <c r="I19" i="1"/>
  <c r="I20" i="1"/>
  <c r="I21" i="1"/>
  <c r="I22" i="1"/>
  <c r="I23" i="1"/>
  <c r="I6" i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6" i="1"/>
  <c r="L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K14" i="2" l="1"/>
  <c r="K6" i="2"/>
  <c r="K10" i="2"/>
  <c r="K20" i="2"/>
  <c r="K13" i="2"/>
  <c r="K9" i="2"/>
  <c r="K18" i="2"/>
  <c r="K16" i="2"/>
  <c r="M19" i="2"/>
  <c r="K15" i="2"/>
  <c r="K22" i="2"/>
  <c r="K17" i="2"/>
  <c r="K7" i="2"/>
  <c r="O21" i="2"/>
  <c r="O8" i="2"/>
  <c r="O15" i="2"/>
  <c r="N17" i="2"/>
  <c r="M11" i="2"/>
  <c r="M17" i="2"/>
  <c r="O17" i="2"/>
  <c r="N11" i="2"/>
  <c r="O12" i="2"/>
  <c r="N9" i="2"/>
  <c r="N8" i="2"/>
  <c r="N10" i="2"/>
  <c r="O19" i="2"/>
  <c r="M15" i="2"/>
  <c r="O6" i="2"/>
  <c r="N22" i="2"/>
  <c r="N13" i="2"/>
  <c r="M9" i="2"/>
  <c r="N16" i="2"/>
  <c r="O16" i="2"/>
  <c r="N15" i="2"/>
  <c r="O11" i="2"/>
  <c r="N14" i="2"/>
  <c r="M23" i="2"/>
  <c r="N21" i="2"/>
  <c r="O10" i="2"/>
  <c r="O13" i="2"/>
  <c r="O20" i="2"/>
  <c r="M7" i="2"/>
  <c r="O9" i="2"/>
  <c r="O7" i="2"/>
  <c r="O14" i="2"/>
  <c r="N23" i="2"/>
  <c r="N19" i="2"/>
  <c r="M13" i="2"/>
  <c r="O22" i="2"/>
  <c r="N20" i="2"/>
  <c r="N18" i="2"/>
  <c r="O18" i="2"/>
  <c r="N12" i="2"/>
  <c r="K10" i="1"/>
  <c r="K6" i="1"/>
  <c r="K15" i="1"/>
  <c r="K14" i="1"/>
  <c r="K13" i="1"/>
  <c r="K12" i="1"/>
  <c r="K11" i="1"/>
  <c r="K9" i="1"/>
  <c r="K8" i="1"/>
  <c r="K7" i="1"/>
  <c r="K23" i="1"/>
  <c r="K22" i="1"/>
  <c r="K21" i="1"/>
  <c r="K20" i="1"/>
  <c r="K19" i="1"/>
  <c r="K18" i="1"/>
  <c r="M13" i="1"/>
  <c r="M11" i="1"/>
  <c r="M9" i="1"/>
  <c r="M7" i="1"/>
  <c r="O15" i="1"/>
  <c r="O13" i="1"/>
  <c r="O22" i="1"/>
  <c r="O19" i="1"/>
  <c r="O11" i="1"/>
  <c r="M23" i="1"/>
  <c r="M17" i="1"/>
  <c r="O10" i="1"/>
  <c r="O16" i="1"/>
  <c r="O14" i="1"/>
  <c r="O21" i="1"/>
  <c r="O17" i="1"/>
  <c r="M21" i="1"/>
  <c r="M19" i="1"/>
  <c r="O8" i="1"/>
  <c r="O7" i="1"/>
  <c r="N23" i="1"/>
  <c r="O6" i="1"/>
  <c r="N22" i="1"/>
  <c r="O23" i="1"/>
  <c r="N21" i="1"/>
  <c r="N20" i="1"/>
  <c r="N19" i="1"/>
  <c r="O20" i="1"/>
  <c r="N18" i="1"/>
  <c r="N17" i="1"/>
  <c r="O18" i="1"/>
  <c r="N16" i="1"/>
  <c r="N15" i="1"/>
  <c r="N14" i="1"/>
  <c r="N13" i="1"/>
  <c r="N12" i="1"/>
  <c r="N11" i="1"/>
  <c r="O12" i="1"/>
  <c r="N10" i="1"/>
  <c r="N9" i="1"/>
  <c r="N8" i="1"/>
</calcChain>
</file>

<file path=xl/sharedStrings.xml><?xml version="1.0" encoding="utf-8"?>
<sst xmlns="http://schemas.openxmlformats.org/spreadsheetml/2006/main" count="486" uniqueCount="117">
  <si>
    <t>Tag</t>
  </si>
  <si>
    <t>No. C13</t>
  </si>
  <si>
    <t>No. N15</t>
  </si>
  <si>
    <t>126C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</si>
  <si>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</si>
  <si>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</si>
  <si>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</si>
  <si>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</si>
  <si>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</si>
  <si>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</si>
  <si>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</si>
  <si>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</si>
  <si>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</si>
  <si>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</si>
  <si>
    <t>132N</t>
  </si>
  <si>
    <t>132C</t>
  </si>
  <si>
    <t>133N</t>
  </si>
  <si>
    <t>133C</t>
  </si>
  <si>
    <t>134N</t>
  </si>
  <si>
    <t>134C</t>
  </si>
  <si>
    <t>135N</t>
  </si>
  <si>
    <t>Tag MH+</t>
  </si>
  <si>
    <t>No. C12</t>
  </si>
  <si>
    <t>No. N14</t>
  </si>
  <si>
    <t>C13-C12</t>
  </si>
  <si>
    <t>N15-N14</t>
  </si>
  <si>
    <t>-1N mass</t>
  </si>
  <si>
    <t>-1C mass</t>
  </si>
  <si>
    <t>+1C mass</t>
  </si>
  <si>
    <t>na</t>
  </si>
  <si>
    <t>127C (8%)</t>
  </si>
  <si>
    <t>Heavy Atoms</t>
  </si>
  <si>
    <t>128N (8%)</t>
  </si>
  <si>
    <t>126C (1%)</t>
  </si>
  <si>
    <t>128C (7%)</t>
  </si>
  <si>
    <t>129N (7%)</t>
  </si>
  <si>
    <t>129C (6%)</t>
  </si>
  <si>
    <t>130N (6%)</t>
  </si>
  <si>
    <t>130C (5%)</t>
  </si>
  <si>
    <t>131N (5%)</t>
  </si>
  <si>
    <t>131C (4%)</t>
  </si>
  <si>
    <t>132N (4%)</t>
  </si>
  <si>
    <t>132C (3%)</t>
  </si>
  <si>
    <t>133N (3%)</t>
  </si>
  <si>
    <t>133C (2%)</t>
  </si>
  <si>
    <t>134N (2%)</t>
  </si>
  <si>
    <t>134C (1%)</t>
  </si>
  <si>
    <t>135N (1%)</t>
  </si>
  <si>
    <t>135C (0%)</t>
  </si>
  <si>
    <t>136N (0%)</t>
  </si>
  <si>
    <t>127N (1%), 127C (1%)</t>
  </si>
  <si>
    <t>127C (2%)</t>
  </si>
  <si>
    <t>128C (3%)</t>
  </si>
  <si>
    <t>129C (4%)</t>
  </si>
  <si>
    <t>131C (6%)</t>
  </si>
  <si>
    <t>132C (7%)</t>
  </si>
  <si>
    <t>133C (8%)</t>
  </si>
  <si>
    <t>128N (2%), 128C (1%)</t>
  </si>
  <si>
    <t>129N (3%), 129C (1%)</t>
  </si>
  <si>
    <t>130N (4%), 130C (1%)</t>
  </si>
  <si>
    <t>131N (5%), 131C (1%)</t>
  </si>
  <si>
    <t>132N (6%), 132C (1%)</t>
  </si>
  <si>
    <t>133N (7%), 133C (1%)</t>
  </si>
  <si>
    <t>134N (8%), 134C (1%)</t>
  </si>
  <si>
    <t>126C (100%)</t>
  </si>
  <si>
    <t>127C (100%)</t>
  </si>
  <si>
    <t>128C (100%)</t>
  </si>
  <si>
    <t>129C (100%)</t>
  </si>
  <si>
    <t>130C (100%)</t>
  </si>
  <si>
    <t>131C (100%)</t>
  </si>
  <si>
    <t>132C (100%)</t>
  </si>
  <si>
    <t>133C (100%)</t>
  </si>
  <si>
    <t>134C (100%)</t>
  </si>
  <si>
    <t>127N (100%)</t>
  </si>
  <si>
    <t>128N (100%)</t>
  </si>
  <si>
    <t>129N (100%)</t>
  </si>
  <si>
    <t>130N (100%)</t>
  </si>
  <si>
    <t>131N (100%)</t>
  </si>
  <si>
    <t>132N (100%)</t>
  </si>
  <si>
    <t>133N (100%)</t>
  </si>
  <si>
    <t>134N (100%)</t>
  </si>
  <si>
    <t>135N (100%)</t>
  </si>
  <si>
    <t>https://idearesourceproteomics.org/wp-content/uploads/2020/02/TMTPro-Best-Practices.pdf</t>
  </si>
  <si>
    <t>Channel No.</t>
  </si>
  <si>
    <t>-1 Total</t>
  </si>
  <si>
    <t>+1 C</t>
  </si>
  <si>
    <t>-1 N</t>
  </si>
  <si>
    <t>-1 C</t>
  </si>
  <si>
    <t>Tag Intensity</t>
  </si>
  <si>
    <t>-1 Intensity</t>
  </si>
  <si>
    <t>+1 Intensity</t>
  </si>
  <si>
    <t>From lighter</t>
  </si>
  <si>
    <t>From heavier</t>
  </si>
  <si>
    <t>Tag Purity</t>
  </si>
  <si>
    <t>TMT 18-plex Tag Cross-Talk</t>
  </si>
  <si>
    <t>C-series</t>
  </si>
  <si>
    <t>N-series</t>
  </si>
  <si>
    <t>Tag Purity (Reference channel use?)</t>
  </si>
  <si>
    <t>125C (0%)</t>
  </si>
  <si>
    <t>Best</t>
  </si>
  <si>
    <t>Net Tag Intensity</t>
  </si>
  <si>
    <t>Tag Purity (best reference channel use?)</t>
  </si>
  <si>
    <t>Mass</t>
  </si>
  <si>
    <t>Series</t>
  </si>
  <si>
    <t>C</t>
  </si>
  <si>
    <t>X</t>
  </si>
  <si>
    <t>N</t>
  </si>
  <si>
    <t>Cleaner Series</t>
  </si>
  <si>
    <t>Set one</t>
  </si>
  <si>
    <t>Set two</t>
  </si>
  <si>
    <t>Isotopic Abundances</t>
  </si>
  <si>
    <t>Element</t>
  </si>
  <si>
    <t>Main</t>
  </si>
  <si>
    <t>Heavy</t>
  </si>
  <si>
    <t>H</t>
  </si>
  <si>
    <t>Reporter ion relative intensities with cross talk contributions</t>
  </si>
  <si>
    <t>Each row is the isotopic distribution estimate for that tag; each column is the data for the stacked bar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</si>
</sst>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3" xfId="0" applyFill="1" applyBorder="1"/>
    <xf numFmtId="0" fontId="0" fillId="3" borderId="1" xfId="0" applyFill="1" applyBorder="1"/>
    <xf numFmtId="0" fontId="0" fillId="13" borderId="3" xfId="0" applyFill="1" applyBorder="1"/>
    <xf numFmtId="0" fontId="0" fillId="14" borderId="1" xfId="0" applyFill="1" applyBorder="1"/>
    <xf numFmtId="0" fontId="0" fillId="2" borderId="4" xfId="0" applyFill="1" applyBorder="1"/>
    <xf numFmtId="0" fontId="0" fillId="3" borderId="5" xfId="0" applyFill="1" applyBorder="1"/>
    <xf numFmtId="0" fontId="0" fillId="15" borderId="3" xfId="0" applyFill="1" applyBorder="1"/>
    <xf numFmtId="0" fontId="0" fillId="16" borderId="1" xfId="0" applyFill="1" applyBorder="1"/>
    <xf numFmtId="0" fontId="0" fillId="13" borderId="4" xfId="0" applyFill="1" applyBorder="1"/>
    <xf numFmtId="0" fontId="0" fillId="14" borderId="5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8" borderId="1" xfId="0" applyFill="1" applyBorder="1"/>
    <xf numFmtId="0" fontId="0" fillId="15" borderId="4" xfId="0" applyFill="1" applyBorder="1"/>
    <xf numFmtId="0" fontId="0" fillId="19" borderId="1" xfId="0" applyFill="1" applyBorder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0" borderId="0" xfId="0" applyFill="1"/>
    <xf numFmtId="0" fontId="1" fillId="0" borderId="0" xfId="0" applyFont="1"/>
    <xf numFmtId="0" fontId="0" fillId="21" borderId="0" xfId="0" applyFill="1"/>
    <xf numFmtId="0" fontId="1" fillId="0" borderId="0" xfId="0" quotePrefix="1" applyFont="1"/>
    <xf numFmtId="0" fontId="1" fillId="21" borderId="1" xfId="0" applyFont="1" applyFill="1" applyBorder="1"/>
    <xf numFmtId="164" fontId="0" fillId="0" borderId="0" xfId="0" applyNumberFormat="1"/>
    <xf numFmtId="0" fontId="1" fillId="22" borderId="1" xfId="0" applyFont="1" applyFill="1" applyBorder="1"/>
    <xf numFmtId="0" fontId="0" fillId="22" borderId="0" xfId="0" applyFill="1"/>
    <xf numFmtId="164" fontId="0" fillId="23" borderId="0" xfId="0" applyNumberFormat="1" applyFill="1"/>
    <xf numFmtId="0" fontId="0" fillId="23" borderId="0" xfId="0" applyFill="1"/>
    <xf numFmtId="0" fontId="0" fillId="0" borderId="0" xfId="0" applyBorder="1"/>
    <xf numFmtId="0" fontId="1" fillId="0" borderId="0" xfId="0" applyFont="1" applyFill="1" applyBorder="1"/>
    <xf numFmtId="0" fontId="0" fillId="5" borderId="1" xfId="0" applyFill="1" applyBorder="1"/>
    <xf numFmtId="0" fontId="0" fillId="8" borderId="1" xfId="0" applyFill="1" applyBorder="1"/>
    <xf numFmtId="0" fontId="0" fillId="15" borderId="1" xfId="0" applyFill="1" applyBorder="1"/>
    <xf numFmtId="0" fontId="0" fillId="0" borderId="1" xfId="0" applyBorder="1"/>
    <xf numFmtId="0" fontId="0" fillId="24" borderId="1" xfId="0" applyFill="1" applyBorder="1"/>
    <xf numFmtId="0" fontId="0" fillId="25" borderId="1" xfId="0" applyFill="1" applyBorder="1"/>
    <xf numFmtId="165" fontId="0" fillId="0" borderId="0" xfId="0" applyNumberFormat="1"/>
    <xf numFmtId="0" fontId="1" fillId="0" borderId="0" xfId="0" applyFont="1" applyBorder="1"/>
    <xf numFmtId="0" fontId="0" fillId="0" borderId="0" xfId="0" applyFont="1"/>
    <xf numFmtId="0" fontId="1" fillId="11" borderId="0" xfId="0" applyFont="1" applyFill="1"/>
    <xf numFmtId="0" fontId="0" fillId="20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'With-charts'!$I$30</c:f>
              <c:strCache>
                <c:ptCount val="1"/>
                <c:pt idx="0">
                  <c:v>Tag Purity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'With-charts'!$C$31:$C$48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'With-charts'!$I$31:$I$48</c:f>
              <c:numCache>
                <c:formatCode>0.0%</c:formatCode>
                <c:ptCount val="18"/>
                <c:pt idx="0">
                  <c:v>0.98039215686274506</c:v>
                </c:pt>
                <c:pt idx="1">
                  <c:v>0.99009900990099009</c:v>
                </c:pt>
                <c:pt idx="2">
                  <c:v>0.90090090090090091</c:v>
                </c:pt>
                <c:pt idx="3">
                  <c:v>0.90909090909090906</c:v>
                </c:pt>
                <c:pt idx="4">
                  <c:v>0.90090090090090091</c:v>
                </c:pt>
                <c:pt idx="5">
                  <c:v>0.90909090909090906</c:v>
                </c:pt>
                <c:pt idx="6">
                  <c:v>0.90090090090090091</c:v>
                </c:pt>
                <c:pt idx="7">
                  <c:v>0.90909090909090906</c:v>
                </c:pt>
                <c:pt idx="8">
                  <c:v>0.90090090090090091</c:v>
                </c:pt>
                <c:pt idx="9">
                  <c:v>0.90909090909090906</c:v>
                </c:pt>
                <c:pt idx="10">
                  <c:v>0.90090090090090091</c:v>
                </c:pt>
                <c:pt idx="11">
                  <c:v>0.90909090909090906</c:v>
                </c:pt>
                <c:pt idx="12">
                  <c:v>0.90090090090090091</c:v>
                </c:pt>
                <c:pt idx="13">
                  <c:v>0.90909090909090906</c:v>
                </c:pt>
                <c:pt idx="14">
                  <c:v>0.90090090090090091</c:v>
                </c:pt>
                <c:pt idx="15">
                  <c:v>0.90909090909090906</c:v>
                </c:pt>
                <c:pt idx="16">
                  <c:v>0.99009900990099009</c:v>
                </c:pt>
                <c:pt idx="17">
                  <c:v>0.99009900990099009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FD42-AA64-5FE7DD26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984032"/>
        <c:axId val="1836704848"/>
      </c:barChart>
      <c:catAx>
        <c:axId val="18369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04848"/>
        <c:crosses val="autoZero"/>
        <c:auto val="0"/>
        <c:lblAlgn val="ctr"/>
        <c:lblOffset val="100"/>
        <c:noMultiLvlLbl val="0"/>
      </c:catAx>
      <c:valAx>
        <c:axId val="183670484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'With-charts'!$H$30</c:f>
              <c:strCache>
                <c:ptCount val="1"/>
                <c:pt idx="0">
                  <c:v>Net Tag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'With-charts'!$C$31:$C$48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'With-charts'!$H$31:$H$48</c:f>
              <c:numCache>
                <c:formatCode>General</c:formatCode>
                <c:ptCount val="18"/>
                <c:pt idx="0">
                  <c:v>102</c:v>
                </c:pt>
                <c:pt idx="1">
                  <c:v>101</c:v>
                </c:pt>
                <c:pt idx="2">
                  <c:v>111</c:v>
                </c:pt>
                <c:pt idx="3">
                  <c:v>110</c:v>
                </c:pt>
                <c:pt idx="4">
                  <c:v>111</c:v>
                </c:pt>
                <c:pt idx="5">
                  <c:v>110</c:v>
                </c:pt>
                <c:pt idx="6">
                  <c:v>111</c:v>
                </c:pt>
                <c:pt idx="7">
                  <c:v>110</c:v>
                </c:pt>
                <c:pt idx="8">
                  <c:v>111</c:v>
                </c:pt>
                <c:pt idx="9">
                  <c:v>110</c:v>
                </c:pt>
                <c:pt idx="10">
                  <c:v>111</c:v>
                </c:pt>
                <c:pt idx="11">
                  <c:v>110</c:v>
                </c:pt>
                <c:pt idx="12">
                  <c:v>111</c:v>
                </c:pt>
                <c:pt idx="13">
                  <c:v>110</c:v>
                </c:pt>
                <c:pt idx="14">
                  <c:v>111</c:v>
                </c:pt>
                <c:pt idx="15">
                  <c:v>110</c:v>
                </c:pt>
                <c:pt idx="16">
                  <c:v>101</c:v>
                </c:pt>
                <c:pt idx="1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A-4A43-8F22-2B21F821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630368"/>
        <c:axId val="1874951856"/>
      </c:barChart>
      <c:catAx>
        <c:axId val="18756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51856"/>
        <c:crosses val="autoZero"/>
        <c:auto val="1"/>
        <c:lblAlgn val="ctr"/>
        <c:lblOffset val="100"/>
        <c:noMultiLvlLbl val="0"/>
      </c:catAx>
      <c:valAx>
        <c:axId val="18749518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Reporter Ion Releative Intensities with Cross Talk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'Tag-with-crosstalk'!$D$26</c:f>
              <c:strCache>
                <c:ptCount val="1"/>
                <c:pt idx="0">
                  <c:v>126C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'Tag-with-crosstalk'!$E$26:$V$26</c:f>
              <c:numCache>
                <c:formatCode>General</c:formatCode>
                <c:ptCount val="18"/>
                <c:pt idx="0">
                  <c:v>100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634E-A4D9-D5609923ABCC}"/>
            </c:ext>
          </c:extLst>
        </c:ser>
        <c:ser>
          <c:idx val="1"/>
          <c:order val="1"/>
          <c:tx>
            <c:strRef>
              <c:f>'Tag-with-crosstalk'!$D$27</c:f>
              <c:strCache>
                <c:ptCount val="1"/>
                <c:pt idx="0">
                  <c:v>127N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'Tag-with-crosstalk'!$E$27:$V$27</c:f>
              <c:numCache>
                <c:formatCode>General</c:formatCode>
                <c:ptCount val="18"/>
                <c:pt idx="0">
                  <c:v>1</c:v>
                </c:pt>
                <c:pt idx="1">
                  <c:v>100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634E-A4D9-D5609923ABCC}"/>
            </c:ext>
          </c:extLst>
        </c:ser>
        <c:ser>
          <c:idx val="2"/>
          <c:order val="2"/>
          <c:tx>
            <c:strRef>
              <c:f>'Tag-with-crosstalk'!$D$28</c:f>
              <c:strCache>
                <c:ptCount val="1"/>
                <c:pt idx="0">
                  <c:v>127C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'Tag-with-crosstalk'!$E$28:$V$28</c:f>
              <c:numCache>
                <c:formatCode>General</c:formatCode>
                <c:ptCount val="18"/>
                <c:pt idx="0">
                  <c:v>1</c:v>
                </c:pt>
                <c:pt idx="2">
                  <c:v>100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634E-A4D9-D5609923ABCC}"/>
            </c:ext>
          </c:extLst>
        </c:ser>
        <c:ser>
          <c:idx val="3"/>
          <c:order val="3"/>
          <c:tx>
            <c:strRef>
              <c:f>'Tag-with-crosstalk'!$D$29</c:f>
              <c:strCache>
                <c:ptCount val="1"/>
                <c:pt idx="0">
                  <c:v>128N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'Tag-with-crosstalk'!$E$29:$V$29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100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634E-A4D9-D5609923ABCC}"/>
            </c:ext>
          </c:extLst>
        </c:ser>
        <c:ser>
          <c:idx val="4"/>
          <c:order val="4"/>
          <c:tx>
            <c:strRef>
              <c:f>'Tag-with-crosstalk'!$D$30</c:f>
              <c:strCache>
                <c:ptCount val="1"/>
                <c:pt idx="0">
                  <c:v>128C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'Tag-with-crosstalk'!$E$30:$V$30</c:f>
              <c:numCache>
                <c:formatCode>General</c:formatCode>
                <c:ptCount val="18"/>
                <c:pt idx="2">
                  <c:v>2</c:v>
                </c:pt>
                <c:pt idx="4">
                  <c:v>100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634E-A4D9-D5609923ABCC}"/>
            </c:ext>
          </c:extLst>
        </c:ser>
        <c:ser>
          <c:idx val="5"/>
          <c:order val="5"/>
          <c:tx>
            <c:strRef>
              <c:f>'Tag-with-crosstalk'!$D$31</c:f>
              <c:strCache>
                <c:ptCount val="1"/>
                <c:pt idx="0">
                  <c:v>129N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'Tag-with-crosstalk'!$E$31:$V$31</c:f>
              <c:numCache>
                <c:formatCode>General</c:formatCode>
                <c:ptCount val="18"/>
                <c:pt idx="3">
                  <c:v>2</c:v>
                </c:pt>
                <c:pt idx="4">
                  <c:v>1</c:v>
                </c:pt>
                <c:pt idx="5">
                  <c:v>100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634E-A4D9-D5609923ABCC}"/>
            </c:ext>
          </c:extLst>
        </c:ser>
        <c:ser>
          <c:idx val="6"/>
          <c:order val="6"/>
          <c:tx>
            <c:strRef>
              <c:f>'Tag-with-crosstalk'!$D$32</c:f>
              <c:strCache>
                <c:ptCount val="1"/>
                <c:pt idx="0">
                  <c:v>129C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'Tag-with-crosstalk'!$E$32:$V$32</c:f>
              <c:numCache>
                <c:formatCode>General</c:formatCode>
                <c:ptCount val="18"/>
                <c:pt idx="4">
                  <c:v>3</c:v>
                </c:pt>
                <c:pt idx="6">
                  <c:v>100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634E-A4D9-D5609923ABCC}"/>
            </c:ext>
          </c:extLst>
        </c:ser>
        <c:ser>
          <c:idx val="7"/>
          <c:order val="7"/>
          <c:tx>
            <c:strRef>
              <c:f>'Tag-with-crosstalk'!$D$33</c:f>
              <c:strCache>
                <c:ptCount val="1"/>
                <c:pt idx="0">
                  <c:v>130N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'Tag-with-crosstalk'!$E$33:$V$33</c:f>
              <c:numCache>
                <c:formatCode>General</c:formatCode>
                <c:ptCount val="18"/>
                <c:pt idx="5">
                  <c:v>3</c:v>
                </c:pt>
                <c:pt idx="6">
                  <c:v>1</c:v>
                </c:pt>
                <c:pt idx="7">
                  <c:v>100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9-634E-A4D9-D5609923ABCC}"/>
            </c:ext>
          </c:extLst>
        </c:ser>
        <c:ser>
          <c:idx val="8"/>
          <c:order val="8"/>
          <c:tx>
            <c:strRef>
              <c:f>'Tag-with-crosstalk'!$D$34</c:f>
              <c:strCache>
                <c:ptCount val="1"/>
                <c:pt idx="0">
                  <c:v>130C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'Tag-with-crosstalk'!$E$34:$V$34</c:f>
              <c:numCache>
                <c:formatCode>General</c:formatCode>
                <c:ptCount val="18"/>
                <c:pt idx="6">
                  <c:v>4</c:v>
                </c:pt>
                <c:pt idx="8">
                  <c:v>100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9-634E-A4D9-D5609923ABCC}"/>
            </c:ext>
          </c:extLst>
        </c:ser>
        <c:ser>
          <c:idx val="9"/>
          <c:order val="9"/>
          <c:tx>
            <c:strRef>
              <c:f>'Tag-with-crosstalk'!$D$35</c:f>
              <c:strCache>
                <c:ptCount val="1"/>
                <c:pt idx="0">
                  <c:v>131N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'Tag-with-crosstalk'!$E$35:$V$35</c:f>
              <c:numCache>
                <c:formatCode>General</c:formatCode>
                <c:ptCount val="18"/>
                <c:pt idx="7">
                  <c:v>4</c:v>
                </c:pt>
                <c:pt idx="8">
                  <c:v>1</c:v>
                </c:pt>
                <c:pt idx="9">
                  <c:v>100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19-634E-A4D9-D5609923ABCC}"/>
            </c:ext>
          </c:extLst>
        </c:ser>
        <c:ser>
          <c:idx val="10"/>
          <c:order val="10"/>
          <c:tx>
            <c:strRef>
              <c:f>'Tag-with-crosstalk'!$D$36</c:f>
              <c:strCache>
                <c:ptCount val="1"/>
                <c:pt idx="0">
                  <c:v>131C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'Tag-with-crosstalk'!$E$36:$V$36</c:f>
              <c:numCache>
                <c:formatCode>General</c:formatCode>
                <c:ptCount val="18"/>
                <c:pt idx="8">
                  <c:v>5</c:v>
                </c:pt>
                <c:pt idx="10">
                  <c:v>100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9-634E-A4D9-D5609923ABCC}"/>
            </c:ext>
          </c:extLst>
        </c:ser>
        <c:ser>
          <c:idx val="11"/>
          <c:order val="11"/>
          <c:tx>
            <c:strRef>
              <c:f>'Tag-with-crosstalk'!$D$37</c:f>
              <c:strCache>
                <c:ptCount val="1"/>
                <c:pt idx="0">
                  <c:v>132N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'Tag-with-crosstalk'!$E$37:$V$37</c:f>
              <c:numCache>
                <c:formatCode>General</c:formatCode>
                <c:ptCount val="18"/>
                <c:pt idx="9">
                  <c:v>5</c:v>
                </c:pt>
                <c:pt idx="10">
                  <c:v>1</c:v>
                </c:pt>
                <c:pt idx="11">
                  <c:v>100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19-634E-A4D9-D5609923ABCC}"/>
            </c:ext>
          </c:extLst>
        </c:ser>
        <c:ser>
          <c:idx val="12"/>
          <c:order val="12"/>
          <c:tx>
            <c:strRef>
              <c:f>'Tag-with-crosstalk'!$D$38</c:f>
              <c:strCache>
                <c:ptCount val="1"/>
                <c:pt idx="0">
                  <c:v>132C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'Tag-with-crosstalk'!$E$38:$V$38</c:f>
              <c:numCache>
                <c:formatCode>General</c:formatCode>
                <c:ptCount val="18"/>
                <c:pt idx="10">
                  <c:v>6</c:v>
                </c:pt>
                <c:pt idx="12">
                  <c:v>100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9-634E-A4D9-D5609923ABCC}"/>
            </c:ext>
          </c:extLst>
        </c:ser>
        <c:ser>
          <c:idx val="13"/>
          <c:order val="13"/>
          <c:tx>
            <c:strRef>
              <c:f>'Tag-with-crosstalk'!$D$39</c:f>
              <c:strCache>
                <c:ptCount val="1"/>
                <c:pt idx="0">
                  <c:v>133N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'Tag-with-crosstalk'!$E$39:$V$39</c:f>
              <c:numCache>
                <c:formatCode>General</c:formatCode>
                <c:ptCount val="18"/>
                <c:pt idx="11">
                  <c:v>6</c:v>
                </c:pt>
                <c:pt idx="12">
                  <c:v>1</c:v>
                </c:pt>
                <c:pt idx="13">
                  <c:v>100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19-634E-A4D9-D5609923ABCC}"/>
            </c:ext>
          </c:extLst>
        </c:ser>
        <c:ser>
          <c:idx val="14"/>
          <c:order val="14"/>
          <c:tx>
            <c:strRef>
              <c:f>'Tag-with-crosstalk'!$D$40</c:f>
              <c:strCache>
                <c:ptCount val="1"/>
                <c:pt idx="0">
                  <c:v>133C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'Tag-with-crosstalk'!$E$40:$V$40</c:f>
              <c:numCache>
                <c:formatCode>General</c:formatCode>
                <c:ptCount val="18"/>
                <c:pt idx="12">
                  <c:v>7</c:v>
                </c:pt>
                <c:pt idx="14">
                  <c:v>100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19-634E-A4D9-D5609923ABCC}"/>
            </c:ext>
          </c:extLst>
        </c:ser>
        <c:ser>
          <c:idx val="15"/>
          <c:order val="15"/>
          <c:tx>
            <c:strRef>
              <c:f>'Tag-with-crosstalk'!$D$41</c:f>
              <c:strCache>
                <c:ptCount val="1"/>
                <c:pt idx="0">
                  <c:v>134N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'Tag-with-crosstalk'!$E$41:$V$41</c:f>
              <c:numCache>
                <c:formatCode>General</c:formatCode>
                <c:ptCount val="18"/>
                <c:pt idx="13">
                  <c:v>7</c:v>
                </c:pt>
                <c:pt idx="14">
                  <c:v>1</c:v>
                </c:pt>
                <c:pt idx="15">
                  <c:v>100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19-634E-A4D9-D5609923ABCC}"/>
            </c:ext>
          </c:extLst>
        </c:ser>
        <c:ser>
          <c:idx val="16"/>
          <c:order val="16"/>
          <c:tx>
            <c:strRef>
              <c:f>'Tag-with-crosstalk'!$D$42</c:f>
              <c:strCache>
                <c:ptCount val="1"/>
                <c:pt idx="0">
                  <c:v>134C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'Tag-with-crosstalk'!$E$42:$V$42</c:f>
              <c:numCache>
                <c:formatCode>General</c:formatCode>
                <c:ptCount val="18"/>
                <c:pt idx="14">
                  <c:v>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19-634E-A4D9-D5609923ABCC}"/>
            </c:ext>
          </c:extLst>
        </c:ser>
        <c:ser>
          <c:idx val="17"/>
          <c:order val="17"/>
          <c:tx>
            <c:strRef>
              <c:f>'Tag-with-crosstalk'!$D$43</c:f>
              <c:strCache>
                <c:ptCount val="1"/>
                <c:pt idx="0">
                  <c:v>135N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'Tag-with-crosstalk'!$E$25:$V$25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'Tag-with-crosstalk'!$E$43:$V$43</c:f>
              <c:numCache>
                <c:formatCode>General</c:formatCode>
                <c:ptCount val="18"/>
                <c:pt idx="15">
                  <c:v>8</c:v>
                </c:pt>
                <c:pt idx="16">
                  <c:v>1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19-634E-A4D9-D5609923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040672"/>
        <c:axId val="1871249648"/>
      </c:barChart>
      <c:catAx>
        <c:axId val="1871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49648"/>
        <c:crosses val="autoZero"/>
        <c:auto val="1"/>
        <c:lblAlgn val="ctr"/>
        <c:lblOffset val="100"/>
        <c:noMultiLvlLbl val="0"/>
      </c:catAx>
      <c:valAx>
        <c:axId val="18712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6350</xdr:rowOff>
    </xdr:from>
    <xdr:to>
      <xdr:col>19</xdr:col>
      <xdr:colOff>800100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5356E-8D54-1F2A-3CA7-C7F2AF0C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49</xdr:row>
      <xdr:rowOff>6350</xdr:rowOff>
    </xdr:from>
    <xdr:to>
      <xdr:col>19</xdr:col>
      <xdr:colOff>800100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EB51D-9C24-0F56-7653-2744A08C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44</xdr:row>
      <xdr:rowOff>19050</xdr:rowOff>
    </xdr:from>
    <xdr:to>
      <xdr:col>17</xdr:col>
      <xdr:colOff>12700</xdr:colOff>
      <xdr:row>70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57AEC-9BF9-FCFD-AF17-240BC723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earesourceproteomics.org/wp-content/uploads/2020/02/TMTPro-Best-Practic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693A-C39F-9A46-BDBE-2D1D0E7FF6AD}">
  <dimension ref="A1:S85"/>
  <sheetViews>
    <sheetView workbookViewId="0">
      <selection activeCell="A3" sqref="A3"/>
    </sheetView>
  </sheetViews>
  <sheetFormatPr baseColWidth="10" defaultRowHeight="16" x14ac:dyDescent="0.2"/>
  <cols>
    <col min="17" max="17" width="13.1640625" customWidth="1"/>
    <col min="18" max="18" width="19.33203125" bestFit="1" customWidth="1"/>
    <col min="19" max="19" width="10.6640625" bestFit="1" customWidth="1"/>
  </cols>
  <sheetData>
    <row r="1" spans="1:19" x14ac:dyDescent="0.2">
      <c r="A1" s="29" t="s">
        <v>94</v>
      </c>
    </row>
    <row r="3" spans="1:19" x14ac:dyDescent="0.2">
      <c r="A3" s="51" t="s">
        <v>82</v>
      </c>
    </row>
    <row r="5" spans="1:19" x14ac:dyDescent="0.2">
      <c r="A5" s="29" t="s">
        <v>83</v>
      </c>
      <c r="B5" s="29" t="s">
        <v>0</v>
      </c>
      <c r="C5" s="29" t="s">
        <v>21</v>
      </c>
      <c r="D5" s="29" t="s">
        <v>22</v>
      </c>
      <c r="E5" s="29" t="s">
        <v>1</v>
      </c>
      <c r="F5" s="29" t="s">
        <v>23</v>
      </c>
      <c r="G5" s="29" t="s">
        <v>2</v>
      </c>
      <c r="H5" s="29" t="s">
        <v>31</v>
      </c>
      <c r="I5" s="31" t="s">
        <v>86</v>
      </c>
      <c r="J5" s="31" t="s">
        <v>87</v>
      </c>
      <c r="K5" s="31" t="s">
        <v>84</v>
      </c>
      <c r="L5" s="31" t="s">
        <v>85</v>
      </c>
      <c r="M5" s="31" t="s">
        <v>26</v>
      </c>
      <c r="N5" s="31" t="s">
        <v>27</v>
      </c>
      <c r="O5" s="31" t="s">
        <v>28</v>
      </c>
      <c r="P5" s="25"/>
      <c r="Q5" s="29" t="s">
        <v>88</v>
      </c>
      <c r="R5" s="31" t="s">
        <v>89</v>
      </c>
      <c r="S5" s="31" t="s">
        <v>90</v>
      </c>
    </row>
    <row r="6" spans="1:19" x14ac:dyDescent="0.2">
      <c r="A6">
        <v>1</v>
      </c>
      <c r="B6" t="s">
        <v>3</v>
      </c>
      <c r="C6" s="1">
        <v>126.12779999999999</v>
      </c>
      <c r="D6">
        <f>8-E6</f>
        <v>8</v>
      </c>
      <c r="E6">
        <v>0</v>
      </c>
      <c r="F6">
        <v>1</v>
      </c>
      <c r="G6">
        <v>0</v>
      </c>
      <c r="H6">
        <f>G6+E6</f>
        <v>0</v>
      </c>
      <c r="I6">
        <f>G6</f>
        <v>0</v>
      </c>
      <c r="J6">
        <f>E6</f>
        <v>0</v>
      </c>
      <c r="K6">
        <f>I6+J6</f>
        <v>0</v>
      </c>
      <c r="L6">
        <f>D6</f>
        <v>8</v>
      </c>
      <c r="M6">
        <f>IF(G6=1, C6-G6*$C$26, 0)</f>
        <v>0</v>
      </c>
      <c r="N6">
        <f>IF(E6=0, 0, C6-$C$25)</f>
        <v>0</v>
      </c>
      <c r="O6" s="3">
        <f>C6+$C$25</f>
        <v>127.1311</v>
      </c>
      <c r="P6" s="26"/>
      <c r="Q6" t="s">
        <v>64</v>
      </c>
      <c r="R6" s="28" t="s">
        <v>98</v>
      </c>
      <c r="S6" t="s">
        <v>30</v>
      </c>
    </row>
    <row r="7" spans="1:19" x14ac:dyDescent="0.2">
      <c r="A7">
        <v>2</v>
      </c>
      <c r="B7" t="s">
        <v>4</v>
      </c>
      <c r="C7" s="2">
        <v>127.12479999999999</v>
      </c>
      <c r="D7">
        <f t="shared" ref="D7:D23" si="0">8-E7</f>
        <v>8</v>
      </c>
      <c r="E7">
        <v>0</v>
      </c>
      <c r="F7">
        <v>0</v>
      </c>
      <c r="G7">
        <v>1</v>
      </c>
      <c r="H7">
        <f t="shared" ref="H7:H23" si="1">G7+E7</f>
        <v>1</v>
      </c>
      <c r="I7">
        <f t="shared" ref="I7:I23" si="2">G7</f>
        <v>1</v>
      </c>
      <c r="J7">
        <f t="shared" ref="J7:J23" si="3">E7</f>
        <v>0</v>
      </c>
      <c r="K7">
        <f t="shared" ref="K7:K23" si="4">I7+J7</f>
        <v>1</v>
      </c>
      <c r="L7">
        <f t="shared" ref="L7:L23" si="5">D7</f>
        <v>8</v>
      </c>
      <c r="M7" s="1">
        <f t="shared" ref="M7:M23" si="6">IF(G7=1, C7-G7*$C$26, 0)</f>
        <v>126.12779999999999</v>
      </c>
      <c r="N7">
        <f t="shared" ref="N7:N23" si="7">IF(E7=0, 0, C7-$C$25)</f>
        <v>0</v>
      </c>
      <c r="O7" s="4">
        <f t="shared" ref="O7:O23" si="8">C7+$C$25</f>
        <v>128.12810000000002</v>
      </c>
      <c r="P7" s="26"/>
      <c r="Q7" t="s">
        <v>73</v>
      </c>
      <c r="R7" t="s">
        <v>33</v>
      </c>
      <c r="S7" t="s">
        <v>32</v>
      </c>
    </row>
    <row r="8" spans="1:19" x14ac:dyDescent="0.2">
      <c r="A8">
        <v>3</v>
      </c>
      <c r="B8" t="s">
        <v>5</v>
      </c>
      <c r="C8" s="3">
        <v>127.1311</v>
      </c>
      <c r="D8">
        <f t="shared" si="0"/>
        <v>7</v>
      </c>
      <c r="E8">
        <v>1</v>
      </c>
      <c r="F8">
        <v>1</v>
      </c>
      <c r="G8"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4"/>
        <v>1</v>
      </c>
      <c r="L8">
        <f t="shared" si="5"/>
        <v>7</v>
      </c>
      <c r="M8">
        <f t="shared" si="6"/>
        <v>0</v>
      </c>
      <c r="N8" s="1">
        <f t="shared" si="7"/>
        <v>126.12779999999999</v>
      </c>
      <c r="O8" s="5">
        <f t="shared" si="8"/>
        <v>128.13440000000003</v>
      </c>
      <c r="P8" s="26"/>
      <c r="Q8" t="s">
        <v>65</v>
      </c>
      <c r="R8" t="s">
        <v>33</v>
      </c>
      <c r="S8" t="s">
        <v>34</v>
      </c>
    </row>
    <row r="9" spans="1:19" x14ac:dyDescent="0.2">
      <c r="A9">
        <v>4</v>
      </c>
      <c r="B9" t="s">
        <v>6</v>
      </c>
      <c r="C9" s="4">
        <v>128.12809999999999</v>
      </c>
      <c r="D9">
        <f t="shared" si="0"/>
        <v>7</v>
      </c>
      <c r="E9">
        <v>1</v>
      </c>
      <c r="F9">
        <v>0</v>
      </c>
      <c r="G9"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  <c r="L9">
        <f t="shared" si="5"/>
        <v>7</v>
      </c>
      <c r="M9" s="3">
        <f t="shared" si="6"/>
        <v>127.13109999999999</v>
      </c>
      <c r="N9" s="2">
        <f t="shared" si="7"/>
        <v>127.12479999999998</v>
      </c>
      <c r="O9" s="6">
        <f t="shared" si="8"/>
        <v>129.13139999999999</v>
      </c>
      <c r="P9" s="26"/>
      <c r="Q9" t="s">
        <v>74</v>
      </c>
      <c r="R9" t="s">
        <v>50</v>
      </c>
      <c r="S9" t="s">
        <v>35</v>
      </c>
    </row>
    <row r="10" spans="1:19" x14ac:dyDescent="0.2">
      <c r="A10">
        <v>5</v>
      </c>
      <c r="B10" t="s">
        <v>7</v>
      </c>
      <c r="C10" s="5">
        <v>128.1344</v>
      </c>
      <c r="D10">
        <f t="shared" si="0"/>
        <v>6</v>
      </c>
      <c r="E10">
        <v>2</v>
      </c>
      <c r="F10">
        <v>1</v>
      </c>
      <c r="G10">
        <v>0</v>
      </c>
      <c r="H10">
        <f t="shared" si="1"/>
        <v>2</v>
      </c>
      <c r="I10">
        <f t="shared" si="2"/>
        <v>0</v>
      </c>
      <c r="J10">
        <f t="shared" si="3"/>
        <v>2</v>
      </c>
      <c r="K10">
        <f t="shared" si="4"/>
        <v>2</v>
      </c>
      <c r="L10">
        <f t="shared" si="5"/>
        <v>6</v>
      </c>
      <c r="M10">
        <f t="shared" si="6"/>
        <v>0</v>
      </c>
      <c r="N10" s="3">
        <f t="shared" si="7"/>
        <v>127.13109999999999</v>
      </c>
      <c r="O10" s="7">
        <f t="shared" si="8"/>
        <v>129.1377</v>
      </c>
      <c r="P10" s="26"/>
      <c r="Q10" t="s">
        <v>66</v>
      </c>
      <c r="R10" t="s">
        <v>51</v>
      </c>
      <c r="S10" t="s">
        <v>36</v>
      </c>
    </row>
    <row r="11" spans="1:19" x14ac:dyDescent="0.2">
      <c r="A11">
        <v>6</v>
      </c>
      <c r="B11" t="s">
        <v>8</v>
      </c>
      <c r="C11" s="6">
        <v>129.13149999999999</v>
      </c>
      <c r="D11">
        <f t="shared" si="0"/>
        <v>6</v>
      </c>
      <c r="E11">
        <v>2</v>
      </c>
      <c r="F11">
        <v>0</v>
      </c>
      <c r="G11">
        <v>1</v>
      </c>
      <c r="H11">
        <f t="shared" si="1"/>
        <v>3</v>
      </c>
      <c r="I11">
        <f t="shared" si="2"/>
        <v>1</v>
      </c>
      <c r="J11">
        <f t="shared" si="3"/>
        <v>2</v>
      </c>
      <c r="K11">
        <f t="shared" si="4"/>
        <v>3</v>
      </c>
      <c r="L11">
        <f t="shared" si="5"/>
        <v>6</v>
      </c>
      <c r="M11" s="5">
        <f t="shared" si="6"/>
        <v>128.1345</v>
      </c>
      <c r="N11" s="4">
        <f t="shared" si="7"/>
        <v>128.12819999999999</v>
      </c>
      <c r="O11" s="8">
        <f t="shared" si="8"/>
        <v>130.13479999999998</v>
      </c>
      <c r="P11" s="26"/>
      <c r="Q11" t="s">
        <v>75</v>
      </c>
      <c r="R11" t="s">
        <v>57</v>
      </c>
      <c r="S11" t="s">
        <v>37</v>
      </c>
    </row>
    <row r="12" spans="1:19" x14ac:dyDescent="0.2">
      <c r="A12">
        <v>7</v>
      </c>
      <c r="B12" t="s">
        <v>9</v>
      </c>
      <c r="C12" s="7">
        <v>129.1378</v>
      </c>
      <c r="D12">
        <f t="shared" si="0"/>
        <v>5</v>
      </c>
      <c r="E12">
        <v>3</v>
      </c>
      <c r="F12">
        <v>1</v>
      </c>
      <c r="G12">
        <v>0</v>
      </c>
      <c r="H12">
        <f t="shared" si="1"/>
        <v>3</v>
      </c>
      <c r="I12">
        <f t="shared" si="2"/>
        <v>0</v>
      </c>
      <c r="J12">
        <f t="shared" si="3"/>
        <v>3</v>
      </c>
      <c r="K12">
        <f t="shared" si="4"/>
        <v>3</v>
      </c>
      <c r="L12">
        <f t="shared" si="5"/>
        <v>5</v>
      </c>
      <c r="M12">
        <f t="shared" si="6"/>
        <v>0</v>
      </c>
      <c r="N12" s="5">
        <f t="shared" si="7"/>
        <v>128.1345</v>
      </c>
      <c r="O12" s="9">
        <f t="shared" si="8"/>
        <v>130.14109999999999</v>
      </c>
      <c r="P12" s="26"/>
      <c r="Q12" t="s">
        <v>67</v>
      </c>
      <c r="R12" t="s">
        <v>52</v>
      </c>
      <c r="S12" t="s">
        <v>38</v>
      </c>
    </row>
    <row r="13" spans="1:19" x14ac:dyDescent="0.2">
      <c r="A13">
        <v>8</v>
      </c>
      <c r="B13" t="s">
        <v>10</v>
      </c>
      <c r="C13" s="8">
        <v>130.13480000000001</v>
      </c>
      <c r="D13">
        <f t="shared" si="0"/>
        <v>5</v>
      </c>
      <c r="E13">
        <v>3</v>
      </c>
      <c r="F13">
        <v>0</v>
      </c>
      <c r="G13">
        <v>1</v>
      </c>
      <c r="H13">
        <f t="shared" si="1"/>
        <v>4</v>
      </c>
      <c r="I13">
        <f t="shared" si="2"/>
        <v>1</v>
      </c>
      <c r="J13">
        <f t="shared" si="3"/>
        <v>3</v>
      </c>
      <c r="K13">
        <f t="shared" si="4"/>
        <v>4</v>
      </c>
      <c r="L13">
        <f t="shared" si="5"/>
        <v>5</v>
      </c>
      <c r="M13" s="7">
        <f t="shared" si="6"/>
        <v>129.13780000000003</v>
      </c>
      <c r="N13" s="6">
        <f t="shared" si="7"/>
        <v>129.13150000000002</v>
      </c>
      <c r="O13" s="10">
        <f t="shared" si="8"/>
        <v>131.13810000000001</v>
      </c>
      <c r="P13" s="27"/>
      <c r="Q13" t="s">
        <v>76</v>
      </c>
      <c r="R13" t="s">
        <v>58</v>
      </c>
      <c r="S13" t="s">
        <v>39</v>
      </c>
    </row>
    <row r="14" spans="1:19" x14ac:dyDescent="0.2">
      <c r="A14">
        <v>9</v>
      </c>
      <c r="B14" t="s">
        <v>11</v>
      </c>
      <c r="C14" s="9">
        <v>130.14109999999999</v>
      </c>
      <c r="D14">
        <f t="shared" si="0"/>
        <v>4</v>
      </c>
      <c r="E14">
        <v>4</v>
      </c>
      <c r="F14">
        <v>1</v>
      </c>
      <c r="G14">
        <v>0</v>
      </c>
      <c r="H14">
        <f t="shared" si="1"/>
        <v>4</v>
      </c>
      <c r="I14">
        <f t="shared" si="2"/>
        <v>0</v>
      </c>
      <c r="J14">
        <f t="shared" si="3"/>
        <v>4</v>
      </c>
      <c r="K14">
        <f t="shared" si="4"/>
        <v>4</v>
      </c>
      <c r="L14">
        <f t="shared" si="5"/>
        <v>4</v>
      </c>
      <c r="M14">
        <f t="shared" si="6"/>
        <v>0</v>
      </c>
      <c r="N14" s="7">
        <f t="shared" si="7"/>
        <v>129.13779999999997</v>
      </c>
      <c r="O14" s="11">
        <f t="shared" si="8"/>
        <v>131.14440000000002</v>
      </c>
      <c r="P14" s="27"/>
      <c r="Q14" t="s">
        <v>68</v>
      </c>
      <c r="R14" t="s">
        <v>53</v>
      </c>
      <c r="S14" t="s">
        <v>40</v>
      </c>
    </row>
    <row r="15" spans="1:19" x14ac:dyDescent="0.2">
      <c r="A15">
        <v>10</v>
      </c>
      <c r="B15" t="s">
        <v>12</v>
      </c>
      <c r="C15" s="10">
        <v>131.13820000000001</v>
      </c>
      <c r="D15">
        <f t="shared" si="0"/>
        <v>4</v>
      </c>
      <c r="E15">
        <v>4</v>
      </c>
      <c r="F15">
        <v>0</v>
      </c>
      <c r="G15">
        <v>1</v>
      </c>
      <c r="H15">
        <f t="shared" si="1"/>
        <v>5</v>
      </c>
      <c r="I15">
        <f t="shared" si="2"/>
        <v>1</v>
      </c>
      <c r="J15">
        <f t="shared" si="3"/>
        <v>4</v>
      </c>
      <c r="K15">
        <f t="shared" si="4"/>
        <v>5</v>
      </c>
      <c r="L15">
        <f t="shared" si="5"/>
        <v>4</v>
      </c>
      <c r="M15" s="9">
        <f t="shared" si="6"/>
        <v>130.14120000000003</v>
      </c>
      <c r="N15" s="8">
        <f t="shared" si="7"/>
        <v>130.13490000000002</v>
      </c>
      <c r="O15" s="12">
        <f t="shared" si="8"/>
        <v>132.14150000000001</v>
      </c>
      <c r="P15" s="27"/>
      <c r="Q15" t="s">
        <v>77</v>
      </c>
      <c r="R15" t="s">
        <v>59</v>
      </c>
      <c r="S15" t="s">
        <v>41</v>
      </c>
    </row>
    <row r="16" spans="1:19" x14ac:dyDescent="0.2">
      <c r="A16">
        <v>11</v>
      </c>
      <c r="B16" t="s">
        <v>13</v>
      </c>
      <c r="C16" s="11">
        <v>131.14449999999999</v>
      </c>
      <c r="D16">
        <f t="shared" si="0"/>
        <v>3</v>
      </c>
      <c r="E16">
        <v>5</v>
      </c>
      <c r="F16">
        <v>1</v>
      </c>
      <c r="G16">
        <v>0</v>
      </c>
      <c r="H16">
        <f t="shared" si="1"/>
        <v>5</v>
      </c>
      <c r="I16">
        <f t="shared" si="2"/>
        <v>0</v>
      </c>
      <c r="J16">
        <f t="shared" si="3"/>
        <v>5</v>
      </c>
      <c r="K16">
        <f t="shared" si="4"/>
        <v>5</v>
      </c>
      <c r="L16">
        <f t="shared" si="5"/>
        <v>3</v>
      </c>
      <c r="M16">
        <f t="shared" si="6"/>
        <v>0</v>
      </c>
      <c r="N16" s="9">
        <f t="shared" si="7"/>
        <v>130.14119999999997</v>
      </c>
      <c r="O16" s="13">
        <f t="shared" si="8"/>
        <v>132.14780000000002</v>
      </c>
      <c r="P16" s="27"/>
      <c r="Q16" t="s">
        <v>69</v>
      </c>
      <c r="R16" t="s">
        <v>38</v>
      </c>
      <c r="S16" t="s">
        <v>42</v>
      </c>
    </row>
    <row r="17" spans="1:19" x14ac:dyDescent="0.2">
      <c r="A17">
        <v>12</v>
      </c>
      <c r="B17" t="s">
        <v>14</v>
      </c>
      <c r="C17" s="12">
        <v>132.14150000000001</v>
      </c>
      <c r="D17">
        <f t="shared" si="0"/>
        <v>3</v>
      </c>
      <c r="E17">
        <v>5</v>
      </c>
      <c r="F17">
        <v>0</v>
      </c>
      <c r="G17">
        <v>1</v>
      </c>
      <c r="H17">
        <f t="shared" si="1"/>
        <v>6</v>
      </c>
      <c r="I17">
        <f t="shared" si="2"/>
        <v>1</v>
      </c>
      <c r="J17">
        <f t="shared" si="3"/>
        <v>5</v>
      </c>
      <c r="K17">
        <f t="shared" si="4"/>
        <v>6</v>
      </c>
      <c r="L17">
        <f t="shared" si="5"/>
        <v>3</v>
      </c>
      <c r="M17" s="11">
        <f t="shared" si="6"/>
        <v>131.14449999999999</v>
      </c>
      <c r="N17" s="14">
        <f t="shared" si="7"/>
        <v>131.13819999999998</v>
      </c>
      <c r="O17" s="16">
        <f t="shared" si="8"/>
        <v>133.14480000000003</v>
      </c>
      <c r="P17" s="27"/>
      <c r="Q17" t="s">
        <v>78</v>
      </c>
      <c r="R17" t="s">
        <v>60</v>
      </c>
      <c r="S17" t="s">
        <v>43</v>
      </c>
    </row>
    <row r="18" spans="1:19" x14ac:dyDescent="0.2">
      <c r="A18">
        <v>13</v>
      </c>
      <c r="B18" t="s">
        <v>15</v>
      </c>
      <c r="C18" s="13">
        <v>132.14789999999999</v>
      </c>
      <c r="D18">
        <f t="shared" si="0"/>
        <v>2</v>
      </c>
      <c r="E18">
        <v>6</v>
      </c>
      <c r="F18">
        <v>1</v>
      </c>
      <c r="G18">
        <v>0</v>
      </c>
      <c r="H18">
        <f t="shared" si="1"/>
        <v>6</v>
      </c>
      <c r="I18">
        <f t="shared" si="2"/>
        <v>0</v>
      </c>
      <c r="J18">
        <f t="shared" si="3"/>
        <v>6</v>
      </c>
      <c r="K18">
        <f t="shared" si="4"/>
        <v>6</v>
      </c>
      <c r="L18">
        <f t="shared" si="5"/>
        <v>2</v>
      </c>
      <c r="M18">
        <f t="shared" si="6"/>
        <v>0</v>
      </c>
      <c r="N18" s="15">
        <f t="shared" si="7"/>
        <v>131.14459999999997</v>
      </c>
      <c r="O18" s="17">
        <f t="shared" si="8"/>
        <v>133.15120000000002</v>
      </c>
      <c r="P18" s="27"/>
      <c r="Q18" t="s">
        <v>70</v>
      </c>
      <c r="R18" t="s">
        <v>54</v>
      </c>
      <c r="S18" t="s">
        <v>44</v>
      </c>
    </row>
    <row r="19" spans="1:19" x14ac:dyDescent="0.2">
      <c r="A19">
        <v>14</v>
      </c>
      <c r="B19" t="s">
        <v>16</v>
      </c>
      <c r="C19" s="16">
        <v>133.14490000000001</v>
      </c>
      <c r="D19">
        <f t="shared" si="0"/>
        <v>2</v>
      </c>
      <c r="E19">
        <v>6</v>
      </c>
      <c r="F19">
        <v>0</v>
      </c>
      <c r="G19">
        <v>1</v>
      </c>
      <c r="H19">
        <f t="shared" si="1"/>
        <v>7</v>
      </c>
      <c r="I19">
        <f t="shared" si="2"/>
        <v>1</v>
      </c>
      <c r="J19">
        <f t="shared" si="3"/>
        <v>6</v>
      </c>
      <c r="K19">
        <f t="shared" si="4"/>
        <v>7</v>
      </c>
      <c r="L19">
        <f t="shared" si="5"/>
        <v>2</v>
      </c>
      <c r="M19" s="13">
        <f t="shared" si="6"/>
        <v>132.14789999999999</v>
      </c>
      <c r="N19" s="18">
        <f t="shared" si="7"/>
        <v>132.14159999999998</v>
      </c>
      <c r="O19" s="21">
        <f t="shared" si="8"/>
        <v>134.14820000000003</v>
      </c>
      <c r="P19" s="27"/>
      <c r="Q19" t="s">
        <v>79</v>
      </c>
      <c r="R19" t="s">
        <v>61</v>
      </c>
      <c r="S19" t="s">
        <v>45</v>
      </c>
    </row>
    <row r="20" spans="1:19" x14ac:dyDescent="0.2">
      <c r="A20">
        <v>15</v>
      </c>
      <c r="B20" t="s">
        <v>17</v>
      </c>
      <c r="C20" s="17">
        <v>133.15119999999999</v>
      </c>
      <c r="D20">
        <f t="shared" si="0"/>
        <v>1</v>
      </c>
      <c r="E20">
        <v>7</v>
      </c>
      <c r="F20">
        <v>1</v>
      </c>
      <c r="G20">
        <v>0</v>
      </c>
      <c r="H20">
        <f t="shared" si="1"/>
        <v>7</v>
      </c>
      <c r="I20">
        <f t="shared" si="2"/>
        <v>0</v>
      </c>
      <c r="J20">
        <f t="shared" si="3"/>
        <v>7</v>
      </c>
      <c r="K20">
        <f t="shared" si="4"/>
        <v>7</v>
      </c>
      <c r="L20">
        <f t="shared" si="5"/>
        <v>1</v>
      </c>
      <c r="M20">
        <f t="shared" si="6"/>
        <v>0</v>
      </c>
      <c r="N20" s="19">
        <f t="shared" si="7"/>
        <v>132.14789999999999</v>
      </c>
      <c r="O20" s="22">
        <f t="shared" si="8"/>
        <v>134.15449999999998</v>
      </c>
      <c r="P20" s="27"/>
      <c r="Q20" t="s">
        <v>71</v>
      </c>
      <c r="R20" t="s">
        <v>55</v>
      </c>
      <c r="S20" t="s">
        <v>46</v>
      </c>
    </row>
    <row r="21" spans="1:19" x14ac:dyDescent="0.2">
      <c r="A21">
        <v>16</v>
      </c>
      <c r="B21" t="s">
        <v>18</v>
      </c>
      <c r="C21" s="21">
        <v>134.1482</v>
      </c>
      <c r="D21">
        <f t="shared" si="0"/>
        <v>1</v>
      </c>
      <c r="E21">
        <v>7</v>
      </c>
      <c r="F21">
        <v>0</v>
      </c>
      <c r="G21">
        <v>1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8</v>
      </c>
      <c r="L21">
        <f t="shared" si="5"/>
        <v>1</v>
      </c>
      <c r="M21" s="17">
        <f t="shared" si="6"/>
        <v>133.15120000000002</v>
      </c>
      <c r="N21" s="23">
        <f t="shared" si="7"/>
        <v>133.14490000000001</v>
      </c>
      <c r="O21" s="24">
        <f t="shared" si="8"/>
        <v>135.1515</v>
      </c>
      <c r="P21" s="27"/>
      <c r="Q21" t="s">
        <v>80</v>
      </c>
      <c r="R21" t="s">
        <v>62</v>
      </c>
      <c r="S21" t="s">
        <v>47</v>
      </c>
    </row>
    <row r="22" spans="1:19" x14ac:dyDescent="0.2">
      <c r="A22">
        <v>17</v>
      </c>
      <c r="B22" t="s">
        <v>19</v>
      </c>
      <c r="C22" s="22">
        <v>134.15459999999999</v>
      </c>
      <c r="D22">
        <f t="shared" si="0"/>
        <v>0</v>
      </c>
      <c r="E22">
        <v>8</v>
      </c>
      <c r="F22">
        <v>1</v>
      </c>
      <c r="G22">
        <v>0</v>
      </c>
      <c r="H22">
        <f t="shared" si="1"/>
        <v>8</v>
      </c>
      <c r="I22">
        <f t="shared" si="2"/>
        <v>0</v>
      </c>
      <c r="J22">
        <f t="shared" si="3"/>
        <v>8</v>
      </c>
      <c r="K22">
        <f t="shared" si="4"/>
        <v>8</v>
      </c>
      <c r="L22">
        <f t="shared" si="5"/>
        <v>0</v>
      </c>
      <c r="M22">
        <f t="shared" si="6"/>
        <v>0</v>
      </c>
      <c r="N22" s="17">
        <f t="shared" si="7"/>
        <v>133.15129999999999</v>
      </c>
      <c r="O22">
        <f t="shared" si="8"/>
        <v>135.15789999999998</v>
      </c>
      <c r="P22" s="26"/>
      <c r="Q22" t="s">
        <v>72</v>
      </c>
      <c r="R22" t="s">
        <v>56</v>
      </c>
      <c r="S22" s="28" t="s">
        <v>48</v>
      </c>
    </row>
    <row r="23" spans="1:19" x14ac:dyDescent="0.2">
      <c r="A23">
        <v>18</v>
      </c>
      <c r="B23" t="s">
        <v>20</v>
      </c>
      <c r="C23" s="24">
        <v>135.1516</v>
      </c>
      <c r="D23">
        <f t="shared" si="0"/>
        <v>0</v>
      </c>
      <c r="E23">
        <v>8</v>
      </c>
      <c r="F23">
        <v>0</v>
      </c>
      <c r="G23">
        <v>1</v>
      </c>
      <c r="H23">
        <f t="shared" si="1"/>
        <v>9</v>
      </c>
      <c r="I23">
        <f t="shared" si="2"/>
        <v>1</v>
      </c>
      <c r="J23">
        <f t="shared" si="3"/>
        <v>8</v>
      </c>
      <c r="K23">
        <f t="shared" si="4"/>
        <v>9</v>
      </c>
      <c r="L23">
        <f t="shared" si="5"/>
        <v>0</v>
      </c>
      <c r="M23" s="22">
        <f t="shared" si="6"/>
        <v>134.15460000000002</v>
      </c>
      <c r="N23" s="20">
        <f t="shared" si="7"/>
        <v>134.14830000000001</v>
      </c>
      <c r="O23">
        <f t="shared" si="8"/>
        <v>136.1549</v>
      </c>
      <c r="P23" s="26"/>
      <c r="Q23" t="s">
        <v>81</v>
      </c>
      <c r="R23" t="s">
        <v>63</v>
      </c>
      <c r="S23" s="28" t="s">
        <v>49</v>
      </c>
    </row>
    <row r="25" spans="1:19" x14ac:dyDescent="0.2">
      <c r="B25" t="s">
        <v>24</v>
      </c>
      <c r="C25">
        <f>C8-C6</f>
        <v>1.0033000000000101</v>
      </c>
    </row>
    <row r="26" spans="1:19" x14ac:dyDescent="0.2">
      <c r="B26" t="s">
        <v>25</v>
      </c>
      <c r="C26">
        <f>C7-C6</f>
        <v>0.99699999999999989</v>
      </c>
    </row>
    <row r="28" spans="1:19" x14ac:dyDescent="0.2">
      <c r="A28" s="29" t="s">
        <v>97</v>
      </c>
      <c r="J28" s="38"/>
      <c r="K28" s="38"/>
      <c r="L28" s="38"/>
      <c r="M28" s="38"/>
    </row>
    <row r="29" spans="1:19" x14ac:dyDescent="0.2">
      <c r="J29" s="47"/>
      <c r="K29" s="38"/>
      <c r="L29" s="47"/>
      <c r="M29" s="38"/>
    </row>
    <row r="30" spans="1:19" x14ac:dyDescent="0.2">
      <c r="A30" s="29" t="s">
        <v>26</v>
      </c>
      <c r="B30" s="29" t="s">
        <v>27</v>
      </c>
      <c r="C30" s="29" t="s">
        <v>0</v>
      </c>
      <c r="D30" s="29" t="s">
        <v>28</v>
      </c>
      <c r="E30" s="29" t="s">
        <v>88</v>
      </c>
      <c r="F30" s="29" t="s">
        <v>91</v>
      </c>
      <c r="G30" s="29" t="s">
        <v>92</v>
      </c>
      <c r="H30" s="29" t="s">
        <v>93</v>
      </c>
      <c r="J30" s="47"/>
      <c r="K30" s="39"/>
      <c r="L30" s="39"/>
      <c r="M30" s="47"/>
    </row>
    <row r="31" spans="1:19" x14ac:dyDescent="0.2">
      <c r="B31" t="s">
        <v>29</v>
      </c>
      <c r="C31" s="34" t="s">
        <v>3</v>
      </c>
      <c r="D31" s="35" t="s">
        <v>5</v>
      </c>
      <c r="E31">
        <v>100</v>
      </c>
      <c r="F31">
        <v>0</v>
      </c>
      <c r="G31">
        <v>2</v>
      </c>
      <c r="H31" s="36">
        <f>100/(E31+F31+G31)</f>
        <v>0.98039215686274506</v>
      </c>
      <c r="J31" s="38"/>
      <c r="K31" s="38"/>
      <c r="L31" s="38"/>
      <c r="M31" s="38"/>
    </row>
    <row r="32" spans="1:19" x14ac:dyDescent="0.2">
      <c r="A32" s="35" t="s">
        <v>3</v>
      </c>
      <c r="B32" t="s">
        <v>29</v>
      </c>
      <c r="C32" s="32" t="s">
        <v>4</v>
      </c>
      <c r="D32" s="30" t="s">
        <v>6</v>
      </c>
      <c r="E32">
        <v>100</v>
      </c>
      <c r="F32">
        <v>0</v>
      </c>
      <c r="G32">
        <v>1</v>
      </c>
      <c r="H32" s="36">
        <f t="shared" ref="H32:H48" si="9">100/(E32+F32+G32)</f>
        <v>0.99009900990099009</v>
      </c>
      <c r="J32" s="38"/>
      <c r="K32" s="38"/>
      <c r="L32" s="38"/>
      <c r="M32" s="38"/>
    </row>
    <row r="33" spans="1:13" x14ac:dyDescent="0.2">
      <c r="B33" s="35" t="s">
        <v>3</v>
      </c>
      <c r="C33" s="34" t="s">
        <v>5</v>
      </c>
      <c r="D33" s="35" t="s">
        <v>7</v>
      </c>
      <c r="E33">
        <v>100</v>
      </c>
      <c r="F33">
        <v>8</v>
      </c>
      <c r="G33">
        <v>3</v>
      </c>
      <c r="H33" s="33">
        <f t="shared" si="9"/>
        <v>0.90090090090090091</v>
      </c>
      <c r="J33" s="38"/>
      <c r="K33" s="38"/>
      <c r="L33" s="38"/>
      <c r="M33" s="38"/>
    </row>
    <row r="34" spans="1:13" x14ac:dyDescent="0.2">
      <c r="A34" s="35" t="s">
        <v>5</v>
      </c>
      <c r="B34" s="30" t="s">
        <v>4</v>
      </c>
      <c r="C34" s="32" t="s">
        <v>6</v>
      </c>
      <c r="D34" s="30" t="s">
        <v>8</v>
      </c>
      <c r="E34">
        <v>100</v>
      </c>
      <c r="F34">
        <v>8</v>
      </c>
      <c r="G34">
        <v>2</v>
      </c>
      <c r="H34" s="33">
        <f t="shared" si="9"/>
        <v>0.90909090909090906</v>
      </c>
      <c r="J34" s="38"/>
      <c r="K34" s="38"/>
      <c r="L34" s="38"/>
      <c r="M34" s="38"/>
    </row>
    <row r="35" spans="1:13" x14ac:dyDescent="0.2">
      <c r="B35" s="35" t="s">
        <v>5</v>
      </c>
      <c r="C35" s="34" t="s">
        <v>7</v>
      </c>
      <c r="D35" s="35" t="s">
        <v>9</v>
      </c>
      <c r="E35">
        <v>100</v>
      </c>
      <c r="F35">
        <v>7</v>
      </c>
      <c r="G35">
        <v>4</v>
      </c>
      <c r="H35" s="33">
        <f t="shared" si="9"/>
        <v>0.90090090090090091</v>
      </c>
      <c r="J35" s="38"/>
      <c r="K35" s="38"/>
      <c r="L35" s="38"/>
      <c r="M35" s="38"/>
    </row>
    <row r="36" spans="1:13" x14ac:dyDescent="0.2">
      <c r="A36" s="35" t="s">
        <v>7</v>
      </c>
      <c r="B36" s="30" t="s">
        <v>6</v>
      </c>
      <c r="C36" s="32" t="s">
        <v>8</v>
      </c>
      <c r="D36" s="30" t="s">
        <v>10</v>
      </c>
      <c r="E36">
        <v>100</v>
      </c>
      <c r="F36">
        <v>7</v>
      </c>
      <c r="G36">
        <v>3</v>
      </c>
      <c r="H36" s="33">
        <f t="shared" si="9"/>
        <v>0.90909090909090906</v>
      </c>
      <c r="J36" s="38"/>
      <c r="K36" s="38"/>
      <c r="L36" s="38"/>
      <c r="M36" s="38"/>
    </row>
    <row r="37" spans="1:13" x14ac:dyDescent="0.2">
      <c r="B37" s="35" t="s">
        <v>7</v>
      </c>
      <c r="C37" s="34" t="s">
        <v>9</v>
      </c>
      <c r="D37" s="35" t="s">
        <v>11</v>
      </c>
      <c r="E37">
        <v>100</v>
      </c>
      <c r="F37">
        <v>6</v>
      </c>
      <c r="G37">
        <v>5</v>
      </c>
      <c r="H37" s="33">
        <f t="shared" si="9"/>
        <v>0.90090090090090091</v>
      </c>
      <c r="J37" s="38"/>
      <c r="K37" s="38"/>
      <c r="L37" s="38"/>
      <c r="M37" s="38"/>
    </row>
    <row r="38" spans="1:13" x14ac:dyDescent="0.2">
      <c r="A38" s="35" t="s">
        <v>9</v>
      </c>
      <c r="B38" s="30" t="s">
        <v>8</v>
      </c>
      <c r="C38" s="32" t="s">
        <v>10</v>
      </c>
      <c r="D38" s="30" t="s">
        <v>12</v>
      </c>
      <c r="E38">
        <v>100</v>
      </c>
      <c r="F38">
        <v>6</v>
      </c>
      <c r="G38">
        <v>4</v>
      </c>
      <c r="H38" s="33">
        <f t="shared" si="9"/>
        <v>0.90909090909090906</v>
      </c>
      <c r="J38" s="38"/>
      <c r="K38" s="38"/>
      <c r="L38" s="38"/>
      <c r="M38" s="38"/>
    </row>
    <row r="39" spans="1:13" x14ac:dyDescent="0.2">
      <c r="B39" s="35" t="s">
        <v>9</v>
      </c>
      <c r="C39" s="34" t="s">
        <v>11</v>
      </c>
      <c r="D39" s="35" t="s">
        <v>13</v>
      </c>
      <c r="E39">
        <v>100</v>
      </c>
      <c r="F39">
        <v>5</v>
      </c>
      <c r="G39">
        <v>6</v>
      </c>
      <c r="H39" s="33">
        <f t="shared" si="9"/>
        <v>0.90090090090090091</v>
      </c>
      <c r="J39" s="38"/>
      <c r="K39" s="38"/>
      <c r="L39" s="38"/>
      <c r="M39" s="38"/>
    </row>
    <row r="40" spans="1:13" x14ac:dyDescent="0.2">
      <c r="A40" s="35" t="s">
        <v>11</v>
      </c>
      <c r="B40" s="30" t="s">
        <v>10</v>
      </c>
      <c r="C40" s="32" t="s">
        <v>12</v>
      </c>
      <c r="D40" s="30" t="s">
        <v>14</v>
      </c>
      <c r="E40">
        <v>100</v>
      </c>
      <c r="F40">
        <v>5</v>
      </c>
      <c r="G40">
        <v>5</v>
      </c>
      <c r="H40" s="33">
        <f t="shared" si="9"/>
        <v>0.90909090909090906</v>
      </c>
      <c r="J40" s="38"/>
      <c r="K40" s="38"/>
      <c r="L40" s="38"/>
      <c r="M40" s="38"/>
    </row>
    <row r="41" spans="1:13" x14ac:dyDescent="0.2">
      <c r="B41" s="35" t="s">
        <v>11</v>
      </c>
      <c r="C41" s="34" t="s">
        <v>13</v>
      </c>
      <c r="D41" s="35" t="s">
        <v>15</v>
      </c>
      <c r="E41">
        <v>100</v>
      </c>
      <c r="F41">
        <v>4</v>
      </c>
      <c r="G41">
        <v>7</v>
      </c>
      <c r="H41" s="33">
        <f t="shared" si="9"/>
        <v>0.90090090090090091</v>
      </c>
      <c r="J41" s="38"/>
      <c r="K41" s="38"/>
      <c r="L41" s="38"/>
      <c r="M41" s="38"/>
    </row>
    <row r="42" spans="1:13" x14ac:dyDescent="0.2">
      <c r="A42" s="35" t="s">
        <v>13</v>
      </c>
      <c r="B42" s="30" t="s">
        <v>12</v>
      </c>
      <c r="C42" s="32" t="s">
        <v>14</v>
      </c>
      <c r="D42" s="30" t="s">
        <v>16</v>
      </c>
      <c r="E42">
        <v>100</v>
      </c>
      <c r="F42">
        <v>4</v>
      </c>
      <c r="G42">
        <v>6</v>
      </c>
      <c r="H42" s="33">
        <f t="shared" si="9"/>
        <v>0.90909090909090906</v>
      </c>
      <c r="J42" s="38"/>
      <c r="K42" s="38"/>
      <c r="L42" s="38"/>
      <c r="M42" s="38"/>
    </row>
    <row r="43" spans="1:13" x14ac:dyDescent="0.2">
      <c r="B43" s="35" t="s">
        <v>13</v>
      </c>
      <c r="C43" s="34" t="s">
        <v>15</v>
      </c>
      <c r="D43" s="35" t="s">
        <v>17</v>
      </c>
      <c r="E43">
        <v>100</v>
      </c>
      <c r="F43">
        <v>3</v>
      </c>
      <c r="G43">
        <v>8</v>
      </c>
      <c r="H43" s="33">
        <f t="shared" si="9"/>
        <v>0.90090090090090091</v>
      </c>
      <c r="J43" s="38"/>
      <c r="K43" s="38"/>
      <c r="L43" s="38"/>
      <c r="M43" s="38"/>
    </row>
    <row r="44" spans="1:13" x14ac:dyDescent="0.2">
      <c r="A44" s="35" t="s">
        <v>15</v>
      </c>
      <c r="B44" s="30" t="s">
        <v>14</v>
      </c>
      <c r="C44" s="32" t="s">
        <v>16</v>
      </c>
      <c r="D44" s="30" t="s">
        <v>18</v>
      </c>
      <c r="E44">
        <v>100</v>
      </c>
      <c r="F44">
        <v>3</v>
      </c>
      <c r="G44">
        <v>7</v>
      </c>
      <c r="H44" s="33">
        <f t="shared" si="9"/>
        <v>0.90909090909090906</v>
      </c>
      <c r="J44" s="38"/>
      <c r="K44" s="38"/>
      <c r="L44" s="38"/>
      <c r="M44" s="38"/>
    </row>
    <row r="45" spans="1:13" x14ac:dyDescent="0.2">
      <c r="B45" s="35" t="s">
        <v>15</v>
      </c>
      <c r="C45" s="34" t="s">
        <v>17</v>
      </c>
      <c r="D45" s="35" t="s">
        <v>19</v>
      </c>
      <c r="E45">
        <v>100</v>
      </c>
      <c r="F45">
        <v>2</v>
      </c>
      <c r="G45">
        <v>9</v>
      </c>
      <c r="H45" s="33">
        <f t="shared" si="9"/>
        <v>0.90090090090090091</v>
      </c>
      <c r="J45" s="38"/>
      <c r="K45" s="38"/>
      <c r="L45" s="38"/>
      <c r="M45" s="38"/>
    </row>
    <row r="46" spans="1:13" x14ac:dyDescent="0.2">
      <c r="A46" s="35" t="s">
        <v>17</v>
      </c>
      <c r="B46" s="30" t="s">
        <v>16</v>
      </c>
      <c r="C46" s="32" t="s">
        <v>18</v>
      </c>
      <c r="D46" s="30" t="s">
        <v>20</v>
      </c>
      <c r="E46">
        <v>100</v>
      </c>
      <c r="F46">
        <v>2</v>
      </c>
      <c r="G46">
        <v>8</v>
      </c>
      <c r="H46" s="33">
        <f t="shared" si="9"/>
        <v>0.90909090909090906</v>
      </c>
      <c r="J46" s="38"/>
      <c r="K46" s="38"/>
      <c r="L46" s="38"/>
      <c r="M46" s="38"/>
    </row>
    <row r="47" spans="1:13" x14ac:dyDescent="0.2">
      <c r="B47" s="35" t="s">
        <v>17</v>
      </c>
      <c r="C47" s="34" t="s">
        <v>19</v>
      </c>
      <c r="D47" t="s">
        <v>29</v>
      </c>
      <c r="E47">
        <v>100</v>
      </c>
      <c r="F47">
        <v>1</v>
      </c>
      <c r="G47">
        <v>0</v>
      </c>
      <c r="H47" s="36">
        <f t="shared" si="9"/>
        <v>0.99009900990099009</v>
      </c>
      <c r="J47" s="38"/>
      <c r="K47" s="38"/>
      <c r="L47" s="38"/>
      <c r="M47" s="38"/>
    </row>
    <row r="48" spans="1:13" x14ac:dyDescent="0.2">
      <c r="A48" s="35" t="s">
        <v>19</v>
      </c>
      <c r="B48" s="30" t="s">
        <v>18</v>
      </c>
      <c r="C48" s="32" t="s">
        <v>20</v>
      </c>
      <c r="D48" t="s">
        <v>29</v>
      </c>
      <c r="E48">
        <v>100</v>
      </c>
      <c r="F48">
        <v>1</v>
      </c>
      <c r="G48">
        <v>0</v>
      </c>
      <c r="H48" s="36">
        <f t="shared" si="9"/>
        <v>0.99009900990099009</v>
      </c>
      <c r="J48" s="38"/>
      <c r="K48" s="38"/>
      <c r="L48" s="38"/>
      <c r="M48" s="38"/>
    </row>
    <row r="49" spans="1:13" x14ac:dyDescent="0.2">
      <c r="J49" s="38"/>
      <c r="K49" s="38"/>
      <c r="L49" s="38"/>
      <c r="M49" s="38"/>
    </row>
    <row r="50" spans="1:13" x14ac:dyDescent="0.2">
      <c r="A50" s="35" t="s">
        <v>95</v>
      </c>
      <c r="H50" s="37" t="s">
        <v>99</v>
      </c>
    </row>
    <row r="51" spans="1:13" x14ac:dyDescent="0.2">
      <c r="A51" s="30" t="s">
        <v>96</v>
      </c>
      <c r="H51" s="26"/>
    </row>
    <row r="54" spans="1:13" x14ac:dyDescent="0.2">
      <c r="A54" s="29" t="s">
        <v>107</v>
      </c>
    </row>
    <row r="55" spans="1:13" x14ac:dyDescent="0.2">
      <c r="A55" s="29" t="s">
        <v>0</v>
      </c>
      <c r="B55" s="29" t="s">
        <v>102</v>
      </c>
      <c r="C55" s="29" t="s">
        <v>103</v>
      </c>
      <c r="D55" s="29" t="s">
        <v>108</v>
      </c>
      <c r="E55" s="29" t="s">
        <v>109</v>
      </c>
    </row>
    <row r="56" spans="1:13" x14ac:dyDescent="0.2">
      <c r="A56">
        <v>1</v>
      </c>
      <c r="B56">
        <v>126</v>
      </c>
      <c r="C56" t="s">
        <v>104</v>
      </c>
      <c r="D56" t="s">
        <v>105</v>
      </c>
    </row>
    <row r="57" spans="1:13" x14ac:dyDescent="0.2">
      <c r="A57">
        <v>2</v>
      </c>
      <c r="B57">
        <v>127</v>
      </c>
      <c r="C57" t="s">
        <v>106</v>
      </c>
      <c r="D57" t="s">
        <v>105</v>
      </c>
    </row>
    <row r="58" spans="1:13" x14ac:dyDescent="0.2">
      <c r="A58">
        <v>3</v>
      </c>
      <c r="B58">
        <v>127</v>
      </c>
      <c r="C58" t="s">
        <v>104</v>
      </c>
      <c r="E58" t="s">
        <v>105</v>
      </c>
    </row>
    <row r="59" spans="1:13" x14ac:dyDescent="0.2">
      <c r="A59">
        <v>4</v>
      </c>
      <c r="B59">
        <v>128</v>
      </c>
      <c r="C59" t="s">
        <v>106</v>
      </c>
      <c r="E59" t="s">
        <v>105</v>
      </c>
    </row>
    <row r="60" spans="1:13" x14ac:dyDescent="0.2">
      <c r="A60">
        <v>5</v>
      </c>
      <c r="B60">
        <v>128</v>
      </c>
      <c r="C60" t="s">
        <v>104</v>
      </c>
      <c r="D60" t="s">
        <v>105</v>
      </c>
    </row>
    <row r="61" spans="1:13" x14ac:dyDescent="0.2">
      <c r="A61">
        <v>6</v>
      </c>
      <c r="B61">
        <v>129</v>
      </c>
      <c r="C61" t="s">
        <v>106</v>
      </c>
      <c r="D61" t="s">
        <v>105</v>
      </c>
    </row>
    <row r="62" spans="1:13" x14ac:dyDescent="0.2">
      <c r="A62">
        <v>7</v>
      </c>
      <c r="B62">
        <v>129</v>
      </c>
      <c r="C62" t="s">
        <v>104</v>
      </c>
      <c r="E62" t="s">
        <v>105</v>
      </c>
    </row>
    <row r="63" spans="1:13" x14ac:dyDescent="0.2">
      <c r="A63">
        <v>8</v>
      </c>
      <c r="B63">
        <v>130</v>
      </c>
      <c r="C63" t="s">
        <v>106</v>
      </c>
      <c r="E63" t="s">
        <v>105</v>
      </c>
    </row>
    <row r="64" spans="1:13" x14ac:dyDescent="0.2">
      <c r="A64">
        <v>9</v>
      </c>
      <c r="B64">
        <v>130</v>
      </c>
      <c r="C64" t="s">
        <v>104</v>
      </c>
      <c r="D64" t="s">
        <v>105</v>
      </c>
    </row>
    <row r="65" spans="1:5" x14ac:dyDescent="0.2">
      <c r="A65">
        <v>10</v>
      </c>
      <c r="B65">
        <v>131</v>
      </c>
      <c r="C65" t="s">
        <v>106</v>
      </c>
      <c r="D65" t="s">
        <v>105</v>
      </c>
    </row>
    <row r="66" spans="1:5" x14ac:dyDescent="0.2">
      <c r="A66">
        <v>11</v>
      </c>
      <c r="B66">
        <v>131</v>
      </c>
      <c r="C66" t="s">
        <v>104</v>
      </c>
      <c r="E66" t="s">
        <v>105</v>
      </c>
    </row>
    <row r="67" spans="1:5" x14ac:dyDescent="0.2">
      <c r="A67">
        <v>12</v>
      </c>
      <c r="B67">
        <v>132</v>
      </c>
      <c r="C67" t="s">
        <v>106</v>
      </c>
      <c r="E67" t="s">
        <v>105</v>
      </c>
    </row>
    <row r="68" spans="1:5" x14ac:dyDescent="0.2">
      <c r="A68">
        <v>13</v>
      </c>
      <c r="B68">
        <v>132</v>
      </c>
      <c r="C68" t="s">
        <v>104</v>
      </c>
      <c r="D68" t="s">
        <v>105</v>
      </c>
    </row>
    <row r="69" spans="1:5" x14ac:dyDescent="0.2">
      <c r="A69">
        <v>14</v>
      </c>
      <c r="B69">
        <v>133</v>
      </c>
      <c r="C69" t="s">
        <v>106</v>
      </c>
      <c r="D69" t="s">
        <v>105</v>
      </c>
    </row>
    <row r="70" spans="1:5" x14ac:dyDescent="0.2">
      <c r="A70">
        <v>15</v>
      </c>
      <c r="B70">
        <v>133</v>
      </c>
      <c r="C70" t="s">
        <v>104</v>
      </c>
      <c r="E70" t="s">
        <v>105</v>
      </c>
    </row>
    <row r="71" spans="1:5" x14ac:dyDescent="0.2">
      <c r="A71">
        <v>16</v>
      </c>
      <c r="B71">
        <v>134</v>
      </c>
      <c r="C71" t="s">
        <v>106</v>
      </c>
      <c r="E71" t="s">
        <v>105</v>
      </c>
    </row>
    <row r="72" spans="1:5" x14ac:dyDescent="0.2">
      <c r="A72">
        <v>17</v>
      </c>
      <c r="B72">
        <v>134</v>
      </c>
      <c r="C72" t="s">
        <v>104</v>
      </c>
      <c r="D72" t="s">
        <v>105</v>
      </c>
    </row>
    <row r="73" spans="1:5" x14ac:dyDescent="0.2">
      <c r="A73">
        <v>18</v>
      </c>
      <c r="B73">
        <v>135</v>
      </c>
      <c r="C73" t="s">
        <v>106</v>
      </c>
      <c r="D73" t="s">
        <v>105</v>
      </c>
    </row>
    <row r="78" spans="1:5" x14ac:dyDescent="0.2">
      <c r="A78" s="29" t="s">
        <v>110</v>
      </c>
      <c r="B78" s="29"/>
      <c r="C78" s="29"/>
    </row>
    <row r="79" spans="1:5" x14ac:dyDescent="0.2">
      <c r="A79" s="29" t="s">
        <v>111</v>
      </c>
      <c r="B79" s="29" t="s">
        <v>112</v>
      </c>
      <c r="C79" s="29" t="s">
        <v>113</v>
      </c>
    </row>
    <row r="80" spans="1:5" x14ac:dyDescent="0.2">
      <c r="A80" t="s">
        <v>104</v>
      </c>
      <c r="B80" s="46">
        <v>0.98929999999999996</v>
      </c>
      <c r="C80" s="46">
        <v>1.0699999999999999E-2</v>
      </c>
    </row>
    <row r="81" spans="1:14" x14ac:dyDescent="0.2">
      <c r="A81" t="s">
        <v>106</v>
      </c>
      <c r="B81" s="46">
        <v>0.99631999999999998</v>
      </c>
      <c r="C81" s="46">
        <v>3.6800000000000001E-3</v>
      </c>
    </row>
    <row r="82" spans="1:14" x14ac:dyDescent="0.2">
      <c r="A82" t="s">
        <v>114</v>
      </c>
      <c r="B82" s="46">
        <v>0.99988500000000002</v>
      </c>
      <c r="C82" s="46">
        <v>1.15E-4</v>
      </c>
    </row>
    <row r="84" spans="1:14" x14ac:dyDescent="0.2">
      <c r="N84" s="26"/>
    </row>
    <row r="85" spans="1:14" x14ac:dyDescent="0.2">
      <c r="N85" s="26"/>
    </row>
  </sheetData>
  <hyperlinks>
    <hyperlink ref="A3" r:id="rId1" xr:uid="{12EB8B98-5BD5-0D4A-9DF3-A68BE531C3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485-B0A2-A94B-B096-102710201E50}">
  <dimension ref="A1:S85"/>
  <sheetViews>
    <sheetView workbookViewId="0">
      <selection activeCell="J65" sqref="J65"/>
    </sheetView>
  </sheetViews>
  <sheetFormatPr baseColWidth="10" defaultRowHeight="16" x14ac:dyDescent="0.2"/>
  <cols>
    <col min="17" max="17" width="13.1640625" customWidth="1"/>
    <col min="18" max="18" width="19.33203125" bestFit="1" customWidth="1"/>
    <col min="19" max="19" width="10.6640625" bestFit="1" customWidth="1"/>
  </cols>
  <sheetData>
    <row r="1" spans="1:19" x14ac:dyDescent="0.2">
      <c r="A1" s="29" t="s">
        <v>94</v>
      </c>
    </row>
    <row r="3" spans="1:19" x14ac:dyDescent="0.2">
      <c r="A3" t="s">
        <v>82</v>
      </c>
    </row>
    <row r="5" spans="1:19" x14ac:dyDescent="0.2">
      <c r="A5" s="29" t="s">
        <v>83</v>
      </c>
      <c r="B5" s="29" t="s">
        <v>0</v>
      </c>
      <c r="C5" s="29" t="s">
        <v>21</v>
      </c>
      <c r="D5" s="29" t="s">
        <v>22</v>
      </c>
      <c r="E5" s="29" t="s">
        <v>1</v>
      </c>
      <c r="F5" s="29" t="s">
        <v>23</v>
      </c>
      <c r="G5" s="29" t="s">
        <v>2</v>
      </c>
      <c r="H5" s="29" t="s">
        <v>31</v>
      </c>
      <c r="I5" s="31" t="s">
        <v>86</v>
      </c>
      <c r="J5" s="31" t="s">
        <v>87</v>
      </c>
      <c r="K5" s="31" t="s">
        <v>84</v>
      </c>
      <c r="L5" s="31" t="s">
        <v>85</v>
      </c>
      <c r="M5" s="31" t="s">
        <v>26</v>
      </c>
      <c r="N5" s="31" t="s">
        <v>27</v>
      </c>
      <c r="O5" s="31" t="s">
        <v>28</v>
      </c>
      <c r="P5" s="25"/>
      <c r="Q5" s="29" t="s">
        <v>88</v>
      </c>
      <c r="R5" s="31" t="s">
        <v>89</v>
      </c>
      <c r="S5" s="31" t="s">
        <v>90</v>
      </c>
    </row>
    <row r="6" spans="1:19" x14ac:dyDescent="0.2">
      <c r="A6">
        <v>1</v>
      </c>
      <c r="B6" t="s">
        <v>3</v>
      </c>
      <c r="C6" s="41">
        <v>126.12779999999999</v>
      </c>
      <c r="D6">
        <f>8-E6</f>
        <v>8</v>
      </c>
      <c r="E6">
        <v>0</v>
      </c>
      <c r="F6">
        <v>1</v>
      </c>
      <c r="G6">
        <v>0</v>
      </c>
      <c r="H6">
        <f>G6+E6</f>
        <v>0</v>
      </c>
      <c r="I6">
        <f>G6</f>
        <v>0</v>
      </c>
      <c r="J6">
        <f>E6</f>
        <v>0</v>
      </c>
      <c r="K6">
        <f>I6+J6</f>
        <v>0</v>
      </c>
      <c r="L6">
        <f>D6</f>
        <v>8</v>
      </c>
      <c r="M6" s="43">
        <f>IF(G6=1, C6-G6*$C$26, 0)</f>
        <v>0</v>
      </c>
      <c r="N6" s="43">
        <f>IF(E6=0, 0, C6-$C$25)</f>
        <v>0</v>
      </c>
      <c r="O6" s="44">
        <f>C6+$C$25</f>
        <v>127.1311</v>
      </c>
      <c r="P6" s="26"/>
      <c r="Q6" t="s">
        <v>64</v>
      </c>
      <c r="R6" s="28" t="s">
        <v>98</v>
      </c>
      <c r="S6" t="s">
        <v>30</v>
      </c>
    </row>
    <row r="7" spans="1:19" x14ac:dyDescent="0.2">
      <c r="A7">
        <v>2</v>
      </c>
      <c r="B7" t="s">
        <v>4</v>
      </c>
      <c r="C7" s="40">
        <v>127.12479999999999</v>
      </c>
      <c r="D7">
        <f t="shared" ref="D7:D23" si="0">8-E7</f>
        <v>8</v>
      </c>
      <c r="E7">
        <v>0</v>
      </c>
      <c r="F7">
        <v>0</v>
      </c>
      <c r="G7">
        <v>1</v>
      </c>
      <c r="H7">
        <f t="shared" ref="H7:H23" si="1">G7+E7</f>
        <v>1</v>
      </c>
      <c r="I7">
        <f t="shared" ref="I7:I23" si="2">G7</f>
        <v>1</v>
      </c>
      <c r="J7">
        <f t="shared" ref="J7:J23" si="3">E7</f>
        <v>0</v>
      </c>
      <c r="K7">
        <f t="shared" ref="K7:K23" si="4">I7+J7</f>
        <v>1</v>
      </c>
      <c r="L7">
        <f t="shared" ref="L7:L23" si="5">D7</f>
        <v>8</v>
      </c>
      <c r="M7" s="42">
        <f t="shared" ref="M7:M23" si="6">IF(G7=1, C7-G7*$C$26, 0)</f>
        <v>126.12779999999999</v>
      </c>
      <c r="N7" s="43">
        <f t="shared" ref="N7:N23" si="7">IF(E7=0, 0, C7-$C$25)</f>
        <v>0</v>
      </c>
      <c r="O7" s="45">
        <f t="shared" ref="O7:O8" si="8">C7+$C$25</f>
        <v>128.12810000000002</v>
      </c>
      <c r="P7" s="26"/>
      <c r="Q7" t="s">
        <v>73</v>
      </c>
      <c r="R7" t="s">
        <v>33</v>
      </c>
      <c r="S7" t="s">
        <v>32</v>
      </c>
    </row>
    <row r="8" spans="1:19" x14ac:dyDescent="0.2">
      <c r="A8">
        <v>3</v>
      </c>
      <c r="B8" t="s">
        <v>5</v>
      </c>
      <c r="C8" s="41">
        <v>127.1311</v>
      </c>
      <c r="D8">
        <f t="shared" si="0"/>
        <v>7</v>
      </c>
      <c r="E8">
        <v>1</v>
      </c>
      <c r="F8">
        <v>1</v>
      </c>
      <c r="G8"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4"/>
        <v>1</v>
      </c>
      <c r="L8">
        <f t="shared" si="5"/>
        <v>7</v>
      </c>
      <c r="M8" s="43">
        <f t="shared" si="6"/>
        <v>0</v>
      </c>
      <c r="N8" s="42">
        <f t="shared" si="7"/>
        <v>126.12779999999999</v>
      </c>
      <c r="O8" s="44">
        <f t="shared" si="8"/>
        <v>128.13440000000003</v>
      </c>
      <c r="P8" s="26"/>
      <c r="Q8" t="s">
        <v>65</v>
      </c>
      <c r="R8" t="s">
        <v>33</v>
      </c>
      <c r="S8" t="s">
        <v>34</v>
      </c>
    </row>
    <row r="9" spans="1:19" x14ac:dyDescent="0.2">
      <c r="A9">
        <v>4</v>
      </c>
      <c r="B9" t="s">
        <v>6</v>
      </c>
      <c r="C9" s="40">
        <v>128.12809999999999</v>
      </c>
      <c r="D9">
        <f t="shared" si="0"/>
        <v>7</v>
      </c>
      <c r="E9">
        <v>1</v>
      </c>
      <c r="F9">
        <v>0</v>
      </c>
      <c r="G9"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  <c r="L9">
        <f t="shared" si="5"/>
        <v>7</v>
      </c>
      <c r="M9" s="42">
        <f t="shared" si="6"/>
        <v>127.13109999999999</v>
      </c>
      <c r="N9" s="11">
        <f t="shared" si="7"/>
        <v>127.12479999999998</v>
      </c>
      <c r="O9" s="45">
        <f t="shared" ref="O9:O23" si="9">C9+$C$25</f>
        <v>129.13139999999999</v>
      </c>
      <c r="P9" s="26"/>
      <c r="Q9" t="s">
        <v>74</v>
      </c>
      <c r="R9" t="s">
        <v>50</v>
      </c>
      <c r="S9" t="s">
        <v>35</v>
      </c>
    </row>
    <row r="10" spans="1:19" x14ac:dyDescent="0.2">
      <c r="A10">
        <v>5</v>
      </c>
      <c r="B10" t="s">
        <v>7</v>
      </c>
      <c r="C10" s="41">
        <v>128.1344</v>
      </c>
      <c r="D10">
        <f t="shared" si="0"/>
        <v>6</v>
      </c>
      <c r="E10">
        <v>2</v>
      </c>
      <c r="F10">
        <v>1</v>
      </c>
      <c r="G10">
        <v>0</v>
      </c>
      <c r="H10">
        <f t="shared" si="1"/>
        <v>2</v>
      </c>
      <c r="I10">
        <f t="shared" si="2"/>
        <v>0</v>
      </c>
      <c r="J10">
        <f t="shared" si="3"/>
        <v>2</v>
      </c>
      <c r="K10">
        <f t="shared" si="4"/>
        <v>2</v>
      </c>
      <c r="L10">
        <f t="shared" si="5"/>
        <v>6</v>
      </c>
      <c r="M10" s="43">
        <f t="shared" si="6"/>
        <v>0</v>
      </c>
      <c r="N10" s="42">
        <f t="shared" si="7"/>
        <v>127.13109999999999</v>
      </c>
      <c r="O10" s="44">
        <f t="shared" si="9"/>
        <v>129.1377</v>
      </c>
      <c r="P10" s="26"/>
      <c r="Q10" t="s">
        <v>66</v>
      </c>
      <c r="R10" t="s">
        <v>51</v>
      </c>
      <c r="S10" t="s">
        <v>36</v>
      </c>
    </row>
    <row r="11" spans="1:19" x14ac:dyDescent="0.2">
      <c r="A11">
        <v>6</v>
      </c>
      <c r="B11" t="s">
        <v>8</v>
      </c>
      <c r="C11" s="40">
        <v>129.13149999999999</v>
      </c>
      <c r="D11">
        <f t="shared" si="0"/>
        <v>6</v>
      </c>
      <c r="E11">
        <v>2</v>
      </c>
      <c r="F11">
        <v>0</v>
      </c>
      <c r="G11">
        <v>1</v>
      </c>
      <c r="H11">
        <f t="shared" si="1"/>
        <v>3</v>
      </c>
      <c r="I11">
        <f t="shared" si="2"/>
        <v>1</v>
      </c>
      <c r="J11">
        <f t="shared" si="3"/>
        <v>2</v>
      </c>
      <c r="K11">
        <f t="shared" si="4"/>
        <v>3</v>
      </c>
      <c r="L11">
        <f t="shared" si="5"/>
        <v>6</v>
      </c>
      <c r="M11" s="42">
        <f t="shared" si="6"/>
        <v>128.1345</v>
      </c>
      <c r="N11" s="11">
        <f t="shared" si="7"/>
        <v>128.12819999999999</v>
      </c>
      <c r="O11" s="45">
        <f t="shared" si="9"/>
        <v>130.13479999999998</v>
      </c>
      <c r="P11" s="26"/>
      <c r="Q11" t="s">
        <v>75</v>
      </c>
      <c r="R11" t="s">
        <v>57</v>
      </c>
      <c r="S11" t="s">
        <v>37</v>
      </c>
    </row>
    <row r="12" spans="1:19" x14ac:dyDescent="0.2">
      <c r="A12">
        <v>7</v>
      </c>
      <c r="B12" t="s">
        <v>9</v>
      </c>
      <c r="C12" s="41">
        <v>129.1378</v>
      </c>
      <c r="D12">
        <f t="shared" si="0"/>
        <v>5</v>
      </c>
      <c r="E12">
        <v>3</v>
      </c>
      <c r="F12">
        <v>1</v>
      </c>
      <c r="G12">
        <v>0</v>
      </c>
      <c r="H12">
        <f t="shared" si="1"/>
        <v>3</v>
      </c>
      <c r="I12">
        <f t="shared" si="2"/>
        <v>0</v>
      </c>
      <c r="J12">
        <f t="shared" si="3"/>
        <v>3</v>
      </c>
      <c r="K12">
        <f t="shared" si="4"/>
        <v>3</v>
      </c>
      <c r="L12">
        <f t="shared" si="5"/>
        <v>5</v>
      </c>
      <c r="M12" s="43">
        <f t="shared" si="6"/>
        <v>0</v>
      </c>
      <c r="N12" s="42">
        <f t="shared" si="7"/>
        <v>128.1345</v>
      </c>
      <c r="O12" s="44">
        <f t="shared" si="9"/>
        <v>130.14109999999999</v>
      </c>
      <c r="P12" s="26"/>
      <c r="Q12" t="s">
        <v>67</v>
      </c>
      <c r="R12" t="s">
        <v>52</v>
      </c>
      <c r="S12" t="s">
        <v>38</v>
      </c>
    </row>
    <row r="13" spans="1:19" x14ac:dyDescent="0.2">
      <c r="A13">
        <v>8</v>
      </c>
      <c r="B13" t="s">
        <v>10</v>
      </c>
      <c r="C13" s="40">
        <v>130.13480000000001</v>
      </c>
      <c r="D13">
        <f t="shared" si="0"/>
        <v>5</v>
      </c>
      <c r="E13">
        <v>3</v>
      </c>
      <c r="F13">
        <v>0</v>
      </c>
      <c r="G13">
        <v>1</v>
      </c>
      <c r="H13">
        <f t="shared" si="1"/>
        <v>4</v>
      </c>
      <c r="I13">
        <f t="shared" si="2"/>
        <v>1</v>
      </c>
      <c r="J13">
        <f t="shared" si="3"/>
        <v>3</v>
      </c>
      <c r="K13">
        <f t="shared" si="4"/>
        <v>4</v>
      </c>
      <c r="L13">
        <f t="shared" si="5"/>
        <v>5</v>
      </c>
      <c r="M13" s="42">
        <f t="shared" si="6"/>
        <v>129.13780000000003</v>
      </c>
      <c r="N13" s="11">
        <f t="shared" si="7"/>
        <v>129.13150000000002</v>
      </c>
      <c r="O13" s="45">
        <f t="shared" si="9"/>
        <v>131.13810000000001</v>
      </c>
      <c r="P13" s="27"/>
      <c r="Q13" t="s">
        <v>76</v>
      </c>
      <c r="R13" t="s">
        <v>58</v>
      </c>
      <c r="S13" t="s">
        <v>39</v>
      </c>
    </row>
    <row r="14" spans="1:19" x14ac:dyDescent="0.2">
      <c r="A14">
        <v>9</v>
      </c>
      <c r="B14" t="s">
        <v>11</v>
      </c>
      <c r="C14" s="41">
        <v>130.14109999999999</v>
      </c>
      <c r="D14">
        <f t="shared" si="0"/>
        <v>4</v>
      </c>
      <c r="E14">
        <v>4</v>
      </c>
      <c r="F14">
        <v>1</v>
      </c>
      <c r="G14">
        <v>0</v>
      </c>
      <c r="H14">
        <f t="shared" si="1"/>
        <v>4</v>
      </c>
      <c r="I14">
        <f t="shared" si="2"/>
        <v>0</v>
      </c>
      <c r="J14">
        <f t="shared" si="3"/>
        <v>4</v>
      </c>
      <c r="K14">
        <f t="shared" si="4"/>
        <v>4</v>
      </c>
      <c r="L14">
        <f t="shared" si="5"/>
        <v>4</v>
      </c>
      <c r="M14" s="43">
        <f t="shared" si="6"/>
        <v>0</v>
      </c>
      <c r="N14" s="42">
        <f t="shared" si="7"/>
        <v>129.13779999999997</v>
      </c>
      <c r="O14" s="44">
        <f t="shared" si="9"/>
        <v>131.14440000000002</v>
      </c>
      <c r="P14" s="27"/>
      <c r="Q14" t="s">
        <v>68</v>
      </c>
      <c r="R14" t="s">
        <v>53</v>
      </c>
      <c r="S14" t="s">
        <v>40</v>
      </c>
    </row>
    <row r="15" spans="1:19" x14ac:dyDescent="0.2">
      <c r="A15">
        <v>10</v>
      </c>
      <c r="B15" t="s">
        <v>12</v>
      </c>
      <c r="C15" s="40">
        <v>131.13820000000001</v>
      </c>
      <c r="D15">
        <f t="shared" si="0"/>
        <v>4</v>
      </c>
      <c r="E15">
        <v>4</v>
      </c>
      <c r="F15">
        <v>0</v>
      </c>
      <c r="G15">
        <v>1</v>
      </c>
      <c r="H15">
        <f t="shared" si="1"/>
        <v>5</v>
      </c>
      <c r="I15">
        <f t="shared" si="2"/>
        <v>1</v>
      </c>
      <c r="J15">
        <f t="shared" si="3"/>
        <v>4</v>
      </c>
      <c r="K15">
        <f t="shared" si="4"/>
        <v>5</v>
      </c>
      <c r="L15">
        <f t="shared" si="5"/>
        <v>4</v>
      </c>
      <c r="M15" s="42">
        <f t="shared" si="6"/>
        <v>130.14120000000003</v>
      </c>
      <c r="N15" s="11">
        <f t="shared" si="7"/>
        <v>130.13490000000002</v>
      </c>
      <c r="O15" s="45">
        <f t="shared" si="9"/>
        <v>132.14150000000001</v>
      </c>
      <c r="P15" s="27"/>
      <c r="Q15" t="s">
        <v>77</v>
      </c>
      <c r="R15" t="s">
        <v>59</v>
      </c>
      <c r="S15" t="s">
        <v>41</v>
      </c>
    </row>
    <row r="16" spans="1:19" x14ac:dyDescent="0.2">
      <c r="A16">
        <v>11</v>
      </c>
      <c r="B16" t="s">
        <v>13</v>
      </c>
      <c r="C16" s="41">
        <v>131.14449999999999</v>
      </c>
      <c r="D16">
        <f t="shared" si="0"/>
        <v>3</v>
      </c>
      <c r="E16">
        <v>5</v>
      </c>
      <c r="F16">
        <v>1</v>
      </c>
      <c r="G16">
        <v>0</v>
      </c>
      <c r="H16">
        <f t="shared" si="1"/>
        <v>5</v>
      </c>
      <c r="I16">
        <f t="shared" si="2"/>
        <v>0</v>
      </c>
      <c r="J16">
        <f t="shared" si="3"/>
        <v>5</v>
      </c>
      <c r="K16">
        <f t="shared" si="4"/>
        <v>5</v>
      </c>
      <c r="L16">
        <f t="shared" si="5"/>
        <v>3</v>
      </c>
      <c r="M16" s="43">
        <f t="shared" si="6"/>
        <v>0</v>
      </c>
      <c r="N16" s="42">
        <f t="shared" si="7"/>
        <v>130.14119999999997</v>
      </c>
      <c r="O16" s="44">
        <f t="shared" si="9"/>
        <v>132.14780000000002</v>
      </c>
      <c r="P16" s="27"/>
      <c r="Q16" t="s">
        <v>69</v>
      </c>
      <c r="R16" t="s">
        <v>38</v>
      </c>
      <c r="S16" t="s">
        <v>42</v>
      </c>
    </row>
    <row r="17" spans="1:19" x14ac:dyDescent="0.2">
      <c r="A17">
        <v>12</v>
      </c>
      <c r="B17" t="s">
        <v>14</v>
      </c>
      <c r="C17" s="40">
        <v>132.14150000000001</v>
      </c>
      <c r="D17">
        <f t="shared" si="0"/>
        <v>3</v>
      </c>
      <c r="E17">
        <v>5</v>
      </c>
      <c r="F17">
        <v>0</v>
      </c>
      <c r="G17">
        <v>1</v>
      </c>
      <c r="H17">
        <f t="shared" si="1"/>
        <v>6</v>
      </c>
      <c r="I17">
        <f t="shared" si="2"/>
        <v>1</v>
      </c>
      <c r="J17">
        <f t="shared" si="3"/>
        <v>5</v>
      </c>
      <c r="K17">
        <f t="shared" si="4"/>
        <v>6</v>
      </c>
      <c r="L17">
        <f t="shared" si="5"/>
        <v>3</v>
      </c>
      <c r="M17" s="42">
        <f t="shared" si="6"/>
        <v>131.14449999999999</v>
      </c>
      <c r="N17" s="11">
        <f t="shared" si="7"/>
        <v>131.13819999999998</v>
      </c>
      <c r="O17" s="45">
        <f t="shared" si="9"/>
        <v>133.14480000000003</v>
      </c>
      <c r="P17" s="27"/>
      <c r="Q17" t="s">
        <v>78</v>
      </c>
      <c r="R17" t="s">
        <v>60</v>
      </c>
      <c r="S17" t="s">
        <v>43</v>
      </c>
    </row>
    <row r="18" spans="1:19" x14ac:dyDescent="0.2">
      <c r="A18">
        <v>13</v>
      </c>
      <c r="B18" t="s">
        <v>15</v>
      </c>
      <c r="C18" s="41">
        <v>132.14789999999999</v>
      </c>
      <c r="D18">
        <f t="shared" si="0"/>
        <v>2</v>
      </c>
      <c r="E18">
        <v>6</v>
      </c>
      <c r="F18">
        <v>1</v>
      </c>
      <c r="G18">
        <v>0</v>
      </c>
      <c r="H18">
        <f t="shared" si="1"/>
        <v>6</v>
      </c>
      <c r="I18">
        <f t="shared" si="2"/>
        <v>0</v>
      </c>
      <c r="J18">
        <f t="shared" si="3"/>
        <v>6</v>
      </c>
      <c r="K18">
        <f t="shared" si="4"/>
        <v>6</v>
      </c>
      <c r="L18">
        <f t="shared" si="5"/>
        <v>2</v>
      </c>
      <c r="M18" s="43">
        <f t="shared" si="6"/>
        <v>0</v>
      </c>
      <c r="N18" s="42">
        <f t="shared" si="7"/>
        <v>131.14459999999997</v>
      </c>
      <c r="O18" s="44">
        <f t="shared" si="9"/>
        <v>133.15120000000002</v>
      </c>
      <c r="P18" s="27"/>
      <c r="Q18" t="s">
        <v>70</v>
      </c>
      <c r="R18" t="s">
        <v>54</v>
      </c>
      <c r="S18" t="s">
        <v>44</v>
      </c>
    </row>
    <row r="19" spans="1:19" x14ac:dyDescent="0.2">
      <c r="A19">
        <v>14</v>
      </c>
      <c r="B19" t="s">
        <v>16</v>
      </c>
      <c r="C19" s="40">
        <v>133.14490000000001</v>
      </c>
      <c r="D19">
        <f t="shared" si="0"/>
        <v>2</v>
      </c>
      <c r="E19">
        <v>6</v>
      </c>
      <c r="F19">
        <v>0</v>
      </c>
      <c r="G19">
        <v>1</v>
      </c>
      <c r="H19">
        <f t="shared" si="1"/>
        <v>7</v>
      </c>
      <c r="I19">
        <f t="shared" si="2"/>
        <v>1</v>
      </c>
      <c r="J19">
        <f t="shared" si="3"/>
        <v>6</v>
      </c>
      <c r="K19">
        <f t="shared" si="4"/>
        <v>7</v>
      </c>
      <c r="L19">
        <f t="shared" si="5"/>
        <v>2</v>
      </c>
      <c r="M19" s="42">
        <f t="shared" si="6"/>
        <v>132.14789999999999</v>
      </c>
      <c r="N19" s="11">
        <f t="shared" si="7"/>
        <v>132.14159999999998</v>
      </c>
      <c r="O19" s="45">
        <f t="shared" si="9"/>
        <v>134.14820000000003</v>
      </c>
      <c r="P19" s="27"/>
      <c r="Q19" t="s">
        <v>79</v>
      </c>
      <c r="R19" t="s">
        <v>61</v>
      </c>
      <c r="S19" t="s">
        <v>45</v>
      </c>
    </row>
    <row r="20" spans="1:19" x14ac:dyDescent="0.2">
      <c r="A20">
        <v>15</v>
      </c>
      <c r="B20" t="s">
        <v>17</v>
      </c>
      <c r="C20" s="41">
        <v>133.15119999999999</v>
      </c>
      <c r="D20">
        <f t="shared" si="0"/>
        <v>1</v>
      </c>
      <c r="E20">
        <v>7</v>
      </c>
      <c r="F20">
        <v>1</v>
      </c>
      <c r="G20">
        <v>0</v>
      </c>
      <c r="H20">
        <f t="shared" si="1"/>
        <v>7</v>
      </c>
      <c r="I20">
        <f t="shared" si="2"/>
        <v>0</v>
      </c>
      <c r="J20">
        <f t="shared" si="3"/>
        <v>7</v>
      </c>
      <c r="K20">
        <f t="shared" si="4"/>
        <v>7</v>
      </c>
      <c r="L20">
        <f t="shared" si="5"/>
        <v>1</v>
      </c>
      <c r="M20" s="43">
        <f t="shared" si="6"/>
        <v>0</v>
      </c>
      <c r="N20" s="42">
        <f t="shared" si="7"/>
        <v>132.14789999999999</v>
      </c>
      <c r="O20" s="44">
        <f t="shared" si="9"/>
        <v>134.15449999999998</v>
      </c>
      <c r="P20" s="27"/>
      <c r="Q20" t="s">
        <v>71</v>
      </c>
      <c r="R20" t="s">
        <v>55</v>
      </c>
      <c r="S20" t="s">
        <v>46</v>
      </c>
    </row>
    <row r="21" spans="1:19" x14ac:dyDescent="0.2">
      <c r="A21">
        <v>16</v>
      </c>
      <c r="B21" t="s">
        <v>18</v>
      </c>
      <c r="C21" s="40">
        <v>134.1482</v>
      </c>
      <c r="D21">
        <f t="shared" si="0"/>
        <v>1</v>
      </c>
      <c r="E21">
        <v>7</v>
      </c>
      <c r="F21">
        <v>0</v>
      </c>
      <c r="G21">
        <v>1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8</v>
      </c>
      <c r="L21">
        <f t="shared" si="5"/>
        <v>1</v>
      </c>
      <c r="M21" s="42">
        <f t="shared" si="6"/>
        <v>133.15120000000002</v>
      </c>
      <c r="N21" s="11">
        <f t="shared" si="7"/>
        <v>133.14490000000001</v>
      </c>
      <c r="O21" s="45">
        <f t="shared" si="9"/>
        <v>135.1515</v>
      </c>
      <c r="P21" s="27"/>
      <c r="Q21" t="s">
        <v>80</v>
      </c>
      <c r="R21" t="s">
        <v>62</v>
      </c>
      <c r="S21" t="s">
        <v>47</v>
      </c>
    </row>
    <row r="22" spans="1:19" x14ac:dyDescent="0.2">
      <c r="A22">
        <v>17</v>
      </c>
      <c r="B22" t="s">
        <v>19</v>
      </c>
      <c r="C22" s="41">
        <v>134.15459999999999</v>
      </c>
      <c r="D22">
        <f t="shared" si="0"/>
        <v>0</v>
      </c>
      <c r="E22">
        <v>8</v>
      </c>
      <c r="F22">
        <v>1</v>
      </c>
      <c r="G22">
        <v>0</v>
      </c>
      <c r="H22">
        <f t="shared" si="1"/>
        <v>8</v>
      </c>
      <c r="I22">
        <f t="shared" si="2"/>
        <v>0</v>
      </c>
      <c r="J22">
        <f t="shared" si="3"/>
        <v>8</v>
      </c>
      <c r="K22">
        <f t="shared" si="4"/>
        <v>8</v>
      </c>
      <c r="L22">
        <f t="shared" si="5"/>
        <v>0</v>
      </c>
      <c r="M22" s="43">
        <f t="shared" si="6"/>
        <v>0</v>
      </c>
      <c r="N22" s="42">
        <f t="shared" si="7"/>
        <v>133.15129999999999</v>
      </c>
      <c r="O22" s="43">
        <f t="shared" si="9"/>
        <v>135.15789999999998</v>
      </c>
      <c r="P22" s="26"/>
      <c r="Q22" t="s">
        <v>72</v>
      </c>
      <c r="R22" t="s">
        <v>56</v>
      </c>
      <c r="S22" s="28" t="s">
        <v>48</v>
      </c>
    </row>
    <row r="23" spans="1:19" x14ac:dyDescent="0.2">
      <c r="A23">
        <v>18</v>
      </c>
      <c r="B23" t="s">
        <v>20</v>
      </c>
      <c r="C23" s="40">
        <v>135.1516</v>
      </c>
      <c r="D23">
        <f t="shared" si="0"/>
        <v>0</v>
      </c>
      <c r="E23">
        <v>8</v>
      </c>
      <c r="F23">
        <v>0</v>
      </c>
      <c r="G23">
        <v>1</v>
      </c>
      <c r="H23">
        <f t="shared" si="1"/>
        <v>9</v>
      </c>
      <c r="I23">
        <f t="shared" si="2"/>
        <v>1</v>
      </c>
      <c r="J23">
        <f t="shared" si="3"/>
        <v>8</v>
      </c>
      <c r="K23">
        <f t="shared" si="4"/>
        <v>9</v>
      </c>
      <c r="L23">
        <f t="shared" si="5"/>
        <v>0</v>
      </c>
      <c r="M23" s="42">
        <f t="shared" si="6"/>
        <v>134.15460000000002</v>
      </c>
      <c r="N23" s="11">
        <f t="shared" si="7"/>
        <v>134.14830000000001</v>
      </c>
      <c r="O23" s="43">
        <f t="shared" si="9"/>
        <v>136.1549</v>
      </c>
      <c r="P23" s="26"/>
      <c r="Q23" t="s">
        <v>81</v>
      </c>
      <c r="R23" t="s">
        <v>63</v>
      </c>
      <c r="S23" s="28" t="s">
        <v>49</v>
      </c>
    </row>
    <row r="25" spans="1:19" x14ac:dyDescent="0.2">
      <c r="B25" t="s">
        <v>24</v>
      </c>
      <c r="C25">
        <f>C8-C6</f>
        <v>1.0033000000000101</v>
      </c>
      <c r="E25" s="5" t="s">
        <v>95</v>
      </c>
    </row>
    <row r="26" spans="1:19" x14ac:dyDescent="0.2">
      <c r="B26" t="s">
        <v>25</v>
      </c>
      <c r="C26">
        <f>C7-C6</f>
        <v>0.99699999999999989</v>
      </c>
      <c r="E26" s="2" t="s">
        <v>96</v>
      </c>
    </row>
    <row r="28" spans="1:19" x14ac:dyDescent="0.2">
      <c r="A28" s="29" t="s">
        <v>101</v>
      </c>
    </row>
    <row r="29" spans="1:19" x14ac:dyDescent="0.2">
      <c r="K29" s="47"/>
      <c r="L29" s="38"/>
      <c r="M29" s="47"/>
      <c r="N29" s="38"/>
    </row>
    <row r="30" spans="1:19" x14ac:dyDescent="0.2">
      <c r="A30" s="29" t="s">
        <v>26</v>
      </c>
      <c r="B30" s="29" t="s">
        <v>27</v>
      </c>
      <c r="C30" s="29" t="s">
        <v>0</v>
      </c>
      <c r="D30" s="29" t="s">
        <v>28</v>
      </c>
      <c r="E30" s="29" t="s">
        <v>88</v>
      </c>
      <c r="F30" s="29" t="s">
        <v>91</v>
      </c>
      <c r="G30" s="29" t="s">
        <v>92</v>
      </c>
      <c r="H30" s="29" t="s">
        <v>100</v>
      </c>
      <c r="I30" s="29" t="s">
        <v>93</v>
      </c>
      <c r="K30" s="47"/>
      <c r="L30" s="39"/>
      <c r="M30" s="39"/>
      <c r="N30" s="47"/>
    </row>
    <row r="31" spans="1:19" x14ac:dyDescent="0.2">
      <c r="B31" t="s">
        <v>29</v>
      </c>
      <c r="C31" s="34" t="s">
        <v>3</v>
      </c>
      <c r="D31" s="35" t="s">
        <v>5</v>
      </c>
      <c r="E31">
        <v>100</v>
      </c>
      <c r="F31">
        <v>0</v>
      </c>
      <c r="G31">
        <v>2</v>
      </c>
      <c r="H31">
        <f>SUM(E31:G31)</f>
        <v>102</v>
      </c>
      <c r="I31" s="36">
        <f>100/(E31+F31+G31)</f>
        <v>0.98039215686274506</v>
      </c>
      <c r="K31" s="38"/>
      <c r="L31" s="38"/>
      <c r="M31" s="38"/>
      <c r="N31" s="38"/>
    </row>
    <row r="32" spans="1:19" x14ac:dyDescent="0.2">
      <c r="A32" s="35" t="s">
        <v>3</v>
      </c>
      <c r="B32" t="s">
        <v>29</v>
      </c>
      <c r="C32" s="32" t="s">
        <v>4</v>
      </c>
      <c r="D32" s="30" t="s">
        <v>6</v>
      </c>
      <c r="E32">
        <v>100</v>
      </c>
      <c r="F32">
        <v>0</v>
      </c>
      <c r="G32">
        <v>1</v>
      </c>
      <c r="H32">
        <f t="shared" ref="H32:H48" si="10">SUM(E32:G32)</f>
        <v>101</v>
      </c>
      <c r="I32" s="36">
        <f t="shared" ref="I32:I48" si="11">100/(E32+F32+G32)</f>
        <v>0.99009900990099009</v>
      </c>
      <c r="K32" s="38"/>
      <c r="L32" s="38"/>
      <c r="M32" s="38"/>
      <c r="N32" s="38"/>
    </row>
    <row r="33" spans="1:14" x14ac:dyDescent="0.2">
      <c r="B33" s="35" t="s">
        <v>3</v>
      </c>
      <c r="C33" s="34" t="s">
        <v>5</v>
      </c>
      <c r="D33" s="35" t="s">
        <v>7</v>
      </c>
      <c r="E33">
        <v>100</v>
      </c>
      <c r="F33">
        <v>8</v>
      </c>
      <c r="G33">
        <v>3</v>
      </c>
      <c r="H33">
        <f t="shared" si="10"/>
        <v>111</v>
      </c>
      <c r="I33" s="33">
        <f t="shared" si="11"/>
        <v>0.90090090090090091</v>
      </c>
      <c r="K33" s="38"/>
      <c r="L33" s="38"/>
      <c r="M33" s="38"/>
      <c r="N33" s="38"/>
    </row>
    <row r="34" spans="1:14" x14ac:dyDescent="0.2">
      <c r="A34" s="35" t="s">
        <v>5</v>
      </c>
      <c r="B34" s="30" t="s">
        <v>4</v>
      </c>
      <c r="C34" s="32" t="s">
        <v>6</v>
      </c>
      <c r="D34" s="30" t="s">
        <v>8</v>
      </c>
      <c r="E34">
        <v>100</v>
      </c>
      <c r="F34">
        <v>8</v>
      </c>
      <c r="G34">
        <v>2</v>
      </c>
      <c r="H34">
        <f t="shared" si="10"/>
        <v>110</v>
      </c>
      <c r="I34" s="33">
        <f t="shared" si="11"/>
        <v>0.90909090909090906</v>
      </c>
      <c r="K34" s="38"/>
      <c r="L34" s="38"/>
      <c r="M34" s="38"/>
      <c r="N34" s="38"/>
    </row>
    <row r="35" spans="1:14" x14ac:dyDescent="0.2">
      <c r="B35" s="35" t="s">
        <v>5</v>
      </c>
      <c r="C35" s="34" t="s">
        <v>7</v>
      </c>
      <c r="D35" s="35" t="s">
        <v>9</v>
      </c>
      <c r="E35">
        <v>100</v>
      </c>
      <c r="F35">
        <v>7</v>
      </c>
      <c r="G35">
        <v>4</v>
      </c>
      <c r="H35">
        <f t="shared" si="10"/>
        <v>111</v>
      </c>
      <c r="I35" s="33">
        <f t="shared" si="11"/>
        <v>0.90090090090090091</v>
      </c>
      <c r="K35" s="38"/>
      <c r="L35" s="38"/>
      <c r="M35" s="38"/>
      <c r="N35" s="38"/>
    </row>
    <row r="36" spans="1:14" x14ac:dyDescent="0.2">
      <c r="A36" s="35" t="s">
        <v>7</v>
      </c>
      <c r="B36" s="30" t="s">
        <v>6</v>
      </c>
      <c r="C36" s="32" t="s">
        <v>8</v>
      </c>
      <c r="D36" s="30" t="s">
        <v>10</v>
      </c>
      <c r="E36">
        <v>100</v>
      </c>
      <c r="F36">
        <v>7</v>
      </c>
      <c r="G36">
        <v>3</v>
      </c>
      <c r="H36">
        <f t="shared" si="10"/>
        <v>110</v>
      </c>
      <c r="I36" s="33">
        <f t="shared" si="11"/>
        <v>0.90909090909090906</v>
      </c>
      <c r="K36" s="38"/>
      <c r="L36" s="38"/>
      <c r="M36" s="38"/>
      <c r="N36" s="38"/>
    </row>
    <row r="37" spans="1:14" x14ac:dyDescent="0.2">
      <c r="B37" s="35" t="s">
        <v>7</v>
      </c>
      <c r="C37" s="34" t="s">
        <v>9</v>
      </c>
      <c r="D37" s="35" t="s">
        <v>11</v>
      </c>
      <c r="E37">
        <v>100</v>
      </c>
      <c r="F37">
        <v>6</v>
      </c>
      <c r="G37">
        <v>5</v>
      </c>
      <c r="H37">
        <f t="shared" si="10"/>
        <v>111</v>
      </c>
      <c r="I37" s="33">
        <f t="shared" si="11"/>
        <v>0.90090090090090091</v>
      </c>
      <c r="K37" s="38"/>
      <c r="L37" s="38"/>
      <c r="M37" s="38"/>
      <c r="N37" s="38"/>
    </row>
    <row r="38" spans="1:14" x14ac:dyDescent="0.2">
      <c r="A38" s="35" t="s">
        <v>9</v>
      </c>
      <c r="B38" s="30" t="s">
        <v>8</v>
      </c>
      <c r="C38" s="32" t="s">
        <v>10</v>
      </c>
      <c r="D38" s="30" t="s">
        <v>12</v>
      </c>
      <c r="E38">
        <v>100</v>
      </c>
      <c r="F38">
        <v>6</v>
      </c>
      <c r="G38">
        <v>4</v>
      </c>
      <c r="H38">
        <f t="shared" si="10"/>
        <v>110</v>
      </c>
      <c r="I38" s="33">
        <f t="shared" si="11"/>
        <v>0.90909090909090906</v>
      </c>
      <c r="K38" s="38"/>
      <c r="L38" s="38"/>
      <c r="M38" s="38"/>
      <c r="N38" s="38"/>
    </row>
    <row r="39" spans="1:14" x14ac:dyDescent="0.2">
      <c r="B39" s="35" t="s">
        <v>9</v>
      </c>
      <c r="C39" s="34" t="s">
        <v>11</v>
      </c>
      <c r="D39" s="35" t="s">
        <v>13</v>
      </c>
      <c r="E39">
        <v>100</v>
      </c>
      <c r="F39">
        <v>5</v>
      </c>
      <c r="G39">
        <v>6</v>
      </c>
      <c r="H39">
        <f t="shared" si="10"/>
        <v>111</v>
      </c>
      <c r="I39" s="33">
        <f t="shared" si="11"/>
        <v>0.90090090090090091</v>
      </c>
      <c r="K39" s="38"/>
      <c r="L39" s="38"/>
      <c r="M39" s="38"/>
      <c r="N39" s="38"/>
    </row>
    <row r="40" spans="1:14" x14ac:dyDescent="0.2">
      <c r="A40" s="35" t="s">
        <v>11</v>
      </c>
      <c r="B40" s="30" t="s">
        <v>10</v>
      </c>
      <c r="C40" s="32" t="s">
        <v>12</v>
      </c>
      <c r="D40" s="30" t="s">
        <v>14</v>
      </c>
      <c r="E40">
        <v>100</v>
      </c>
      <c r="F40">
        <v>5</v>
      </c>
      <c r="G40">
        <v>5</v>
      </c>
      <c r="H40">
        <f t="shared" si="10"/>
        <v>110</v>
      </c>
      <c r="I40" s="33">
        <f t="shared" si="11"/>
        <v>0.90909090909090906</v>
      </c>
      <c r="K40" s="38"/>
      <c r="L40" s="38"/>
      <c r="M40" s="38"/>
      <c r="N40" s="38"/>
    </row>
    <row r="41" spans="1:14" x14ac:dyDescent="0.2">
      <c r="B41" s="35" t="s">
        <v>11</v>
      </c>
      <c r="C41" s="34" t="s">
        <v>13</v>
      </c>
      <c r="D41" s="35" t="s">
        <v>15</v>
      </c>
      <c r="E41">
        <v>100</v>
      </c>
      <c r="F41">
        <v>4</v>
      </c>
      <c r="G41">
        <v>7</v>
      </c>
      <c r="H41">
        <f t="shared" si="10"/>
        <v>111</v>
      </c>
      <c r="I41" s="33">
        <f t="shared" si="11"/>
        <v>0.90090090090090091</v>
      </c>
      <c r="K41" s="38"/>
      <c r="L41" s="38"/>
      <c r="M41" s="38"/>
      <c r="N41" s="38"/>
    </row>
    <row r="42" spans="1:14" x14ac:dyDescent="0.2">
      <c r="A42" s="35" t="s">
        <v>13</v>
      </c>
      <c r="B42" s="30" t="s">
        <v>12</v>
      </c>
      <c r="C42" s="32" t="s">
        <v>14</v>
      </c>
      <c r="D42" s="30" t="s">
        <v>16</v>
      </c>
      <c r="E42">
        <v>100</v>
      </c>
      <c r="F42">
        <v>4</v>
      </c>
      <c r="G42">
        <v>6</v>
      </c>
      <c r="H42">
        <f t="shared" si="10"/>
        <v>110</v>
      </c>
      <c r="I42" s="33">
        <f t="shared" si="11"/>
        <v>0.90909090909090906</v>
      </c>
      <c r="K42" s="38"/>
      <c r="L42" s="38"/>
      <c r="M42" s="38"/>
      <c r="N42" s="38"/>
    </row>
    <row r="43" spans="1:14" x14ac:dyDescent="0.2">
      <c r="B43" s="35" t="s">
        <v>13</v>
      </c>
      <c r="C43" s="34" t="s">
        <v>15</v>
      </c>
      <c r="D43" s="35" t="s">
        <v>17</v>
      </c>
      <c r="E43">
        <v>100</v>
      </c>
      <c r="F43">
        <v>3</v>
      </c>
      <c r="G43">
        <v>8</v>
      </c>
      <c r="H43">
        <f t="shared" si="10"/>
        <v>111</v>
      </c>
      <c r="I43" s="33">
        <f t="shared" si="11"/>
        <v>0.90090090090090091</v>
      </c>
      <c r="K43" s="38"/>
      <c r="L43" s="38"/>
      <c r="M43" s="38"/>
      <c r="N43" s="38"/>
    </row>
    <row r="44" spans="1:14" x14ac:dyDescent="0.2">
      <c r="A44" s="35" t="s">
        <v>15</v>
      </c>
      <c r="B44" s="30" t="s">
        <v>14</v>
      </c>
      <c r="C44" s="32" t="s">
        <v>16</v>
      </c>
      <c r="D44" s="30" t="s">
        <v>18</v>
      </c>
      <c r="E44">
        <v>100</v>
      </c>
      <c r="F44">
        <v>3</v>
      </c>
      <c r="G44">
        <v>7</v>
      </c>
      <c r="H44">
        <f t="shared" si="10"/>
        <v>110</v>
      </c>
      <c r="I44" s="33">
        <f t="shared" si="11"/>
        <v>0.90909090909090906</v>
      </c>
      <c r="K44" s="38"/>
      <c r="L44" s="38"/>
      <c r="M44" s="38"/>
      <c r="N44" s="38"/>
    </row>
    <row r="45" spans="1:14" x14ac:dyDescent="0.2">
      <c r="B45" s="35" t="s">
        <v>15</v>
      </c>
      <c r="C45" s="34" t="s">
        <v>17</v>
      </c>
      <c r="D45" s="35" t="s">
        <v>19</v>
      </c>
      <c r="E45">
        <v>100</v>
      </c>
      <c r="F45">
        <v>2</v>
      </c>
      <c r="G45">
        <v>9</v>
      </c>
      <c r="H45">
        <f t="shared" si="10"/>
        <v>111</v>
      </c>
      <c r="I45" s="33">
        <f t="shared" si="11"/>
        <v>0.90090090090090091</v>
      </c>
      <c r="K45" s="38"/>
      <c r="L45" s="38"/>
      <c r="M45" s="38"/>
      <c r="N45" s="38"/>
    </row>
    <row r="46" spans="1:14" x14ac:dyDescent="0.2">
      <c r="A46" s="35" t="s">
        <v>17</v>
      </c>
      <c r="B46" s="30" t="s">
        <v>16</v>
      </c>
      <c r="C46" s="32" t="s">
        <v>18</v>
      </c>
      <c r="D46" s="30" t="s">
        <v>20</v>
      </c>
      <c r="E46">
        <v>100</v>
      </c>
      <c r="F46">
        <v>2</v>
      </c>
      <c r="G46">
        <v>8</v>
      </c>
      <c r="H46">
        <f t="shared" si="10"/>
        <v>110</v>
      </c>
      <c r="I46" s="33">
        <f t="shared" si="11"/>
        <v>0.90909090909090906</v>
      </c>
      <c r="K46" s="38"/>
      <c r="L46" s="38"/>
      <c r="M46" s="38"/>
      <c r="N46" s="38"/>
    </row>
    <row r="47" spans="1:14" x14ac:dyDescent="0.2">
      <c r="B47" s="35" t="s">
        <v>17</v>
      </c>
      <c r="C47" s="34" t="s">
        <v>19</v>
      </c>
      <c r="D47" t="s">
        <v>29</v>
      </c>
      <c r="E47">
        <v>100</v>
      </c>
      <c r="F47">
        <v>1</v>
      </c>
      <c r="G47">
        <v>0</v>
      </c>
      <c r="H47">
        <f t="shared" si="10"/>
        <v>101</v>
      </c>
      <c r="I47" s="36">
        <f t="shared" si="11"/>
        <v>0.99009900990099009</v>
      </c>
      <c r="K47" s="38"/>
      <c r="L47" s="38"/>
      <c r="M47" s="38"/>
      <c r="N47" s="38"/>
    </row>
    <row r="48" spans="1:14" x14ac:dyDescent="0.2">
      <c r="A48" s="35" t="s">
        <v>19</v>
      </c>
      <c r="B48" s="30" t="s">
        <v>18</v>
      </c>
      <c r="C48" s="32" t="s">
        <v>20</v>
      </c>
      <c r="D48" t="s">
        <v>29</v>
      </c>
      <c r="E48">
        <v>100</v>
      </c>
      <c r="F48">
        <v>1</v>
      </c>
      <c r="G48">
        <v>0</v>
      </c>
      <c r="H48">
        <f t="shared" si="10"/>
        <v>101</v>
      </c>
      <c r="I48" s="36">
        <f t="shared" si="11"/>
        <v>0.99009900990099009</v>
      </c>
      <c r="K48" s="38"/>
      <c r="L48" s="38"/>
      <c r="M48" s="38"/>
      <c r="N48" s="38"/>
    </row>
    <row r="50" spans="1:9" x14ac:dyDescent="0.2">
      <c r="A50" s="35" t="s">
        <v>95</v>
      </c>
      <c r="I50" s="37" t="s">
        <v>99</v>
      </c>
    </row>
    <row r="51" spans="1:9" x14ac:dyDescent="0.2">
      <c r="A51" s="30" t="s">
        <v>96</v>
      </c>
      <c r="H51" s="26"/>
    </row>
    <row r="84" spans="14:14" x14ac:dyDescent="0.2">
      <c r="N84" s="26"/>
    </row>
    <row r="85" spans="14:14" x14ac:dyDescent="0.2">
      <c r="N85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48D9-B02C-1C4C-9A34-BB92B4DE56C2}">
  <dimension ref="A1:V43"/>
  <sheetViews>
    <sheetView tabSelected="1" workbookViewId="0">
      <selection activeCell="T51" sqref="T51"/>
    </sheetView>
  </sheetViews>
  <sheetFormatPr baseColWidth="10" defaultRowHeight="16" x14ac:dyDescent="0.2"/>
  <cols>
    <col min="1" max="1" width="11.83203125" bestFit="1" customWidth="1"/>
    <col min="2" max="2" width="19.33203125" bestFit="1" customWidth="1"/>
  </cols>
  <sheetData>
    <row r="1" spans="1:3" x14ac:dyDescent="0.2">
      <c r="A1" s="29" t="s">
        <v>115</v>
      </c>
    </row>
    <row r="2" spans="1:3" x14ac:dyDescent="0.2">
      <c r="A2" s="29"/>
    </row>
    <row r="3" spans="1:3" x14ac:dyDescent="0.2">
      <c r="A3" s="29" t="s">
        <v>88</v>
      </c>
      <c r="B3" s="31" t="s">
        <v>89</v>
      </c>
      <c r="C3" s="31" t="s">
        <v>90</v>
      </c>
    </row>
    <row r="4" spans="1:3" x14ac:dyDescent="0.2">
      <c r="A4" t="s">
        <v>64</v>
      </c>
      <c r="B4" s="28" t="s">
        <v>98</v>
      </c>
      <c r="C4" t="s">
        <v>30</v>
      </c>
    </row>
    <row r="5" spans="1:3" x14ac:dyDescent="0.2">
      <c r="A5" s="48" t="s">
        <v>73</v>
      </c>
      <c r="B5" s="48" t="s">
        <v>33</v>
      </c>
      <c r="C5" s="48" t="s">
        <v>32</v>
      </c>
    </row>
    <row r="6" spans="1:3" x14ac:dyDescent="0.2">
      <c r="A6" s="48" t="s">
        <v>65</v>
      </c>
      <c r="B6" s="48" t="s">
        <v>33</v>
      </c>
      <c r="C6" s="48" t="s">
        <v>34</v>
      </c>
    </row>
    <row r="7" spans="1:3" x14ac:dyDescent="0.2">
      <c r="A7" s="48" t="s">
        <v>74</v>
      </c>
      <c r="B7" s="48" t="s">
        <v>50</v>
      </c>
      <c r="C7" s="48" t="s">
        <v>35</v>
      </c>
    </row>
    <row r="8" spans="1:3" x14ac:dyDescent="0.2">
      <c r="A8" s="48" t="s">
        <v>66</v>
      </c>
      <c r="B8" s="48" t="s">
        <v>51</v>
      </c>
      <c r="C8" s="48" t="s">
        <v>36</v>
      </c>
    </row>
    <row r="9" spans="1:3" x14ac:dyDescent="0.2">
      <c r="A9" s="48" t="s">
        <v>75</v>
      </c>
      <c r="B9" s="48" t="s">
        <v>57</v>
      </c>
      <c r="C9" s="48" t="s">
        <v>37</v>
      </c>
    </row>
    <row r="10" spans="1:3" x14ac:dyDescent="0.2">
      <c r="A10" s="48" t="s">
        <v>67</v>
      </c>
      <c r="B10" s="48" t="s">
        <v>52</v>
      </c>
      <c r="C10" s="48" t="s">
        <v>38</v>
      </c>
    </row>
    <row r="11" spans="1:3" x14ac:dyDescent="0.2">
      <c r="A11" s="48" t="s">
        <v>76</v>
      </c>
      <c r="B11" s="48" t="s">
        <v>58</v>
      </c>
      <c r="C11" s="48" t="s">
        <v>39</v>
      </c>
    </row>
    <row r="12" spans="1:3" x14ac:dyDescent="0.2">
      <c r="A12" s="48" t="s">
        <v>68</v>
      </c>
      <c r="B12" s="48" t="s">
        <v>53</v>
      </c>
      <c r="C12" s="48" t="s">
        <v>40</v>
      </c>
    </row>
    <row r="13" spans="1:3" x14ac:dyDescent="0.2">
      <c r="A13" s="48" t="s">
        <v>77</v>
      </c>
      <c r="B13" s="48" t="s">
        <v>59</v>
      </c>
      <c r="C13" s="48" t="s">
        <v>41</v>
      </c>
    </row>
    <row r="14" spans="1:3" x14ac:dyDescent="0.2">
      <c r="A14" s="48" t="s">
        <v>69</v>
      </c>
      <c r="B14" s="48" t="s">
        <v>38</v>
      </c>
      <c r="C14" s="48" t="s">
        <v>42</v>
      </c>
    </row>
    <row r="15" spans="1:3" x14ac:dyDescent="0.2">
      <c r="A15" s="48" t="s">
        <v>78</v>
      </c>
      <c r="B15" s="48" t="s">
        <v>60</v>
      </c>
      <c r="C15" s="48" t="s">
        <v>43</v>
      </c>
    </row>
    <row r="16" spans="1:3" x14ac:dyDescent="0.2">
      <c r="A16" s="48" t="s">
        <v>70</v>
      </c>
      <c r="B16" s="48" t="s">
        <v>54</v>
      </c>
      <c r="C16" s="48" t="s">
        <v>44</v>
      </c>
    </row>
    <row r="17" spans="1:22" x14ac:dyDescent="0.2">
      <c r="A17" s="48" t="s">
        <v>79</v>
      </c>
      <c r="B17" s="48" t="s">
        <v>61</v>
      </c>
      <c r="C17" s="48" t="s">
        <v>45</v>
      </c>
    </row>
    <row r="18" spans="1:22" x14ac:dyDescent="0.2">
      <c r="A18" s="48" t="s">
        <v>71</v>
      </c>
      <c r="B18" s="48" t="s">
        <v>55</v>
      </c>
      <c r="C18" s="48" t="s">
        <v>46</v>
      </c>
    </row>
    <row r="19" spans="1:22" x14ac:dyDescent="0.2">
      <c r="A19" s="48" t="s">
        <v>80</v>
      </c>
      <c r="B19" s="48" t="s">
        <v>62</v>
      </c>
      <c r="C19" s="48" t="s">
        <v>47</v>
      </c>
    </row>
    <row r="20" spans="1:22" x14ac:dyDescent="0.2">
      <c r="A20" t="s">
        <v>72</v>
      </c>
      <c r="B20" t="s">
        <v>56</v>
      </c>
      <c r="C20" s="28" t="s">
        <v>48</v>
      </c>
    </row>
    <row r="21" spans="1:22" x14ac:dyDescent="0.2">
      <c r="A21" s="48" t="s">
        <v>81</v>
      </c>
      <c r="B21" s="48" t="s">
        <v>63</v>
      </c>
      <c r="C21" s="50" t="s">
        <v>49</v>
      </c>
    </row>
    <row r="24" spans="1:22" x14ac:dyDescent="0.2">
      <c r="D24" s="29" t="s">
        <v>116</v>
      </c>
    </row>
    <row r="25" spans="1:22" x14ac:dyDescent="0.2">
      <c r="D25" s="29" t="s">
        <v>0</v>
      </c>
      <c r="E25" s="29" t="s">
        <v>3</v>
      </c>
      <c r="F25" s="29" t="s">
        <v>4</v>
      </c>
      <c r="G25" s="29" t="s">
        <v>5</v>
      </c>
      <c r="H25" s="29" t="s">
        <v>6</v>
      </c>
      <c r="I25" s="29" t="s">
        <v>7</v>
      </c>
      <c r="J25" s="29" t="s">
        <v>8</v>
      </c>
      <c r="K25" s="29" t="s">
        <v>9</v>
      </c>
      <c r="L25" s="29" t="s">
        <v>10</v>
      </c>
      <c r="M25" s="29" t="s">
        <v>11</v>
      </c>
      <c r="N25" s="29" t="s">
        <v>12</v>
      </c>
      <c r="O25" s="29" t="s">
        <v>13</v>
      </c>
      <c r="P25" s="29" t="s">
        <v>14</v>
      </c>
      <c r="Q25" s="29" t="s">
        <v>15</v>
      </c>
      <c r="R25" s="29" t="s">
        <v>16</v>
      </c>
      <c r="S25" s="29" t="s">
        <v>17</v>
      </c>
      <c r="T25" s="29" t="s">
        <v>18</v>
      </c>
      <c r="U25" s="29" t="s">
        <v>19</v>
      </c>
      <c r="V25" s="29" t="s">
        <v>20</v>
      </c>
    </row>
    <row r="26" spans="1:22" x14ac:dyDescent="0.2">
      <c r="D26" s="49" t="s">
        <v>3</v>
      </c>
      <c r="E26">
        <v>100</v>
      </c>
      <c r="G26">
        <v>8</v>
      </c>
    </row>
    <row r="27" spans="1:22" x14ac:dyDescent="0.2">
      <c r="D27" s="49" t="s">
        <v>4</v>
      </c>
      <c r="E27">
        <v>1</v>
      </c>
      <c r="F27">
        <v>100</v>
      </c>
      <c r="H27">
        <v>8</v>
      </c>
    </row>
    <row r="28" spans="1:22" x14ac:dyDescent="0.2">
      <c r="D28" s="49" t="s">
        <v>5</v>
      </c>
      <c r="E28">
        <v>1</v>
      </c>
      <c r="G28">
        <v>100</v>
      </c>
      <c r="I28">
        <v>7</v>
      </c>
    </row>
    <row r="29" spans="1:22" x14ac:dyDescent="0.2">
      <c r="D29" s="49" t="s">
        <v>6</v>
      </c>
      <c r="F29">
        <v>1</v>
      </c>
      <c r="G29">
        <v>1</v>
      </c>
      <c r="H29">
        <v>100</v>
      </c>
      <c r="J29">
        <v>7</v>
      </c>
    </row>
    <row r="30" spans="1:22" x14ac:dyDescent="0.2">
      <c r="D30" s="49" t="s">
        <v>7</v>
      </c>
      <c r="G30">
        <v>2</v>
      </c>
      <c r="I30">
        <v>100</v>
      </c>
      <c r="K30">
        <v>6</v>
      </c>
    </row>
    <row r="31" spans="1:22" x14ac:dyDescent="0.2">
      <c r="D31" s="49" t="s">
        <v>8</v>
      </c>
      <c r="H31">
        <v>2</v>
      </c>
      <c r="I31">
        <v>1</v>
      </c>
      <c r="J31">
        <v>100</v>
      </c>
      <c r="L31">
        <v>6</v>
      </c>
    </row>
    <row r="32" spans="1:22" x14ac:dyDescent="0.2">
      <c r="D32" s="49" t="s">
        <v>9</v>
      </c>
      <c r="I32">
        <v>3</v>
      </c>
      <c r="K32">
        <v>100</v>
      </c>
      <c r="M32">
        <v>5</v>
      </c>
    </row>
    <row r="33" spans="4:22" x14ac:dyDescent="0.2">
      <c r="D33" s="49" t="s">
        <v>10</v>
      </c>
      <c r="J33">
        <v>3</v>
      </c>
      <c r="K33">
        <v>1</v>
      </c>
      <c r="L33">
        <v>100</v>
      </c>
      <c r="N33">
        <v>5</v>
      </c>
    </row>
    <row r="34" spans="4:22" x14ac:dyDescent="0.2">
      <c r="D34" s="49" t="s">
        <v>11</v>
      </c>
      <c r="K34">
        <v>4</v>
      </c>
      <c r="M34">
        <v>100</v>
      </c>
      <c r="O34">
        <v>4</v>
      </c>
    </row>
    <row r="35" spans="4:22" x14ac:dyDescent="0.2">
      <c r="D35" s="49" t="s">
        <v>12</v>
      </c>
      <c r="L35">
        <v>4</v>
      </c>
      <c r="M35">
        <v>1</v>
      </c>
      <c r="N35">
        <v>100</v>
      </c>
      <c r="P35">
        <v>4</v>
      </c>
    </row>
    <row r="36" spans="4:22" x14ac:dyDescent="0.2">
      <c r="D36" s="49" t="s">
        <v>13</v>
      </c>
      <c r="M36">
        <v>5</v>
      </c>
      <c r="O36">
        <v>100</v>
      </c>
      <c r="Q36">
        <v>3</v>
      </c>
    </row>
    <row r="37" spans="4:22" x14ac:dyDescent="0.2">
      <c r="D37" s="49" t="s">
        <v>14</v>
      </c>
      <c r="N37">
        <v>5</v>
      </c>
      <c r="O37">
        <v>1</v>
      </c>
      <c r="P37">
        <v>100</v>
      </c>
      <c r="R37">
        <v>3</v>
      </c>
    </row>
    <row r="38" spans="4:22" x14ac:dyDescent="0.2">
      <c r="D38" s="49" t="s">
        <v>15</v>
      </c>
      <c r="L38" s="26"/>
      <c r="M38" s="26"/>
      <c r="O38">
        <v>6</v>
      </c>
      <c r="Q38">
        <v>100</v>
      </c>
      <c r="S38">
        <v>2</v>
      </c>
    </row>
    <row r="39" spans="4:22" x14ac:dyDescent="0.2">
      <c r="D39" s="49" t="s">
        <v>16</v>
      </c>
      <c r="P39">
        <v>6</v>
      </c>
      <c r="Q39">
        <v>1</v>
      </c>
      <c r="R39">
        <v>100</v>
      </c>
      <c r="T39">
        <v>2</v>
      </c>
    </row>
    <row r="40" spans="4:22" x14ac:dyDescent="0.2">
      <c r="D40" s="49" t="s">
        <v>17</v>
      </c>
      <c r="Q40">
        <v>7</v>
      </c>
      <c r="S40">
        <v>100</v>
      </c>
      <c r="U40">
        <v>1</v>
      </c>
    </row>
    <row r="41" spans="4:22" x14ac:dyDescent="0.2">
      <c r="D41" s="49" t="s">
        <v>18</v>
      </c>
      <c r="R41">
        <v>7</v>
      </c>
      <c r="S41">
        <v>1</v>
      </c>
      <c r="T41">
        <v>100</v>
      </c>
      <c r="V41">
        <v>1</v>
      </c>
    </row>
    <row r="42" spans="4:22" x14ac:dyDescent="0.2">
      <c r="D42" s="49" t="s">
        <v>19</v>
      </c>
      <c r="S42">
        <v>8</v>
      </c>
      <c r="U42">
        <v>100</v>
      </c>
    </row>
    <row r="43" spans="4:22" x14ac:dyDescent="0.2">
      <c r="D43" s="49" t="s">
        <v>20</v>
      </c>
      <c r="T43">
        <v>8</v>
      </c>
      <c r="U43">
        <v>1</v>
      </c>
      <c r="V4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Relative_abundances</vt:lpstr>
      <vt:lpstr>With-charts</vt:lpstr>
      <vt:lpstr>Tag-with-crosstalk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2022-08-17T15:41:55Z</dcterms:created>
  <dcterms:modified xsi:type="dcterms:W3CDTF">2022-08-22T14:46:14Z</dcterms:modified>
</cp:coreProperties>
</file>